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septiembre/"/>
    </mc:Choice>
  </mc:AlternateContent>
  <xr:revisionPtr revIDLastSave="26" documentId="8_{E4D30441-C3FD-48F8-AA4F-AE42F229F738}" xr6:coauthVersionLast="47" xr6:coauthVersionMax="47" xr10:uidLastSave="{AFCD54B0-D441-4C93-9F0C-115288F20E48}"/>
  <bookViews>
    <workbookView xWindow="-120" yWindow="-120" windowWidth="29040" windowHeight="15720" xr2:uid="{6B6D994C-2211-489A-8513-31F20261B55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I109" i="33"/>
  <c r="J109" i="33" s="1"/>
  <c r="G109" i="33"/>
  <c r="H109" i="33" s="1"/>
  <c r="E109" i="33"/>
  <c r="F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O135" i="43" l="1"/>
  <c r="K135" i="43"/>
  <c r="I135" i="43"/>
  <c r="H135" i="43"/>
  <c r="G135" i="43"/>
  <c r="S5" i="43"/>
  <c r="R5" i="43"/>
  <c r="Q5" i="43"/>
  <c r="P5" i="43"/>
  <c r="T5" i="43"/>
  <c r="F5" i="43"/>
  <c r="O135" i="42"/>
  <c r="N135" i="42"/>
  <c r="K135" i="42"/>
  <c r="I135" i="42"/>
  <c r="P5" i="42"/>
  <c r="I5" i="42"/>
  <c r="H5" i="42"/>
  <c r="J5" i="42"/>
  <c r="F5" i="42"/>
  <c r="I135" i="41"/>
  <c r="G135" i="41"/>
  <c r="F5" i="41"/>
  <c r="G133" i="40"/>
  <c r="T5" i="40"/>
  <c r="P5" i="40"/>
  <c r="N5" i="40"/>
  <c r="M5" i="40"/>
  <c r="L5" i="40"/>
  <c r="F5" i="40"/>
  <c r="M133" i="39"/>
  <c r="L133" i="39"/>
  <c r="K133" i="39"/>
  <c r="G133" i="39"/>
  <c r="N5" i="39"/>
  <c r="O133" i="38"/>
  <c r="K133" i="38"/>
  <c r="N133" i="38"/>
  <c r="P5" i="38"/>
  <c r="N5" i="38"/>
  <c r="J5" i="38"/>
  <c r="H5" i="38"/>
  <c r="F5" i="38"/>
  <c r="L123" i="37"/>
  <c r="I123" i="37"/>
  <c r="H123" i="37"/>
  <c r="G123" i="37"/>
  <c r="T5" i="37"/>
  <c r="S5" i="37"/>
  <c r="O5" i="37"/>
  <c r="M5" i="37"/>
  <c r="L5" i="37"/>
  <c r="K5" i="37"/>
  <c r="G5" i="37"/>
  <c r="I5" i="37"/>
  <c r="I29" i="35"/>
  <c r="H29" i="35"/>
  <c r="AY7" i="35"/>
  <c r="AQ7" i="35"/>
  <c r="AN7" i="35"/>
  <c r="Y7" i="35"/>
  <c r="O7" i="35"/>
  <c r="L96" i="31"/>
  <c r="H96" i="31"/>
  <c r="J96" i="31"/>
  <c r="J74" i="31"/>
  <c r="F74" i="31"/>
  <c r="D74" i="31"/>
  <c r="L74" i="31"/>
  <c r="H74" i="31"/>
  <c r="H52" i="31"/>
  <c r="D52" i="31"/>
  <c r="L52" i="31"/>
  <c r="J52" i="31"/>
  <c r="F52" i="31"/>
  <c r="F30" i="31"/>
  <c r="L8" i="31"/>
  <c r="D8" i="31"/>
  <c r="J8" i="31"/>
  <c r="H8" i="31"/>
  <c r="F8" i="31"/>
  <c r="D272" i="30"/>
  <c r="F272" i="30"/>
  <c r="C271" i="30"/>
  <c r="B270" i="30"/>
  <c r="L250" i="30"/>
  <c r="D250" i="30"/>
  <c r="F250" i="30"/>
  <c r="C249" i="30"/>
  <c r="B248" i="30"/>
  <c r="H228" i="30"/>
  <c r="D228" i="30"/>
  <c r="L228" i="30"/>
  <c r="F228" i="30"/>
  <c r="C227" i="30"/>
  <c r="B226" i="30"/>
  <c r="H206" i="30"/>
  <c r="D206" i="30"/>
  <c r="J206" i="30"/>
  <c r="F206" i="30"/>
  <c r="C205" i="30"/>
  <c r="B204" i="30"/>
  <c r="D184" i="30"/>
  <c r="L184" i="30"/>
  <c r="F184" i="30"/>
  <c r="C183" i="30"/>
  <c r="B182" i="30"/>
  <c r="L162" i="30"/>
  <c r="J162" i="30"/>
  <c r="H162" i="30"/>
  <c r="D162" i="30"/>
  <c r="F162" i="30"/>
  <c r="C161" i="30"/>
  <c r="B160" i="30"/>
  <c r="D140" i="30"/>
  <c r="J140" i="30"/>
  <c r="H140" i="30"/>
  <c r="C139" i="30"/>
  <c r="B138" i="30"/>
  <c r="J118" i="30"/>
  <c r="H118" i="30"/>
  <c r="D118" i="30"/>
  <c r="C117" i="30"/>
  <c r="B116" i="30"/>
  <c r="L96" i="30"/>
  <c r="J96" i="30"/>
  <c r="D96" i="30"/>
  <c r="H96" i="30"/>
  <c r="C95" i="30"/>
  <c r="J74" i="30"/>
  <c r="H74" i="30"/>
  <c r="D74" i="30"/>
  <c r="L74" i="30"/>
  <c r="F74" i="30"/>
  <c r="C73" i="30"/>
  <c r="L52" i="30"/>
  <c r="H52" i="30"/>
  <c r="F52" i="30"/>
  <c r="D52" i="30"/>
  <c r="C51" i="30"/>
  <c r="J30" i="30"/>
  <c r="H30" i="30"/>
  <c r="F30" i="30"/>
  <c r="D30" i="30"/>
  <c r="L30" i="30"/>
  <c r="C29" i="30"/>
  <c r="H8" i="30"/>
  <c r="F8" i="30"/>
  <c r="D8" i="30"/>
  <c r="L8" i="30"/>
  <c r="J8" i="30"/>
  <c r="C7" i="30"/>
  <c r="K6" i="28"/>
  <c r="B4" i="28"/>
  <c r="L6" i="27"/>
  <c r="B3" i="27"/>
  <c r="M6" i="26"/>
  <c r="K6" i="26"/>
  <c r="I6" i="26"/>
  <c r="J6" i="26"/>
  <c r="L6" i="26"/>
  <c r="B4" i="26"/>
  <c r="L96" i="25"/>
  <c r="F96" i="25"/>
  <c r="D96" i="25"/>
  <c r="J74" i="25"/>
  <c r="H52" i="25"/>
  <c r="D52" i="25"/>
  <c r="L52" i="25"/>
  <c r="J52" i="25"/>
  <c r="F52" i="25"/>
  <c r="F30" i="25"/>
  <c r="D30" i="25"/>
  <c r="J30" i="25"/>
  <c r="H30" i="25"/>
  <c r="D8" i="25"/>
  <c r="J8" i="25"/>
  <c r="H8" i="25"/>
  <c r="F8" i="25"/>
  <c r="H254" i="24"/>
  <c r="C253" i="24"/>
  <c r="D254" i="24" s="1"/>
  <c r="B252" i="24"/>
  <c r="H228" i="24"/>
  <c r="C227" i="24"/>
  <c r="B226" i="24"/>
  <c r="H206" i="24"/>
  <c r="F206" i="24"/>
  <c r="C205" i="24"/>
  <c r="D206" i="24" s="1"/>
  <c r="B204" i="24"/>
  <c r="F184" i="24"/>
  <c r="H184" i="24"/>
  <c r="C183" i="24"/>
  <c r="D184" i="24" s="1"/>
  <c r="B182" i="24"/>
  <c r="F162" i="24"/>
  <c r="H162" i="24"/>
  <c r="C161" i="24"/>
  <c r="D162" i="24" s="1"/>
  <c r="B160" i="24"/>
  <c r="F140" i="24"/>
  <c r="H140" i="24"/>
  <c r="C139" i="24"/>
  <c r="D140" i="24" s="1"/>
  <c r="B138" i="24"/>
  <c r="H118" i="24"/>
  <c r="F118" i="24"/>
  <c r="C117" i="24"/>
  <c r="D118" i="24" s="1"/>
  <c r="B116" i="24"/>
  <c r="F96" i="24"/>
  <c r="H96" i="24"/>
  <c r="C95" i="24"/>
  <c r="D74" i="24"/>
  <c r="F74" i="24"/>
  <c r="C73" i="24"/>
  <c r="F52" i="24"/>
  <c r="D52" i="24"/>
  <c r="C51" i="24"/>
  <c r="D30" i="24"/>
  <c r="H30" i="24"/>
  <c r="C29" i="24"/>
  <c r="D8" i="24"/>
  <c r="L8" i="24"/>
  <c r="J8" i="24"/>
  <c r="H8" i="24"/>
  <c r="AB7" i="22"/>
  <c r="AA7" i="22"/>
  <c r="Z7" i="22"/>
  <c r="Y7" i="22"/>
  <c r="N7" i="22"/>
  <c r="L7" i="22"/>
  <c r="B4" i="22"/>
  <c r="T8" i="21"/>
  <c r="S8" i="21"/>
  <c r="H8" i="21"/>
  <c r="I8" i="21"/>
  <c r="B5" i="21"/>
  <c r="X7" i="19"/>
  <c r="V7" i="19"/>
  <c r="P7" i="19"/>
  <c r="N7" i="19"/>
  <c r="H7" i="19"/>
  <c r="F7" i="19"/>
  <c r="B4" i="19"/>
  <c r="AB6" i="18"/>
  <c r="Z6" i="18"/>
  <c r="AA6" i="18"/>
  <c r="T6" i="18"/>
  <c r="R6" i="18"/>
  <c r="S6" i="18"/>
  <c r="B3" i="18"/>
  <c r="AA7" i="17"/>
  <c r="Y7" i="17"/>
  <c r="W7" i="17"/>
  <c r="B4" i="17"/>
  <c r="M7" i="16"/>
  <c r="L7" i="16"/>
  <c r="K7" i="16"/>
  <c r="I7" i="16"/>
  <c r="J7" i="16"/>
  <c r="B4" i="16"/>
  <c r="K7" i="15"/>
  <c r="J7" i="15"/>
  <c r="M7" i="15"/>
  <c r="I7" i="15"/>
  <c r="L7" i="15"/>
  <c r="B4" i="15"/>
  <c r="B6" i="14"/>
  <c r="X6" i="13"/>
  <c r="M6" i="13"/>
  <c r="K6" i="13"/>
  <c r="J6" i="13"/>
  <c r="I6" i="13"/>
  <c r="B3" i="13"/>
  <c r="N5" i="12"/>
  <c r="M5" i="12"/>
  <c r="L5" i="12"/>
  <c r="L96" i="10"/>
  <c r="D96" i="10"/>
  <c r="C95" i="10"/>
  <c r="L74" i="10"/>
  <c r="D74" i="10"/>
  <c r="C73" i="10"/>
  <c r="L52" i="10"/>
  <c r="J52" i="10"/>
  <c r="H52" i="10"/>
  <c r="D52" i="10"/>
  <c r="C51" i="10"/>
  <c r="L30" i="10"/>
  <c r="J30" i="10"/>
  <c r="H30" i="10"/>
  <c r="F30" i="10"/>
  <c r="D30" i="10"/>
  <c r="C29" i="10"/>
  <c r="J8" i="10"/>
  <c r="H8" i="10"/>
  <c r="F8" i="10"/>
  <c r="D8" i="10"/>
  <c r="C7" i="10"/>
  <c r="L272" i="8"/>
  <c r="J272" i="8"/>
  <c r="D272" i="8"/>
  <c r="H272" i="8"/>
  <c r="F272" i="8"/>
  <c r="C271" i="8"/>
  <c r="B270" i="8"/>
  <c r="L250" i="8"/>
  <c r="H250" i="8"/>
  <c r="D250" i="8"/>
  <c r="J250" i="8"/>
  <c r="F250" i="8"/>
  <c r="C249" i="8"/>
  <c r="B248" i="8"/>
  <c r="L228" i="8"/>
  <c r="J228" i="8"/>
  <c r="D228" i="8"/>
  <c r="H228" i="8"/>
  <c r="F228" i="8"/>
  <c r="C227" i="8"/>
  <c r="B226" i="8"/>
  <c r="L206" i="8"/>
  <c r="J206" i="8"/>
  <c r="D206" i="8"/>
  <c r="H206" i="8"/>
  <c r="F206" i="8"/>
  <c r="C205" i="8"/>
  <c r="B204" i="8"/>
  <c r="L184" i="8"/>
  <c r="F184" i="8"/>
  <c r="D184" i="8"/>
  <c r="J184" i="8"/>
  <c r="H184" i="8"/>
  <c r="C183" i="8"/>
  <c r="B182" i="8"/>
  <c r="L162" i="8"/>
  <c r="F162" i="8"/>
  <c r="D162" i="8"/>
  <c r="J162" i="8"/>
  <c r="H162" i="8"/>
  <c r="C161" i="8"/>
  <c r="B160" i="8"/>
  <c r="J140" i="8"/>
  <c r="H140" i="8"/>
  <c r="D140" i="8"/>
  <c r="L140" i="8"/>
  <c r="F140" i="8"/>
  <c r="C139" i="8"/>
  <c r="B138" i="8"/>
  <c r="J118" i="8"/>
  <c r="H118" i="8"/>
  <c r="D118" i="8"/>
  <c r="L118" i="8"/>
  <c r="F118" i="8"/>
  <c r="C117" i="8"/>
  <c r="B116" i="8"/>
  <c r="J96" i="8"/>
  <c r="H96" i="8"/>
  <c r="D96" i="8"/>
  <c r="L96" i="8"/>
  <c r="F96" i="8"/>
  <c r="C95" i="8"/>
  <c r="H74" i="8"/>
  <c r="F74" i="8"/>
  <c r="D74" i="8"/>
  <c r="C73" i="8"/>
  <c r="F52" i="8"/>
  <c r="D52" i="8"/>
  <c r="C51" i="8"/>
  <c r="L30" i="8"/>
  <c r="J30" i="8"/>
  <c r="D30" i="8"/>
  <c r="H30" i="8"/>
  <c r="F30" i="8"/>
  <c r="C29" i="8"/>
  <c r="L8" i="8"/>
  <c r="J8" i="8"/>
  <c r="H8" i="8"/>
  <c r="D8" i="8"/>
  <c r="C7" i="8"/>
  <c r="W6" i="6"/>
  <c r="M6" i="6"/>
  <c r="B3" i="6"/>
  <c r="K6" i="5"/>
  <c r="J6" i="5"/>
  <c r="B3" i="5"/>
  <c r="N152" i="3"/>
  <c r="K152" i="3"/>
  <c r="L152" i="3"/>
  <c r="N79" i="3"/>
  <c r="K79" i="3"/>
  <c r="L79" i="3"/>
  <c r="N6" i="3"/>
  <c r="K6" i="3"/>
  <c r="L6" i="3"/>
  <c r="M6" i="3"/>
  <c r="N31" i="2"/>
  <c r="L31" i="2"/>
  <c r="K31" i="2"/>
  <c r="J31" i="2"/>
  <c r="M31" i="2"/>
  <c r="N6" i="2"/>
  <c r="L6" i="2"/>
  <c r="J6" i="2"/>
  <c r="B39" i="1"/>
  <c r="B38" i="1"/>
  <c r="B37" i="1"/>
  <c r="M2" i="1"/>
  <c r="L62" i="2" l="1"/>
  <c r="M62" i="2"/>
  <c r="W39" i="6"/>
  <c r="J21" i="2"/>
  <c r="K21" i="2"/>
  <c r="M46" i="5"/>
  <c r="M59" i="2"/>
  <c r="L59" i="2"/>
  <c r="K73" i="2"/>
  <c r="M73" i="2"/>
  <c r="L73" i="2"/>
  <c r="J73" i="2"/>
  <c r="J32" i="3"/>
  <c r="N32" i="3"/>
  <c r="M32" i="3"/>
  <c r="K32" i="3"/>
  <c r="L32" i="3"/>
  <c r="K8" i="5"/>
  <c r="I8" i="5"/>
  <c r="M49" i="3"/>
  <c r="L49" i="3"/>
  <c r="K49" i="3"/>
  <c r="J49" i="3"/>
  <c r="F122" i="3"/>
  <c r="K13" i="5"/>
  <c r="I13" i="5"/>
  <c r="K24" i="5"/>
  <c r="I24" i="5"/>
  <c r="K32" i="5"/>
  <c r="I32" i="5"/>
  <c r="K40" i="5"/>
  <c r="I40" i="5"/>
  <c r="M48" i="5"/>
  <c r="K48" i="5"/>
  <c r="I48" i="5"/>
  <c r="M12" i="6"/>
  <c r="L12" i="6"/>
  <c r="K12" i="6"/>
  <c r="J12" i="6"/>
  <c r="I12" i="6"/>
  <c r="W15" i="6"/>
  <c r="U15" i="6"/>
  <c r="S15" i="6"/>
  <c r="M17" i="6"/>
  <c r="S21" i="6"/>
  <c r="U21" i="6"/>
  <c r="I23" i="6"/>
  <c r="K23" i="6"/>
  <c r="K31" i="6"/>
  <c r="I31" i="6"/>
  <c r="J10" i="8"/>
  <c r="D10" i="11"/>
  <c r="N89" i="3"/>
  <c r="J89" i="3"/>
  <c r="M89" i="3"/>
  <c r="L89" i="3"/>
  <c r="K89" i="3"/>
  <c r="N97" i="3"/>
  <c r="M97" i="3"/>
  <c r="L97" i="3"/>
  <c r="J97" i="3"/>
  <c r="K97" i="3"/>
  <c r="E118" i="3"/>
  <c r="N178" i="3"/>
  <c r="M15" i="6"/>
  <c r="L15" i="6"/>
  <c r="J15" i="6"/>
  <c r="H117" i="3"/>
  <c r="N12" i="2"/>
  <c r="K12" i="2"/>
  <c r="J12" i="2"/>
  <c r="N13" i="3"/>
  <c r="M13" i="3"/>
  <c r="L13" i="3"/>
  <c r="K13" i="3"/>
  <c r="J13" i="3"/>
  <c r="N64" i="3"/>
  <c r="M64" i="3"/>
  <c r="L64" i="3"/>
  <c r="K64" i="3"/>
  <c r="J64" i="3"/>
  <c r="N72" i="3"/>
  <c r="M72" i="3"/>
  <c r="L72" i="3"/>
  <c r="K72" i="3"/>
  <c r="J72" i="3"/>
  <c r="N82" i="3"/>
  <c r="M82" i="3"/>
  <c r="L82" i="3"/>
  <c r="K82" i="3"/>
  <c r="J82" i="3"/>
  <c r="N86" i="3"/>
  <c r="M86" i="3"/>
  <c r="L86" i="3"/>
  <c r="K86" i="3"/>
  <c r="J86" i="3"/>
  <c r="N90" i="3"/>
  <c r="M90" i="3"/>
  <c r="L90" i="3"/>
  <c r="K90" i="3"/>
  <c r="J90" i="3"/>
  <c r="N94" i="3"/>
  <c r="M94" i="3"/>
  <c r="L94" i="3"/>
  <c r="K94" i="3"/>
  <c r="J94" i="3"/>
  <c r="N98" i="3"/>
  <c r="M98" i="3"/>
  <c r="L98" i="3"/>
  <c r="K98" i="3"/>
  <c r="J98" i="3"/>
  <c r="N102" i="3"/>
  <c r="M102" i="3"/>
  <c r="L102" i="3"/>
  <c r="K102" i="3"/>
  <c r="J102" i="3"/>
  <c r="I113" i="3"/>
  <c r="G114" i="3"/>
  <c r="E115" i="3"/>
  <c r="N106" i="3"/>
  <c r="M106" i="3"/>
  <c r="L106" i="3"/>
  <c r="I117" i="3"/>
  <c r="K106" i="3"/>
  <c r="J106" i="3"/>
  <c r="G118" i="3"/>
  <c r="E119" i="3"/>
  <c r="N110" i="3"/>
  <c r="M110" i="3"/>
  <c r="L110" i="3"/>
  <c r="K110" i="3"/>
  <c r="I121" i="3"/>
  <c r="J110" i="3"/>
  <c r="G122" i="3"/>
  <c r="E123" i="3"/>
  <c r="N155" i="3"/>
  <c r="K155" i="3"/>
  <c r="J155" i="3"/>
  <c r="N159" i="3"/>
  <c r="K159" i="3"/>
  <c r="J159" i="3"/>
  <c r="N163" i="3"/>
  <c r="K163" i="3"/>
  <c r="J163" i="3"/>
  <c r="K167" i="3"/>
  <c r="J167" i="3"/>
  <c r="K171" i="3"/>
  <c r="J171" i="3"/>
  <c r="N175" i="3"/>
  <c r="K175" i="3"/>
  <c r="I186" i="3"/>
  <c r="J175" i="3"/>
  <c r="N179" i="3"/>
  <c r="K179" i="3"/>
  <c r="J179" i="3"/>
  <c r="N183" i="3"/>
  <c r="K183" i="3"/>
  <c r="J183" i="3"/>
  <c r="K210" i="3"/>
  <c r="J210" i="3"/>
  <c r="K214" i="3"/>
  <c r="J214" i="3"/>
  <c r="K10" i="5"/>
  <c r="I10" i="5"/>
  <c r="L9" i="6"/>
  <c r="K9" i="6"/>
  <c r="J9" i="6"/>
  <c r="I9" i="6"/>
  <c r="W12" i="6"/>
  <c r="U12" i="6"/>
  <c r="S12" i="6"/>
  <c r="L32" i="8"/>
  <c r="F98" i="8"/>
  <c r="M13" i="9"/>
  <c r="G43" i="2"/>
  <c r="G67" i="2"/>
  <c r="N20" i="3"/>
  <c r="M20" i="3"/>
  <c r="K20" i="3"/>
  <c r="L20" i="3"/>
  <c r="J20" i="3"/>
  <c r="J28" i="3"/>
  <c r="N28" i="3"/>
  <c r="M28" i="3"/>
  <c r="L28" i="3"/>
  <c r="K28" i="3"/>
  <c r="N63" i="3"/>
  <c r="M63" i="3"/>
  <c r="J63" i="3"/>
  <c r="L63" i="3"/>
  <c r="K63" i="3"/>
  <c r="N71" i="3"/>
  <c r="M71" i="3"/>
  <c r="L71" i="3"/>
  <c r="K71" i="3"/>
  <c r="J71" i="3"/>
  <c r="N85" i="3"/>
  <c r="J85" i="3"/>
  <c r="M85" i="3"/>
  <c r="L85" i="3"/>
  <c r="K85" i="3"/>
  <c r="J105" i="3"/>
  <c r="N105" i="3"/>
  <c r="M105" i="3"/>
  <c r="I116" i="3"/>
  <c r="L105" i="3"/>
  <c r="K105" i="3"/>
  <c r="N162" i="3"/>
  <c r="M51" i="5"/>
  <c r="K51" i="5"/>
  <c r="I51" i="5"/>
  <c r="H121" i="3"/>
  <c r="N40" i="2"/>
  <c r="I43" i="2"/>
  <c r="M40" i="2"/>
  <c r="L40" i="2"/>
  <c r="K40" i="2"/>
  <c r="J40" i="2"/>
  <c r="N47" i="2"/>
  <c r="M47" i="2"/>
  <c r="L47" i="2"/>
  <c r="K47" i="2"/>
  <c r="J47" i="2"/>
  <c r="G68" i="2"/>
  <c r="N17" i="3"/>
  <c r="M17" i="3"/>
  <c r="L17" i="3"/>
  <c r="K17" i="3"/>
  <c r="J17" i="3"/>
  <c r="N29" i="3"/>
  <c r="M29" i="3"/>
  <c r="L29" i="3"/>
  <c r="K29" i="3"/>
  <c r="J29" i="3"/>
  <c r="N33" i="3"/>
  <c r="M33" i="3"/>
  <c r="L33" i="3"/>
  <c r="K33" i="3"/>
  <c r="J33" i="3"/>
  <c r="N37" i="3"/>
  <c r="M37" i="3"/>
  <c r="L37" i="3"/>
  <c r="K37" i="3"/>
  <c r="J37" i="3"/>
  <c r="M42" i="3"/>
  <c r="L42" i="3"/>
  <c r="K42" i="3"/>
  <c r="J42" i="3"/>
  <c r="M58" i="3"/>
  <c r="L58" i="3"/>
  <c r="K58" i="3"/>
  <c r="J58" i="3"/>
  <c r="N68" i="3"/>
  <c r="M68" i="3"/>
  <c r="L68" i="3"/>
  <c r="K68" i="3"/>
  <c r="J68" i="3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L16" i="8"/>
  <c r="F53" i="8"/>
  <c r="J76" i="8"/>
  <c r="J252" i="8"/>
  <c r="P18" i="9"/>
  <c r="O18" i="9"/>
  <c r="N35" i="2"/>
  <c r="M35" i="2"/>
  <c r="L35" i="2"/>
  <c r="N24" i="3"/>
  <c r="M24" i="3"/>
  <c r="L24" i="3"/>
  <c r="K24" i="3"/>
  <c r="J24" i="3"/>
  <c r="N67" i="3"/>
  <c r="M67" i="3"/>
  <c r="J67" i="3"/>
  <c r="L67" i="3"/>
  <c r="K67" i="3"/>
  <c r="N81" i="3"/>
  <c r="M81" i="3"/>
  <c r="L81" i="3"/>
  <c r="K81" i="3"/>
  <c r="J81" i="3"/>
  <c r="N93" i="3"/>
  <c r="M93" i="3"/>
  <c r="L93" i="3"/>
  <c r="K93" i="3"/>
  <c r="J93" i="3"/>
  <c r="G117" i="3"/>
  <c r="N136" i="3"/>
  <c r="N144" i="3"/>
  <c r="J144" i="3"/>
  <c r="K144" i="3"/>
  <c r="N182" i="3"/>
  <c r="J37" i="8"/>
  <c r="N25" i="3"/>
  <c r="M25" i="3"/>
  <c r="L25" i="3"/>
  <c r="K25" i="3"/>
  <c r="J25" i="3"/>
  <c r="L9" i="2"/>
  <c r="N9" i="2"/>
  <c r="M9" i="2"/>
  <c r="L13" i="2"/>
  <c r="N13" i="2"/>
  <c r="M13" i="2"/>
  <c r="L37" i="2"/>
  <c r="M37" i="2"/>
  <c r="N37" i="2"/>
  <c r="E42" i="2"/>
  <c r="L41" i="2"/>
  <c r="M41" i="2"/>
  <c r="L48" i="2"/>
  <c r="M48" i="2"/>
  <c r="N48" i="2"/>
  <c r="L10" i="3"/>
  <c r="K10" i="3"/>
  <c r="J10" i="3"/>
  <c r="M10" i="3"/>
  <c r="N10" i="3"/>
  <c r="L14" i="3"/>
  <c r="K14" i="3"/>
  <c r="J14" i="3"/>
  <c r="M14" i="3"/>
  <c r="N14" i="3"/>
  <c r="L18" i="3"/>
  <c r="K18" i="3"/>
  <c r="J18" i="3"/>
  <c r="M18" i="3"/>
  <c r="N18" i="3"/>
  <c r="L22" i="3"/>
  <c r="K22" i="3"/>
  <c r="J22" i="3"/>
  <c r="N22" i="3"/>
  <c r="M22" i="3"/>
  <c r="L26" i="3"/>
  <c r="K26" i="3"/>
  <c r="N26" i="3"/>
  <c r="J26" i="3"/>
  <c r="M26" i="3"/>
  <c r="L30" i="3"/>
  <c r="K30" i="3"/>
  <c r="N30" i="3"/>
  <c r="M30" i="3"/>
  <c r="J30" i="3"/>
  <c r="L34" i="3"/>
  <c r="K34" i="3"/>
  <c r="M34" i="3"/>
  <c r="J34" i="3"/>
  <c r="N34" i="3"/>
  <c r="L38" i="3"/>
  <c r="M38" i="3"/>
  <c r="K38" i="3"/>
  <c r="J38" i="3"/>
  <c r="N38" i="3"/>
  <c r="L44" i="3"/>
  <c r="K44" i="3"/>
  <c r="J44" i="3"/>
  <c r="M44" i="3"/>
  <c r="L52" i="3"/>
  <c r="K52" i="3"/>
  <c r="J52" i="3"/>
  <c r="M52" i="3"/>
  <c r="L60" i="3"/>
  <c r="K60" i="3"/>
  <c r="J60" i="3"/>
  <c r="M60" i="3"/>
  <c r="L65" i="3"/>
  <c r="M65" i="3"/>
  <c r="K65" i="3"/>
  <c r="J65" i="3"/>
  <c r="N65" i="3"/>
  <c r="L69" i="3"/>
  <c r="K69" i="3"/>
  <c r="J69" i="3"/>
  <c r="N69" i="3"/>
  <c r="M69" i="3"/>
  <c r="L83" i="3"/>
  <c r="K83" i="3"/>
  <c r="J83" i="3"/>
  <c r="M83" i="3"/>
  <c r="N83" i="3"/>
  <c r="L87" i="3"/>
  <c r="M87" i="3"/>
  <c r="K87" i="3"/>
  <c r="J87" i="3"/>
  <c r="N87" i="3"/>
  <c r="L91" i="3"/>
  <c r="K91" i="3"/>
  <c r="J91" i="3"/>
  <c r="N91" i="3"/>
  <c r="M91" i="3"/>
  <c r="L95" i="3"/>
  <c r="M95" i="3"/>
  <c r="K95" i="3"/>
  <c r="J95" i="3"/>
  <c r="N95" i="3"/>
  <c r="L99" i="3"/>
  <c r="K99" i="3"/>
  <c r="J99" i="3"/>
  <c r="N99" i="3"/>
  <c r="M99" i="3"/>
  <c r="L103" i="3"/>
  <c r="N103" i="3"/>
  <c r="K103" i="3"/>
  <c r="J103" i="3"/>
  <c r="I114" i="3"/>
  <c r="M103" i="3"/>
  <c r="G115" i="3"/>
  <c r="E116" i="3"/>
  <c r="L107" i="3"/>
  <c r="N107" i="3"/>
  <c r="K107" i="3"/>
  <c r="I118" i="3"/>
  <c r="J107" i="3"/>
  <c r="M107" i="3"/>
  <c r="G119" i="3"/>
  <c r="E120" i="3"/>
  <c r="L111" i="3"/>
  <c r="K111" i="3"/>
  <c r="I122" i="3"/>
  <c r="J111" i="3"/>
  <c r="M111" i="3"/>
  <c r="N111" i="3"/>
  <c r="G123" i="3"/>
  <c r="J11" i="8"/>
  <c r="F54" i="8"/>
  <c r="J77" i="8"/>
  <c r="L100" i="8"/>
  <c r="V19" i="12"/>
  <c r="U19" i="12"/>
  <c r="N11" i="2"/>
  <c r="N63" i="2"/>
  <c r="M63" i="2"/>
  <c r="L63" i="2"/>
  <c r="N8" i="3"/>
  <c r="M8" i="3"/>
  <c r="L8" i="3"/>
  <c r="K8" i="3"/>
  <c r="J8" i="3"/>
  <c r="N16" i="3"/>
  <c r="K16" i="3"/>
  <c r="M16" i="3"/>
  <c r="L16" i="3"/>
  <c r="J16" i="3"/>
  <c r="J36" i="3"/>
  <c r="N36" i="3"/>
  <c r="M36" i="3"/>
  <c r="L36" i="3"/>
  <c r="K36" i="3"/>
  <c r="N101" i="3"/>
  <c r="M101" i="3"/>
  <c r="J101" i="3"/>
  <c r="L101" i="3"/>
  <c r="K101" i="3"/>
  <c r="G121" i="3"/>
  <c r="N140" i="3"/>
  <c r="J217" i="3"/>
  <c r="K217" i="3"/>
  <c r="M43" i="5"/>
  <c r="M41" i="3"/>
  <c r="L41" i="3"/>
  <c r="K41" i="3"/>
  <c r="J41" i="3"/>
  <c r="F118" i="3"/>
  <c r="N23" i="2"/>
  <c r="M23" i="2"/>
  <c r="L23" i="2"/>
  <c r="K23" i="2"/>
  <c r="J23" i="2"/>
  <c r="N9" i="3"/>
  <c r="M9" i="3"/>
  <c r="L9" i="3"/>
  <c r="K9" i="3"/>
  <c r="J9" i="3"/>
  <c r="N21" i="3"/>
  <c r="M21" i="3"/>
  <c r="L21" i="3"/>
  <c r="K21" i="3"/>
  <c r="J21" i="3"/>
  <c r="M50" i="3"/>
  <c r="L50" i="3"/>
  <c r="K50" i="3"/>
  <c r="J50" i="3"/>
  <c r="G17" i="2"/>
  <c r="L24" i="2"/>
  <c r="M24" i="2"/>
  <c r="N24" i="2"/>
  <c r="L33" i="2"/>
  <c r="N33" i="2"/>
  <c r="M33" i="2"/>
  <c r="K45" i="3"/>
  <c r="L45" i="3"/>
  <c r="J45" i="3"/>
  <c r="M45" i="3"/>
  <c r="K53" i="3"/>
  <c r="J53" i="3"/>
  <c r="M53" i="3"/>
  <c r="L53" i="3"/>
  <c r="K61" i="3"/>
  <c r="L61" i="3"/>
  <c r="J61" i="3"/>
  <c r="M61" i="3"/>
  <c r="H115" i="3"/>
  <c r="F116" i="3"/>
  <c r="H119" i="3"/>
  <c r="F120" i="3"/>
  <c r="H123" i="3"/>
  <c r="F14" i="8"/>
  <c r="K22" i="2"/>
  <c r="N22" i="2"/>
  <c r="J22" i="2"/>
  <c r="I42" i="2"/>
  <c r="N39" i="2"/>
  <c r="M39" i="2"/>
  <c r="K39" i="2"/>
  <c r="J39" i="2"/>
  <c r="L39" i="2"/>
  <c r="E68" i="2"/>
  <c r="N12" i="3"/>
  <c r="M12" i="3"/>
  <c r="K12" i="3"/>
  <c r="L12" i="3"/>
  <c r="J12" i="3"/>
  <c r="M40" i="3"/>
  <c r="L40" i="3"/>
  <c r="K40" i="3"/>
  <c r="J40" i="3"/>
  <c r="J48" i="3"/>
  <c r="M48" i="3"/>
  <c r="L48" i="3"/>
  <c r="K48" i="3"/>
  <c r="J56" i="3"/>
  <c r="M56" i="3"/>
  <c r="L56" i="3"/>
  <c r="K56" i="3"/>
  <c r="G113" i="3"/>
  <c r="I120" i="3"/>
  <c r="N109" i="3"/>
  <c r="M109" i="3"/>
  <c r="J109" i="3"/>
  <c r="L109" i="3"/>
  <c r="K109" i="3"/>
  <c r="N154" i="3"/>
  <c r="J26" i="6"/>
  <c r="L26" i="6"/>
  <c r="M57" i="3"/>
  <c r="L57" i="3"/>
  <c r="K57" i="3"/>
  <c r="J57" i="3"/>
  <c r="F114" i="3"/>
  <c r="N8" i="2"/>
  <c r="K8" i="2"/>
  <c r="J8" i="2"/>
  <c r="N36" i="2"/>
  <c r="M36" i="2"/>
  <c r="L36" i="2"/>
  <c r="K36" i="2"/>
  <c r="J36" i="2"/>
  <c r="N10" i="2"/>
  <c r="G18" i="2"/>
  <c r="M34" i="2"/>
  <c r="N34" i="2"/>
  <c r="L34" i="2"/>
  <c r="G42" i="2"/>
  <c r="E67" i="2"/>
  <c r="J7" i="3"/>
  <c r="K7" i="3"/>
  <c r="M7" i="3"/>
  <c r="N7" i="3"/>
  <c r="L7" i="3"/>
  <c r="J11" i="3"/>
  <c r="K11" i="3"/>
  <c r="N11" i="3"/>
  <c r="M11" i="3"/>
  <c r="L11" i="3"/>
  <c r="J15" i="3"/>
  <c r="K15" i="3"/>
  <c r="N15" i="3"/>
  <c r="L15" i="3"/>
  <c r="M15" i="3"/>
  <c r="J19" i="3"/>
  <c r="M19" i="3"/>
  <c r="K19" i="3"/>
  <c r="N19" i="3"/>
  <c r="L19" i="3"/>
  <c r="J23" i="3"/>
  <c r="K23" i="3"/>
  <c r="N23" i="3"/>
  <c r="L23" i="3"/>
  <c r="M23" i="3"/>
  <c r="J27" i="3"/>
  <c r="M27" i="3"/>
  <c r="K27" i="3"/>
  <c r="N27" i="3"/>
  <c r="L27" i="3"/>
  <c r="J31" i="3"/>
  <c r="K31" i="3"/>
  <c r="N31" i="3"/>
  <c r="M31" i="3"/>
  <c r="L31" i="3"/>
  <c r="J35" i="3"/>
  <c r="K35" i="3"/>
  <c r="N35" i="3"/>
  <c r="M35" i="3"/>
  <c r="L35" i="3"/>
  <c r="J39" i="3"/>
  <c r="K39" i="3"/>
  <c r="N39" i="3"/>
  <c r="M39" i="3"/>
  <c r="L39" i="3"/>
  <c r="J46" i="3"/>
  <c r="L46" i="3"/>
  <c r="M46" i="3"/>
  <c r="K46" i="3"/>
  <c r="J54" i="3"/>
  <c r="L54" i="3"/>
  <c r="M54" i="3"/>
  <c r="K54" i="3"/>
  <c r="J62" i="3"/>
  <c r="K62" i="3"/>
  <c r="L62" i="3"/>
  <c r="N62" i="3"/>
  <c r="M62" i="3"/>
  <c r="J66" i="3"/>
  <c r="L66" i="3"/>
  <c r="K66" i="3"/>
  <c r="N66" i="3"/>
  <c r="M66" i="3"/>
  <c r="J70" i="3"/>
  <c r="K70" i="3"/>
  <c r="N70" i="3"/>
  <c r="M70" i="3"/>
  <c r="L70" i="3"/>
  <c r="J80" i="3"/>
  <c r="K80" i="3"/>
  <c r="L80" i="3"/>
  <c r="N80" i="3"/>
  <c r="M80" i="3"/>
  <c r="J84" i="3"/>
  <c r="K84" i="3"/>
  <c r="L84" i="3"/>
  <c r="N84" i="3"/>
  <c r="M84" i="3"/>
  <c r="J88" i="3"/>
  <c r="K88" i="3"/>
  <c r="N88" i="3"/>
  <c r="L88" i="3"/>
  <c r="M88" i="3"/>
  <c r="J92" i="3"/>
  <c r="L92" i="3"/>
  <c r="K92" i="3"/>
  <c r="N92" i="3"/>
  <c r="M92" i="3"/>
  <c r="J96" i="3"/>
  <c r="L96" i="3"/>
  <c r="K96" i="3"/>
  <c r="N96" i="3"/>
  <c r="M96" i="3"/>
  <c r="J100" i="3"/>
  <c r="L100" i="3"/>
  <c r="N100" i="3"/>
  <c r="M100" i="3"/>
  <c r="K100" i="3"/>
  <c r="E113" i="3"/>
  <c r="J104" i="3"/>
  <c r="K104" i="3"/>
  <c r="L104" i="3"/>
  <c r="N104" i="3"/>
  <c r="I115" i="3"/>
  <c r="M104" i="3"/>
  <c r="G116" i="3"/>
  <c r="E117" i="3"/>
  <c r="J108" i="3"/>
  <c r="I119" i="3"/>
  <c r="L108" i="3"/>
  <c r="N108" i="3"/>
  <c r="M108" i="3"/>
  <c r="K108" i="3"/>
  <c r="G120" i="3"/>
  <c r="E121" i="3"/>
  <c r="J112" i="3"/>
  <c r="L112" i="3"/>
  <c r="N112" i="3"/>
  <c r="I123" i="3"/>
  <c r="M112" i="3"/>
  <c r="K112" i="3"/>
  <c r="J135" i="3"/>
  <c r="K135" i="3"/>
  <c r="N135" i="3"/>
  <c r="N153" i="3"/>
  <c r="L9" i="8"/>
  <c r="J18" i="8"/>
  <c r="F56" i="8"/>
  <c r="J79" i="8"/>
  <c r="H87" i="8"/>
  <c r="F241" i="8"/>
  <c r="F33" i="10"/>
  <c r="N11" i="12"/>
  <c r="M11" i="12"/>
  <c r="J11" i="12"/>
  <c r="I11" i="12"/>
  <c r="N7" i="2"/>
  <c r="N15" i="2"/>
  <c r="I18" i="2"/>
  <c r="E114" i="3"/>
  <c r="E122" i="3"/>
  <c r="N158" i="3"/>
  <c r="J8" i="6"/>
  <c r="L8" i="6"/>
  <c r="W40" i="6"/>
  <c r="F15" i="8"/>
  <c r="H113" i="3"/>
  <c r="K16" i="2"/>
  <c r="J16" i="2"/>
  <c r="N32" i="2"/>
  <c r="M32" i="2"/>
  <c r="L32" i="2"/>
  <c r="K32" i="2"/>
  <c r="J32" i="2"/>
  <c r="I17" i="2"/>
  <c r="N14" i="2"/>
  <c r="M38" i="2"/>
  <c r="N38" i="2"/>
  <c r="L38" i="2"/>
  <c r="E43" i="2"/>
  <c r="L49" i="2"/>
  <c r="M49" i="2"/>
  <c r="N49" i="2"/>
  <c r="M47" i="3"/>
  <c r="K47" i="3"/>
  <c r="J47" i="3"/>
  <c r="L47" i="3"/>
  <c r="M55" i="3"/>
  <c r="L55" i="3"/>
  <c r="J55" i="3"/>
  <c r="K55" i="3"/>
  <c r="F113" i="3"/>
  <c r="H116" i="3"/>
  <c r="F117" i="3"/>
  <c r="H120" i="3"/>
  <c r="F121" i="3"/>
  <c r="J80" i="8"/>
  <c r="J150" i="8"/>
  <c r="H104" i="10"/>
  <c r="L14" i="8"/>
  <c r="J16" i="8"/>
  <c r="L35" i="8"/>
  <c r="L39" i="8"/>
  <c r="J41" i="8"/>
  <c r="J42" i="8"/>
  <c r="F81" i="8"/>
  <c r="F83" i="8"/>
  <c r="J106" i="8"/>
  <c r="J142" i="8"/>
  <c r="I17" i="9"/>
  <c r="J13" i="10"/>
  <c r="M10" i="12"/>
  <c r="J10" i="12"/>
  <c r="I10" i="12"/>
  <c r="N10" i="12"/>
  <c r="M44" i="12"/>
  <c r="J44" i="12"/>
  <c r="N44" i="12"/>
  <c r="I44" i="12"/>
  <c r="L11" i="8"/>
  <c r="J13" i="8"/>
  <c r="H15" i="8"/>
  <c r="L19" i="8"/>
  <c r="J21" i="8"/>
  <c r="J36" i="8"/>
  <c r="L40" i="8"/>
  <c r="L43" i="8"/>
  <c r="H78" i="8"/>
  <c r="H79" i="8"/>
  <c r="H81" i="8"/>
  <c r="H82" i="8"/>
  <c r="L101" i="8"/>
  <c r="L208" i="8"/>
  <c r="G13" i="9"/>
  <c r="H39" i="10"/>
  <c r="J64" i="10"/>
  <c r="L13" i="8"/>
  <c r="J15" i="8"/>
  <c r="L21" i="8"/>
  <c r="L36" i="8"/>
  <c r="F61" i="8"/>
  <c r="F62" i="8"/>
  <c r="F64" i="8"/>
  <c r="J85" i="8"/>
  <c r="H98" i="8"/>
  <c r="J104" i="8"/>
  <c r="L109" i="8"/>
  <c r="L124" i="8"/>
  <c r="J148" i="8"/>
  <c r="J164" i="8"/>
  <c r="H174" i="8"/>
  <c r="L241" i="8"/>
  <c r="J16" i="10"/>
  <c r="D75" i="11"/>
  <c r="L10" i="8"/>
  <c r="J12" i="8"/>
  <c r="H14" i="8"/>
  <c r="L18" i="8"/>
  <c r="J20" i="8"/>
  <c r="J31" i="8"/>
  <c r="J33" i="8"/>
  <c r="L37" i="8"/>
  <c r="F82" i="8"/>
  <c r="J98" i="8"/>
  <c r="L104" i="8"/>
  <c r="J126" i="8"/>
  <c r="L148" i="8"/>
  <c r="J188" i="8"/>
  <c r="J237" i="8"/>
  <c r="L16" i="10"/>
  <c r="L41" i="10"/>
  <c r="N12" i="12"/>
  <c r="M12" i="12"/>
  <c r="L12" i="12"/>
  <c r="K12" i="12"/>
  <c r="J9" i="8"/>
  <c r="L15" i="8"/>
  <c r="J17" i="8"/>
  <c r="J34" i="8"/>
  <c r="J38" i="8"/>
  <c r="H80" i="8"/>
  <c r="J103" i="8"/>
  <c r="L126" i="8"/>
  <c r="L146" i="8"/>
  <c r="L214" i="8"/>
  <c r="J218" i="8"/>
  <c r="J254" i="8"/>
  <c r="I11" i="9"/>
  <c r="R15" i="9"/>
  <c r="S15" i="9"/>
  <c r="P20" i="9"/>
  <c r="O20" i="9"/>
  <c r="L54" i="10"/>
  <c r="H107" i="10"/>
  <c r="L12" i="8"/>
  <c r="J14" i="8"/>
  <c r="L20" i="8"/>
  <c r="L31" i="8"/>
  <c r="J39" i="8"/>
  <c r="J102" i="8"/>
  <c r="J128" i="8"/>
  <c r="J172" i="8"/>
  <c r="L192" i="8"/>
  <c r="J281" i="8"/>
  <c r="P11" i="9"/>
  <c r="O11" i="9"/>
  <c r="E21" i="9"/>
  <c r="L17" i="8"/>
  <c r="J19" i="8"/>
  <c r="L34" i="8"/>
  <c r="F63" i="8"/>
  <c r="F75" i="8"/>
  <c r="L102" i="8"/>
  <c r="J120" i="8"/>
  <c r="J152" i="8"/>
  <c r="L172" i="8"/>
  <c r="J215" i="8"/>
  <c r="L260" i="8"/>
  <c r="L19" i="10"/>
  <c r="D42" i="11"/>
  <c r="D103" i="11"/>
  <c r="I32" i="13"/>
  <c r="K32" i="13"/>
  <c r="M37" i="12"/>
  <c r="J37" i="12"/>
  <c r="I37" i="12"/>
  <c r="G23" i="14"/>
  <c r="K47" i="14"/>
  <c r="J47" i="14"/>
  <c r="I47" i="14"/>
  <c r="C91" i="15"/>
  <c r="L26" i="17"/>
  <c r="K26" i="17"/>
  <c r="J26" i="17"/>
  <c r="I26" i="17"/>
  <c r="L42" i="8"/>
  <c r="F59" i="8"/>
  <c r="H76" i="8"/>
  <c r="F78" i="8"/>
  <c r="L99" i="8"/>
  <c r="J101" i="8"/>
  <c r="L107" i="8"/>
  <c r="J109" i="8"/>
  <c r="L213" i="8"/>
  <c r="L216" i="8"/>
  <c r="L219" i="8"/>
  <c r="J259" i="8"/>
  <c r="J276" i="8"/>
  <c r="L282" i="8"/>
  <c r="P10" i="9"/>
  <c r="O10" i="9"/>
  <c r="M12" i="9"/>
  <c r="M14" i="9"/>
  <c r="I18" i="9"/>
  <c r="P19" i="9"/>
  <c r="O19" i="9"/>
  <c r="L11" i="10"/>
  <c r="J21" i="10"/>
  <c r="H31" i="10"/>
  <c r="L62" i="10"/>
  <c r="D30" i="11"/>
  <c r="D58" i="11"/>
  <c r="D78" i="11"/>
  <c r="D106" i="11"/>
  <c r="M41" i="12"/>
  <c r="J41" i="12"/>
  <c r="I41" i="12"/>
  <c r="I18" i="13"/>
  <c r="K18" i="13"/>
  <c r="J108" i="13"/>
  <c r="L108" i="13"/>
  <c r="K99" i="14"/>
  <c r="J99" i="14"/>
  <c r="H107" i="14"/>
  <c r="I99" i="14"/>
  <c r="M67" i="15"/>
  <c r="K67" i="15"/>
  <c r="L67" i="15"/>
  <c r="J67" i="15"/>
  <c r="I67" i="15"/>
  <c r="J240" i="8"/>
  <c r="L263" i="8"/>
  <c r="J274" i="8"/>
  <c r="S9" i="9"/>
  <c r="R9" i="9"/>
  <c r="P12" i="9"/>
  <c r="O12" i="9"/>
  <c r="I16" i="9"/>
  <c r="E20" i="9"/>
  <c r="H15" i="10"/>
  <c r="J18" i="10"/>
  <c r="L33" i="10"/>
  <c r="F106" i="10"/>
  <c r="D14" i="11"/>
  <c r="D79" i="11"/>
  <c r="D98" i="11"/>
  <c r="D107" i="11"/>
  <c r="N17" i="12"/>
  <c r="M17" i="12"/>
  <c r="J17" i="12"/>
  <c r="I17" i="12"/>
  <c r="N52" i="12"/>
  <c r="M52" i="12"/>
  <c r="J52" i="12"/>
  <c r="L52" i="12"/>
  <c r="K52" i="12"/>
  <c r="I52" i="12"/>
  <c r="X18" i="13"/>
  <c r="W18" i="13"/>
  <c r="Z18" i="13"/>
  <c r="Y18" i="13"/>
  <c r="K38" i="13"/>
  <c r="I38" i="13"/>
  <c r="K30" i="14"/>
  <c r="J30" i="14"/>
  <c r="I30" i="14"/>
  <c r="F79" i="14"/>
  <c r="L33" i="8"/>
  <c r="J35" i="8"/>
  <c r="L41" i="8"/>
  <c r="J43" i="8"/>
  <c r="L98" i="8"/>
  <c r="J100" i="8"/>
  <c r="L106" i="8"/>
  <c r="J108" i="8"/>
  <c r="J230" i="8"/>
  <c r="H231" i="8"/>
  <c r="L235" i="8"/>
  <c r="L252" i="8"/>
  <c r="J262" i="8"/>
  <c r="L285" i="8"/>
  <c r="S10" i="9"/>
  <c r="R10" i="9"/>
  <c r="J10" i="10"/>
  <c r="H20" i="10"/>
  <c r="L38" i="10"/>
  <c r="F98" i="10"/>
  <c r="D34" i="11"/>
  <c r="D62" i="11"/>
  <c r="D82" i="11"/>
  <c r="N21" i="12"/>
  <c r="M21" i="12"/>
  <c r="J21" i="12"/>
  <c r="I21" i="12"/>
  <c r="L11" i="13"/>
  <c r="J11" i="13"/>
  <c r="U17" i="14"/>
  <c r="J83" i="14"/>
  <c r="I83" i="14"/>
  <c r="K83" i="14"/>
  <c r="K103" i="14"/>
  <c r="J103" i="14"/>
  <c r="I103" i="14"/>
  <c r="M41" i="15"/>
  <c r="K41" i="15"/>
  <c r="L41" i="15"/>
  <c r="J41" i="15"/>
  <c r="H49" i="15"/>
  <c r="I41" i="15"/>
  <c r="K68" i="16"/>
  <c r="J68" i="16"/>
  <c r="I68" i="16"/>
  <c r="L68" i="16"/>
  <c r="H55" i="19"/>
  <c r="J32" i="8"/>
  <c r="L38" i="8"/>
  <c r="J40" i="8"/>
  <c r="J97" i="8"/>
  <c r="L103" i="8"/>
  <c r="J105" i="8"/>
  <c r="J229" i="8"/>
  <c r="J232" i="8"/>
  <c r="J251" i="8"/>
  <c r="L257" i="8"/>
  <c r="L274" i="8"/>
  <c r="J284" i="8"/>
  <c r="G10" i="9"/>
  <c r="E12" i="9"/>
  <c r="G20" i="9"/>
  <c r="M21" i="9"/>
  <c r="H12" i="10"/>
  <c r="J40" i="10"/>
  <c r="L43" i="10"/>
  <c r="L81" i="10"/>
  <c r="D99" i="11"/>
  <c r="N25" i="12"/>
  <c r="M25" i="12"/>
  <c r="J25" i="12"/>
  <c r="I25" i="12"/>
  <c r="J73" i="13"/>
  <c r="L73" i="13"/>
  <c r="J142" i="13"/>
  <c r="L142" i="13"/>
  <c r="E51" i="14"/>
  <c r="J134" i="14"/>
  <c r="I134" i="14"/>
  <c r="K134" i="14"/>
  <c r="G35" i="15"/>
  <c r="M75" i="15"/>
  <c r="K75" i="15"/>
  <c r="L75" i="15"/>
  <c r="J75" i="15"/>
  <c r="I75" i="15"/>
  <c r="K72" i="16"/>
  <c r="J72" i="16"/>
  <c r="I72" i="16"/>
  <c r="L72" i="16"/>
  <c r="F147" i="16"/>
  <c r="T112" i="18"/>
  <c r="S112" i="18"/>
  <c r="R112" i="18"/>
  <c r="L108" i="8"/>
  <c r="J208" i="8"/>
  <c r="L230" i="8"/>
  <c r="J273" i="8"/>
  <c r="L279" i="8"/>
  <c r="I9" i="9"/>
  <c r="G11" i="9"/>
  <c r="E13" i="9"/>
  <c r="E14" i="9"/>
  <c r="S17" i="9"/>
  <c r="R17" i="9"/>
  <c r="G19" i="9"/>
  <c r="M20" i="9"/>
  <c r="L35" i="10"/>
  <c r="D18" i="11"/>
  <c r="D54" i="11"/>
  <c r="D74" i="11"/>
  <c r="D83" i="11"/>
  <c r="D102" i="11"/>
  <c r="N7" i="12"/>
  <c r="M7" i="12"/>
  <c r="L7" i="12"/>
  <c r="K7" i="12"/>
  <c r="M29" i="12"/>
  <c r="J29" i="12"/>
  <c r="I29" i="12"/>
  <c r="J25" i="13"/>
  <c r="I25" i="13"/>
  <c r="K25" i="13"/>
  <c r="L25" i="13"/>
  <c r="K34" i="14"/>
  <c r="J34" i="14"/>
  <c r="I34" i="14"/>
  <c r="K116" i="14"/>
  <c r="J116" i="14"/>
  <c r="I116" i="14"/>
  <c r="M61" i="15"/>
  <c r="L61" i="15"/>
  <c r="J61" i="15"/>
  <c r="K61" i="15"/>
  <c r="I61" i="15"/>
  <c r="C50" i="18"/>
  <c r="L97" i="8"/>
  <c r="J99" i="8"/>
  <c r="L105" i="8"/>
  <c r="J107" i="8"/>
  <c r="J207" i="8"/>
  <c r="J210" i="8"/>
  <c r="J216" i="8"/>
  <c r="L238" i="8"/>
  <c r="I10" i="9"/>
  <c r="G12" i="9"/>
  <c r="S16" i="9"/>
  <c r="R16" i="9"/>
  <c r="G18" i="9"/>
  <c r="L14" i="10"/>
  <c r="J37" i="10"/>
  <c r="L65" i="10"/>
  <c r="D38" i="11"/>
  <c r="D86" i="11"/>
  <c r="M6" i="12"/>
  <c r="J6" i="12"/>
  <c r="I6" i="12"/>
  <c r="N6" i="12"/>
  <c r="A11" i="12"/>
  <c r="M33" i="12"/>
  <c r="J33" i="12"/>
  <c r="I33" i="12"/>
  <c r="N48" i="12"/>
  <c r="M48" i="12"/>
  <c r="J48" i="12"/>
  <c r="I48" i="12"/>
  <c r="X14" i="13"/>
  <c r="Z14" i="13"/>
  <c r="J30" i="13"/>
  <c r="L30" i="13"/>
  <c r="J56" i="13"/>
  <c r="L56" i="13"/>
  <c r="J125" i="13"/>
  <c r="L125" i="13"/>
  <c r="J14" i="14"/>
  <c r="I14" i="14"/>
  <c r="K14" i="14"/>
  <c r="K86" i="14"/>
  <c r="J86" i="14"/>
  <c r="I86" i="14"/>
  <c r="G135" i="14"/>
  <c r="E21" i="15"/>
  <c r="M96" i="15"/>
  <c r="L96" i="15"/>
  <c r="J96" i="15"/>
  <c r="K96" i="15"/>
  <c r="I96" i="15"/>
  <c r="I24" i="13"/>
  <c r="K24" i="13"/>
  <c r="K46" i="13"/>
  <c r="I46" i="13"/>
  <c r="I64" i="13"/>
  <c r="K64" i="13"/>
  <c r="I81" i="13"/>
  <c r="K81" i="13"/>
  <c r="I98" i="13"/>
  <c r="K98" i="13"/>
  <c r="I115" i="13"/>
  <c r="K115" i="13"/>
  <c r="I150" i="13"/>
  <c r="K150" i="13"/>
  <c r="U21" i="14"/>
  <c r="J40" i="14"/>
  <c r="I40" i="14"/>
  <c r="K40" i="14"/>
  <c r="D51" i="14"/>
  <c r="K60" i="14"/>
  <c r="J60" i="14"/>
  <c r="I60" i="14"/>
  <c r="C79" i="14"/>
  <c r="K73" i="14"/>
  <c r="J73" i="14"/>
  <c r="I73" i="14"/>
  <c r="D107" i="14"/>
  <c r="J109" i="14"/>
  <c r="I109" i="14"/>
  <c r="K109" i="14"/>
  <c r="F135" i="14"/>
  <c r="K129" i="14"/>
  <c r="J129" i="14"/>
  <c r="I129" i="14"/>
  <c r="K142" i="14"/>
  <c r="J142" i="14"/>
  <c r="I142" i="14"/>
  <c r="E163" i="14"/>
  <c r="M9" i="15"/>
  <c r="K9" i="15"/>
  <c r="J9" i="15"/>
  <c r="L9" i="15"/>
  <c r="I9" i="15"/>
  <c r="D21" i="15"/>
  <c r="M58" i="15"/>
  <c r="K58" i="15"/>
  <c r="L58" i="15"/>
  <c r="J58" i="15"/>
  <c r="I58" i="15"/>
  <c r="M79" i="15"/>
  <c r="L79" i="15"/>
  <c r="J79" i="15"/>
  <c r="K79" i="15"/>
  <c r="I79" i="15"/>
  <c r="F133" i="15"/>
  <c r="Q9" i="16"/>
  <c r="F35" i="16"/>
  <c r="K81" i="16"/>
  <c r="J81" i="16"/>
  <c r="I81" i="16"/>
  <c r="M81" i="16"/>
  <c r="L81" i="16"/>
  <c r="K85" i="16"/>
  <c r="J85" i="16"/>
  <c r="I85" i="16"/>
  <c r="L85" i="16"/>
  <c r="K89" i="16"/>
  <c r="J89" i="16"/>
  <c r="I89" i="16"/>
  <c r="L89" i="16"/>
  <c r="D93" i="16"/>
  <c r="C135" i="16"/>
  <c r="L127" i="17"/>
  <c r="J127" i="17"/>
  <c r="Y18" i="17"/>
  <c r="W18" i="17"/>
  <c r="E35" i="17"/>
  <c r="S13" i="18"/>
  <c r="R13" i="18"/>
  <c r="AA17" i="18"/>
  <c r="Z17" i="18"/>
  <c r="U36" i="18"/>
  <c r="U50" i="18"/>
  <c r="G63" i="22"/>
  <c r="K98" i="16"/>
  <c r="J98" i="16"/>
  <c r="I98" i="16"/>
  <c r="L98" i="16"/>
  <c r="M102" i="16"/>
  <c r="K102" i="16"/>
  <c r="J102" i="16"/>
  <c r="I102" i="16"/>
  <c r="L102" i="16"/>
  <c r="D119" i="16"/>
  <c r="G135" i="16"/>
  <c r="L140" i="16"/>
  <c r="K140" i="16"/>
  <c r="J140" i="16"/>
  <c r="I140" i="16"/>
  <c r="Z20" i="17"/>
  <c r="X20" i="17"/>
  <c r="L88" i="17"/>
  <c r="J88" i="17"/>
  <c r="L8" i="18"/>
  <c r="K14" i="18"/>
  <c r="I14" i="18"/>
  <c r="J14" i="18"/>
  <c r="W22" i="18"/>
  <c r="J28" i="18"/>
  <c r="I28" i="18"/>
  <c r="V36" i="18"/>
  <c r="W50" i="18"/>
  <c r="W78" i="18"/>
  <c r="P13" i="9"/>
  <c r="O13" i="9"/>
  <c r="E15" i="9"/>
  <c r="M15" i="9"/>
  <c r="S18" i="9"/>
  <c r="R18" i="9"/>
  <c r="I19" i="9"/>
  <c r="G21" i="9"/>
  <c r="P21" i="9"/>
  <c r="O21" i="9"/>
  <c r="H9" i="10"/>
  <c r="L13" i="10"/>
  <c r="J15" i="10"/>
  <c r="H17" i="10"/>
  <c r="L21" i="10"/>
  <c r="L32" i="10"/>
  <c r="J34" i="10"/>
  <c r="L40" i="10"/>
  <c r="J42" i="10"/>
  <c r="L59" i="10"/>
  <c r="L86" i="10"/>
  <c r="F103" i="10"/>
  <c r="D11" i="11"/>
  <c r="D15" i="11"/>
  <c r="D19" i="11"/>
  <c r="D31" i="11"/>
  <c r="D35" i="11"/>
  <c r="D39" i="11"/>
  <c r="D55" i="11"/>
  <c r="D59" i="11"/>
  <c r="D63" i="11"/>
  <c r="J16" i="12"/>
  <c r="I16" i="12"/>
  <c r="N16" i="12"/>
  <c r="M16" i="12"/>
  <c r="J20" i="12"/>
  <c r="I20" i="12"/>
  <c r="N20" i="12"/>
  <c r="M20" i="12"/>
  <c r="J24" i="12"/>
  <c r="I24" i="12"/>
  <c r="N24" i="12"/>
  <c r="M24" i="12"/>
  <c r="J28" i="12"/>
  <c r="I28" i="12"/>
  <c r="M28" i="12"/>
  <c r="J32" i="12"/>
  <c r="I32" i="12"/>
  <c r="M32" i="12"/>
  <c r="J36" i="12"/>
  <c r="I36" i="12"/>
  <c r="M36" i="12"/>
  <c r="J40" i="12"/>
  <c r="I40" i="12"/>
  <c r="M40" i="12"/>
  <c r="I14" i="13"/>
  <c r="K14" i="13"/>
  <c r="J22" i="13"/>
  <c r="L22" i="13"/>
  <c r="K29" i="13"/>
  <c r="I29" i="13"/>
  <c r="L52" i="13"/>
  <c r="J52" i="13"/>
  <c r="I59" i="13"/>
  <c r="K59" i="13"/>
  <c r="I94" i="13"/>
  <c r="K94" i="13"/>
  <c r="I111" i="13"/>
  <c r="K111" i="13"/>
  <c r="I128" i="13"/>
  <c r="K128" i="13"/>
  <c r="I145" i="13"/>
  <c r="K145" i="13"/>
  <c r="K13" i="14"/>
  <c r="J13" i="14"/>
  <c r="I13" i="14"/>
  <c r="K43" i="14"/>
  <c r="J43" i="14"/>
  <c r="I43" i="14"/>
  <c r="H51" i="14"/>
  <c r="K56" i="14"/>
  <c r="J56" i="14"/>
  <c r="I56" i="14"/>
  <c r="J91" i="14"/>
  <c r="I91" i="14"/>
  <c r="K91" i="14"/>
  <c r="K112" i="14"/>
  <c r="J112" i="14"/>
  <c r="I112" i="14"/>
  <c r="K125" i="14"/>
  <c r="J125" i="14"/>
  <c r="I125" i="14"/>
  <c r="M24" i="15"/>
  <c r="K24" i="15"/>
  <c r="J24" i="15"/>
  <c r="I24" i="15"/>
  <c r="L24" i="15"/>
  <c r="M27" i="15"/>
  <c r="L27" i="15"/>
  <c r="H35" i="15"/>
  <c r="J27" i="15"/>
  <c r="I27" i="15"/>
  <c r="K27" i="15"/>
  <c r="M84" i="15"/>
  <c r="K84" i="15"/>
  <c r="L84" i="15"/>
  <c r="J84" i="15"/>
  <c r="I84" i="15"/>
  <c r="M93" i="15"/>
  <c r="K93" i="15"/>
  <c r="L93" i="15"/>
  <c r="J93" i="15"/>
  <c r="I93" i="15"/>
  <c r="D105" i="15"/>
  <c r="M113" i="15"/>
  <c r="L113" i="15"/>
  <c r="J113" i="15"/>
  <c r="K113" i="15"/>
  <c r="I113" i="15"/>
  <c r="G23" i="16"/>
  <c r="K115" i="16"/>
  <c r="J115" i="16"/>
  <c r="I115" i="16"/>
  <c r="L115" i="16"/>
  <c r="K124" i="16"/>
  <c r="J124" i="16"/>
  <c r="I124" i="16"/>
  <c r="L124" i="16"/>
  <c r="C161" i="16"/>
  <c r="Z19" i="17"/>
  <c r="Y19" i="17"/>
  <c r="X19" i="17"/>
  <c r="W19" i="17"/>
  <c r="S47" i="18"/>
  <c r="T47" i="18"/>
  <c r="R47" i="18"/>
  <c r="Q92" i="18"/>
  <c r="S93" i="18"/>
  <c r="R93" i="18"/>
  <c r="S11" i="9"/>
  <c r="R11" i="9"/>
  <c r="I12" i="9"/>
  <c r="G14" i="9"/>
  <c r="P14" i="9"/>
  <c r="O14" i="9"/>
  <c r="E16" i="9"/>
  <c r="M16" i="9"/>
  <c r="S19" i="9"/>
  <c r="R19" i="9"/>
  <c r="I20" i="9"/>
  <c r="J12" i="10"/>
  <c r="D76" i="11"/>
  <c r="D80" i="11"/>
  <c r="D84" i="11"/>
  <c r="D96" i="11"/>
  <c r="D100" i="11"/>
  <c r="D104" i="11"/>
  <c r="D108" i="11"/>
  <c r="I10" i="13"/>
  <c r="K10" i="13"/>
  <c r="J17" i="13"/>
  <c r="L17" i="13"/>
  <c r="K155" i="13"/>
  <c r="J155" i="13"/>
  <c r="L155" i="13"/>
  <c r="I155" i="13"/>
  <c r="I158" i="13"/>
  <c r="K158" i="13"/>
  <c r="J48" i="14"/>
  <c r="I48" i="14"/>
  <c r="K48" i="14"/>
  <c r="K69" i="14"/>
  <c r="J69" i="14"/>
  <c r="I69" i="14"/>
  <c r="K82" i="14"/>
  <c r="J82" i="14"/>
  <c r="I82" i="14"/>
  <c r="C121" i="14"/>
  <c r="J117" i="14"/>
  <c r="I117" i="14"/>
  <c r="K117" i="14"/>
  <c r="K138" i="14"/>
  <c r="J138" i="14"/>
  <c r="I138" i="14"/>
  <c r="J159" i="14"/>
  <c r="I159" i="14"/>
  <c r="K159" i="14"/>
  <c r="M101" i="15"/>
  <c r="K101" i="15"/>
  <c r="L101" i="15"/>
  <c r="J101" i="15"/>
  <c r="I101" i="15"/>
  <c r="M110" i="15"/>
  <c r="K110" i="15"/>
  <c r="L110" i="15"/>
  <c r="J110" i="15"/>
  <c r="I110" i="15"/>
  <c r="M130" i="15"/>
  <c r="L130" i="15"/>
  <c r="J130" i="15"/>
  <c r="K130" i="15"/>
  <c r="I130" i="15"/>
  <c r="G147" i="15"/>
  <c r="K11" i="16"/>
  <c r="J11" i="16"/>
  <c r="I11" i="16"/>
  <c r="L11" i="16"/>
  <c r="K13" i="16"/>
  <c r="J13" i="16"/>
  <c r="I13" i="16"/>
  <c r="H21" i="16"/>
  <c r="L13" i="16"/>
  <c r="G49" i="16"/>
  <c r="E107" i="16"/>
  <c r="K132" i="16"/>
  <c r="J132" i="16"/>
  <c r="I132" i="16"/>
  <c r="L132" i="16"/>
  <c r="K137" i="16"/>
  <c r="J137" i="16"/>
  <c r="I137" i="16"/>
  <c r="L137" i="16"/>
  <c r="D161" i="16"/>
  <c r="Y14" i="17"/>
  <c r="W14" i="17"/>
  <c r="L17" i="17"/>
  <c r="K17" i="17"/>
  <c r="J17" i="17"/>
  <c r="I17" i="17"/>
  <c r="F23" i="17"/>
  <c r="K82" i="17"/>
  <c r="I82" i="17"/>
  <c r="K19" i="18"/>
  <c r="J19" i="18"/>
  <c r="I19" i="18"/>
  <c r="U64" i="18"/>
  <c r="M90" i="1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D8" i="11"/>
  <c r="D12" i="11"/>
  <c r="D16" i="11"/>
  <c r="D20" i="11"/>
  <c r="D32" i="11"/>
  <c r="D36" i="11"/>
  <c r="D40" i="11"/>
  <c r="D52" i="11"/>
  <c r="D56" i="11"/>
  <c r="D60" i="11"/>
  <c r="D64" i="11"/>
  <c r="J13" i="13"/>
  <c r="L13" i="13"/>
  <c r="I51" i="13"/>
  <c r="K51" i="13"/>
  <c r="I55" i="13"/>
  <c r="K55" i="13"/>
  <c r="I72" i="13"/>
  <c r="K72" i="13"/>
  <c r="I89" i="13"/>
  <c r="K89" i="13"/>
  <c r="I107" i="13"/>
  <c r="K107" i="13"/>
  <c r="I124" i="13"/>
  <c r="K124" i="13"/>
  <c r="I141" i="13"/>
  <c r="K141" i="13"/>
  <c r="K17" i="14"/>
  <c r="J17" i="14"/>
  <c r="I17" i="14"/>
  <c r="J22" i="14"/>
  <c r="I22" i="14"/>
  <c r="K22" i="14"/>
  <c r="K26" i="14"/>
  <c r="J26" i="14"/>
  <c r="I26" i="14"/>
  <c r="K39" i="14"/>
  <c r="J39" i="14"/>
  <c r="I39" i="14"/>
  <c r="C65" i="14"/>
  <c r="J74" i="14"/>
  <c r="I74" i="14"/>
  <c r="K74" i="14"/>
  <c r="E93" i="14"/>
  <c r="K95" i="14"/>
  <c r="J95" i="14"/>
  <c r="I95" i="14"/>
  <c r="D121" i="14"/>
  <c r="E149" i="14"/>
  <c r="J143" i="14"/>
  <c r="I143" i="14"/>
  <c r="K143" i="14"/>
  <c r="K153" i="14"/>
  <c r="J153" i="14"/>
  <c r="I153" i="14"/>
  <c r="M118" i="15"/>
  <c r="K118" i="15"/>
  <c r="L118" i="15"/>
  <c r="J118" i="15"/>
  <c r="I118" i="15"/>
  <c r="M127" i="15"/>
  <c r="K127" i="15"/>
  <c r="L127" i="15"/>
  <c r="J127" i="15"/>
  <c r="I127" i="15"/>
  <c r="K17" i="16"/>
  <c r="J17" i="16"/>
  <c r="I17" i="16"/>
  <c r="L17" i="16"/>
  <c r="M19" i="16"/>
  <c r="K19" i="16"/>
  <c r="J19" i="16"/>
  <c r="I19" i="16"/>
  <c r="L19" i="16"/>
  <c r="E133" i="16"/>
  <c r="G23" i="17"/>
  <c r="L118" i="17"/>
  <c r="J118" i="17"/>
  <c r="S39" i="18"/>
  <c r="R39" i="18"/>
  <c r="T66" i="18"/>
  <c r="S66" i="18"/>
  <c r="R66" i="18"/>
  <c r="O104" i="18"/>
  <c r="V120" i="18"/>
  <c r="E10" i="9"/>
  <c r="M10" i="9"/>
  <c r="R13" i="9"/>
  <c r="S13" i="9"/>
  <c r="I14" i="9"/>
  <c r="G16" i="9"/>
  <c r="O16" i="9"/>
  <c r="P16" i="9"/>
  <c r="E18" i="9"/>
  <c r="M18" i="9"/>
  <c r="D77" i="11"/>
  <c r="D81" i="11"/>
  <c r="D85" i="11"/>
  <c r="D97" i="11"/>
  <c r="D101" i="11"/>
  <c r="D105" i="11"/>
  <c r="N8" i="12"/>
  <c r="M8" i="12"/>
  <c r="L8" i="12"/>
  <c r="K8" i="12"/>
  <c r="N14" i="12"/>
  <c r="M14" i="12"/>
  <c r="L14" i="12"/>
  <c r="K14" i="12"/>
  <c r="I42" i="13"/>
  <c r="K42" i="13"/>
  <c r="I50" i="13"/>
  <c r="K50" i="13"/>
  <c r="K21" i="14"/>
  <c r="J21" i="14"/>
  <c r="I21" i="14"/>
  <c r="E37" i="14"/>
  <c r="J31" i="14"/>
  <c r="I31" i="14"/>
  <c r="K31" i="14"/>
  <c r="G65" i="14"/>
  <c r="K64" i="14"/>
  <c r="J64" i="14"/>
  <c r="I64" i="14"/>
  <c r="F93" i="14"/>
  <c r="J100" i="14"/>
  <c r="I100" i="14"/>
  <c r="K100" i="14"/>
  <c r="G121" i="14"/>
  <c r="K120" i="14"/>
  <c r="J120" i="14"/>
  <c r="I120" i="14"/>
  <c r="K133" i="14"/>
  <c r="J133" i="14"/>
  <c r="I133" i="14"/>
  <c r="K160" i="14"/>
  <c r="J160" i="14"/>
  <c r="I160" i="14"/>
  <c r="L25" i="15"/>
  <c r="K25" i="15"/>
  <c r="J25" i="15"/>
  <c r="M25" i="15"/>
  <c r="I25" i="15"/>
  <c r="K28" i="15"/>
  <c r="J28" i="15"/>
  <c r="I28" i="15"/>
  <c r="M28" i="15"/>
  <c r="L28" i="15"/>
  <c r="E119" i="15"/>
  <c r="M136" i="15"/>
  <c r="K136" i="15"/>
  <c r="L136" i="15"/>
  <c r="J136" i="15"/>
  <c r="I136" i="15"/>
  <c r="M144" i="15"/>
  <c r="K144" i="15"/>
  <c r="L144" i="15"/>
  <c r="J144" i="15"/>
  <c r="I144" i="15"/>
  <c r="K29" i="16"/>
  <c r="J29" i="16"/>
  <c r="I29" i="16"/>
  <c r="M29" i="16"/>
  <c r="L29" i="16"/>
  <c r="K33" i="16"/>
  <c r="J33" i="16"/>
  <c r="I33" i="16"/>
  <c r="L33" i="16"/>
  <c r="K38" i="16"/>
  <c r="J38" i="16"/>
  <c r="I38" i="16"/>
  <c r="H37" i="16"/>
  <c r="L38" i="16"/>
  <c r="C79" i="16"/>
  <c r="C9" i="17"/>
  <c r="L58" i="17"/>
  <c r="J58" i="17"/>
  <c r="G48" i="18"/>
  <c r="W62" i="18"/>
  <c r="C76" i="18"/>
  <c r="J98" i="18"/>
  <c r="I98" i="18"/>
  <c r="G9" i="9"/>
  <c r="O9" i="9"/>
  <c r="P9" i="9"/>
  <c r="E11" i="9"/>
  <c r="M11" i="9"/>
  <c r="S14" i="9"/>
  <c r="R14" i="9"/>
  <c r="I15" i="9"/>
  <c r="G17" i="9"/>
  <c r="P17" i="9"/>
  <c r="O17" i="9"/>
  <c r="E19" i="9"/>
  <c r="M19" i="9"/>
  <c r="D9" i="11"/>
  <c r="D13" i="11"/>
  <c r="D17" i="11"/>
  <c r="D33" i="11"/>
  <c r="D37" i="11"/>
  <c r="D41" i="11"/>
  <c r="D53" i="11"/>
  <c r="D57" i="11"/>
  <c r="D61" i="11"/>
  <c r="N13" i="12"/>
  <c r="M13" i="12"/>
  <c r="L13" i="12"/>
  <c r="K13" i="12"/>
  <c r="L152" i="13"/>
  <c r="J152" i="13"/>
  <c r="L19" i="13"/>
  <c r="J19" i="13"/>
  <c r="I33" i="13"/>
  <c r="K33" i="13"/>
  <c r="I41" i="13"/>
  <c r="K41" i="13"/>
  <c r="I68" i="13"/>
  <c r="K68" i="13"/>
  <c r="I85" i="13"/>
  <c r="K85" i="13"/>
  <c r="I102" i="13"/>
  <c r="K102" i="13"/>
  <c r="I120" i="13"/>
  <c r="K120" i="13"/>
  <c r="I137" i="13"/>
  <c r="K137" i="13"/>
  <c r="I154" i="13"/>
  <c r="K154" i="13"/>
  <c r="F23" i="14"/>
  <c r="J57" i="14"/>
  <c r="I57" i="14"/>
  <c r="H65" i="14"/>
  <c r="K57" i="14"/>
  <c r="K77" i="14"/>
  <c r="J77" i="14"/>
  <c r="I77" i="14"/>
  <c r="K90" i="14"/>
  <c r="J90" i="14"/>
  <c r="I90" i="14"/>
  <c r="J126" i="14"/>
  <c r="I126" i="14"/>
  <c r="K126" i="14"/>
  <c r="J154" i="14"/>
  <c r="I154" i="14"/>
  <c r="K154" i="14"/>
  <c r="M44" i="15"/>
  <c r="L44" i="15"/>
  <c r="J44" i="15"/>
  <c r="K44" i="15"/>
  <c r="I44" i="15"/>
  <c r="M153" i="15"/>
  <c r="K153" i="15"/>
  <c r="L153" i="15"/>
  <c r="J153" i="15"/>
  <c r="I153" i="15"/>
  <c r="H161" i="15"/>
  <c r="K46" i="16"/>
  <c r="J46" i="16"/>
  <c r="I46" i="16"/>
  <c r="L46" i="16"/>
  <c r="K55" i="16"/>
  <c r="J55" i="16"/>
  <c r="I55" i="16"/>
  <c r="H63" i="16"/>
  <c r="L55" i="16"/>
  <c r="C105" i="16"/>
  <c r="F121" i="16"/>
  <c r="D149" i="16"/>
  <c r="M160" i="16"/>
  <c r="L160" i="16"/>
  <c r="K160" i="16"/>
  <c r="J160" i="16"/>
  <c r="I160" i="16"/>
  <c r="L112" i="17"/>
  <c r="J112" i="17"/>
  <c r="N20" i="18"/>
  <c r="AA26" i="18"/>
  <c r="Y34" i="18"/>
  <c r="Z26" i="18"/>
  <c r="X48" i="18"/>
  <c r="E76" i="18"/>
  <c r="W132" i="18"/>
  <c r="J137" i="18"/>
  <c r="I137" i="18"/>
  <c r="P70" i="19"/>
  <c r="I58" i="13"/>
  <c r="K58" i="13"/>
  <c r="I67" i="13"/>
  <c r="K67" i="13"/>
  <c r="K15" i="14"/>
  <c r="I15" i="14"/>
  <c r="H23" i="14"/>
  <c r="J15" i="14"/>
  <c r="C37" i="14"/>
  <c r="K32" i="14"/>
  <c r="I32" i="14"/>
  <c r="J32" i="14"/>
  <c r="K41" i="14"/>
  <c r="I41" i="14"/>
  <c r="J41" i="14"/>
  <c r="F51" i="14"/>
  <c r="K49" i="14"/>
  <c r="I49" i="14"/>
  <c r="J49" i="14"/>
  <c r="K58" i="14"/>
  <c r="I58" i="14"/>
  <c r="J58" i="14"/>
  <c r="K67" i="14"/>
  <c r="I67" i="14"/>
  <c r="J67" i="14"/>
  <c r="D79" i="14"/>
  <c r="K75" i="14"/>
  <c r="I75" i="14"/>
  <c r="J75" i="14"/>
  <c r="K84" i="14"/>
  <c r="I84" i="14"/>
  <c r="J84" i="14"/>
  <c r="G93" i="14"/>
  <c r="K92" i="14"/>
  <c r="I92" i="14"/>
  <c r="J92" i="14"/>
  <c r="K101" i="14"/>
  <c r="I101" i="14"/>
  <c r="J101" i="14"/>
  <c r="K110" i="14"/>
  <c r="I110" i="14"/>
  <c r="J110" i="14"/>
  <c r="E121" i="14"/>
  <c r="K118" i="14"/>
  <c r="I118" i="14"/>
  <c r="J118" i="14"/>
  <c r="K127" i="14"/>
  <c r="I127" i="14"/>
  <c r="H135" i="14"/>
  <c r="J127" i="14"/>
  <c r="C149" i="14"/>
  <c r="K144" i="14"/>
  <c r="I144" i="14"/>
  <c r="J144" i="14"/>
  <c r="J145" i="14"/>
  <c r="I145" i="14"/>
  <c r="K145" i="14"/>
  <c r="K152" i="14"/>
  <c r="I152" i="14"/>
  <c r="J152" i="14"/>
  <c r="C163" i="14"/>
  <c r="K158" i="14"/>
  <c r="I158" i="14"/>
  <c r="J158" i="14"/>
  <c r="K11" i="15"/>
  <c r="J11" i="15"/>
  <c r="M11" i="15"/>
  <c r="I11" i="15"/>
  <c r="L11" i="15"/>
  <c r="M12" i="15"/>
  <c r="L12" i="15"/>
  <c r="K12" i="15"/>
  <c r="I12" i="15"/>
  <c r="J12" i="15"/>
  <c r="M20" i="15"/>
  <c r="L20" i="15"/>
  <c r="K20" i="15"/>
  <c r="I20" i="15"/>
  <c r="J20" i="15"/>
  <c r="M47" i="15"/>
  <c r="L47" i="15"/>
  <c r="K47" i="15"/>
  <c r="I47" i="15"/>
  <c r="J47" i="15"/>
  <c r="M65" i="15"/>
  <c r="L65" i="15"/>
  <c r="K65" i="15"/>
  <c r="I65" i="15"/>
  <c r="J65" i="15"/>
  <c r="M82" i="15"/>
  <c r="L82" i="15"/>
  <c r="K82" i="15"/>
  <c r="I82" i="15"/>
  <c r="J82" i="15"/>
  <c r="M99" i="15"/>
  <c r="L99" i="15"/>
  <c r="K99" i="15"/>
  <c r="I99" i="15"/>
  <c r="J99" i="15"/>
  <c r="M116" i="15"/>
  <c r="L116" i="15"/>
  <c r="K116" i="15"/>
  <c r="I116" i="15"/>
  <c r="J116" i="15"/>
  <c r="M151" i="15"/>
  <c r="L151" i="15"/>
  <c r="K151" i="15"/>
  <c r="I151" i="15"/>
  <c r="J151" i="15"/>
  <c r="R9" i="16"/>
  <c r="W12" i="16"/>
  <c r="Y12" i="16"/>
  <c r="W20" i="16"/>
  <c r="Y20" i="16"/>
  <c r="M54" i="16"/>
  <c r="L54" i="16"/>
  <c r="J54" i="16"/>
  <c r="I54" i="16"/>
  <c r="K54" i="16"/>
  <c r="L71" i="16"/>
  <c r="J71" i="16"/>
  <c r="I71" i="16"/>
  <c r="K71" i="16"/>
  <c r="L88" i="16"/>
  <c r="J88" i="16"/>
  <c r="I88" i="16"/>
  <c r="K88" i="16"/>
  <c r="C121" i="16"/>
  <c r="M123" i="16"/>
  <c r="L123" i="16"/>
  <c r="J123" i="16"/>
  <c r="I123" i="16"/>
  <c r="K123" i="16"/>
  <c r="D135" i="16"/>
  <c r="C147" i="16"/>
  <c r="E161" i="16"/>
  <c r="G21" i="17"/>
  <c r="H23" i="17"/>
  <c r="L24" i="17"/>
  <c r="K24" i="17"/>
  <c r="J24" i="17"/>
  <c r="I24" i="17"/>
  <c r="L34" i="17"/>
  <c r="K34" i="17"/>
  <c r="I34" i="17"/>
  <c r="J34" i="17"/>
  <c r="L41" i="17"/>
  <c r="K41" i="17"/>
  <c r="I41" i="17"/>
  <c r="H49" i="17"/>
  <c r="J41" i="17"/>
  <c r="Y8" i="18"/>
  <c r="AB80" i="18" s="1"/>
  <c r="AA9" i="18"/>
  <c r="Z9" i="18"/>
  <c r="K11" i="18"/>
  <c r="J11" i="18"/>
  <c r="I11" i="18"/>
  <c r="X22" i="18"/>
  <c r="S30" i="18"/>
  <c r="R30" i="18"/>
  <c r="X36" i="18"/>
  <c r="C62" i="18"/>
  <c r="G76" i="18"/>
  <c r="AA73" i="18"/>
  <c r="Z73" i="18"/>
  <c r="AB73" i="18"/>
  <c r="AA80" i="18"/>
  <c r="Z80" i="18"/>
  <c r="J89" i="18"/>
  <c r="I89" i="18"/>
  <c r="F64" i="21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H93" i="14"/>
  <c r="I85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51" i="14"/>
  <c r="J151" i="14"/>
  <c r="I151" i="14"/>
  <c r="D163" i="14"/>
  <c r="K157" i="14"/>
  <c r="J157" i="14"/>
  <c r="I157" i="14"/>
  <c r="M16" i="15"/>
  <c r="L16" i="15"/>
  <c r="K16" i="15"/>
  <c r="J16" i="15"/>
  <c r="I16" i="15"/>
  <c r="M32" i="15"/>
  <c r="L32" i="15"/>
  <c r="K32" i="15"/>
  <c r="J32" i="15"/>
  <c r="I32" i="15"/>
  <c r="K37" i="15"/>
  <c r="J37" i="15"/>
  <c r="I37" i="15"/>
  <c r="M37" i="15"/>
  <c r="L37" i="15"/>
  <c r="K54" i="15"/>
  <c r="J54" i="15"/>
  <c r="I54" i="15"/>
  <c r="M54" i="15"/>
  <c r="L54" i="15"/>
  <c r="K71" i="15"/>
  <c r="J71" i="15"/>
  <c r="I71" i="15"/>
  <c r="M71" i="15"/>
  <c r="L71" i="15"/>
  <c r="K88" i="15"/>
  <c r="J88" i="15"/>
  <c r="I88" i="15"/>
  <c r="M88" i="15"/>
  <c r="L88" i="15"/>
  <c r="K123" i="15"/>
  <c r="J123" i="15"/>
  <c r="I123" i="15"/>
  <c r="M123" i="15"/>
  <c r="L123" i="15"/>
  <c r="C147" i="15"/>
  <c r="K140" i="15"/>
  <c r="J140" i="15"/>
  <c r="I140" i="15"/>
  <c r="M140" i="15"/>
  <c r="L140" i="15"/>
  <c r="D161" i="15"/>
  <c r="K157" i="15"/>
  <c r="J157" i="15"/>
  <c r="I157" i="15"/>
  <c r="M157" i="15"/>
  <c r="L157" i="15"/>
  <c r="S9" i="16"/>
  <c r="L14" i="16"/>
  <c r="K14" i="16"/>
  <c r="I14" i="16"/>
  <c r="J14" i="16"/>
  <c r="L40" i="16"/>
  <c r="K40" i="16"/>
  <c r="I40" i="16"/>
  <c r="J40" i="16"/>
  <c r="M57" i="16"/>
  <c r="L57" i="16"/>
  <c r="K57" i="16"/>
  <c r="I57" i="16"/>
  <c r="J57" i="16"/>
  <c r="L74" i="16"/>
  <c r="K74" i="16"/>
  <c r="I74" i="16"/>
  <c r="J74" i="16"/>
  <c r="C107" i="16"/>
  <c r="L109" i="16"/>
  <c r="K109" i="16"/>
  <c r="I109" i="16"/>
  <c r="J109" i="16"/>
  <c r="D121" i="16"/>
  <c r="C133" i="16"/>
  <c r="L126" i="16"/>
  <c r="K126" i="16"/>
  <c r="I126" i="16"/>
  <c r="J126" i="16"/>
  <c r="E135" i="16"/>
  <c r="D147" i="16"/>
  <c r="M157" i="16"/>
  <c r="L157" i="16"/>
  <c r="K157" i="16"/>
  <c r="J157" i="16"/>
  <c r="I157" i="16"/>
  <c r="L13" i="17"/>
  <c r="K13" i="17"/>
  <c r="J13" i="17"/>
  <c r="H21" i="17"/>
  <c r="I13" i="17"/>
  <c r="L32" i="17"/>
  <c r="K32" i="17"/>
  <c r="J32" i="17"/>
  <c r="I32" i="17"/>
  <c r="U62" i="18"/>
  <c r="AB58" i="18"/>
  <c r="Z58" i="18"/>
  <c r="AA58" i="18"/>
  <c r="AB99" i="18"/>
  <c r="AA99" i="18"/>
  <c r="Z99" i="18"/>
  <c r="N84" i="22"/>
  <c r="M84" i="22"/>
  <c r="L84" i="22"/>
  <c r="K84" i="22"/>
  <c r="J84" i="22"/>
  <c r="C23" i="14"/>
  <c r="J18" i="14"/>
  <c r="I18" i="14"/>
  <c r="K18" i="14"/>
  <c r="J27" i="14"/>
  <c r="I27" i="14"/>
  <c r="K27" i="14"/>
  <c r="F37" i="14"/>
  <c r="J35" i="14"/>
  <c r="I35" i="14"/>
  <c r="K35" i="14"/>
  <c r="J44" i="14"/>
  <c r="I44" i="14"/>
  <c r="K44" i="14"/>
  <c r="J53" i="14"/>
  <c r="I53" i="14"/>
  <c r="K53" i="14"/>
  <c r="D65" i="14"/>
  <c r="J61" i="14"/>
  <c r="I61" i="14"/>
  <c r="K61" i="14"/>
  <c r="J70" i="14"/>
  <c r="I70" i="14"/>
  <c r="K70" i="14"/>
  <c r="G79" i="14"/>
  <c r="J78" i="14"/>
  <c r="I78" i="14"/>
  <c r="K78" i="14"/>
  <c r="J87" i="14"/>
  <c r="I87" i="14"/>
  <c r="K87" i="14"/>
  <c r="J96" i="14"/>
  <c r="I96" i="14"/>
  <c r="K96" i="14"/>
  <c r="E107" i="14"/>
  <c r="J104" i="14"/>
  <c r="I104" i="14"/>
  <c r="K104" i="14"/>
  <c r="J113" i="14"/>
  <c r="I113" i="14"/>
  <c r="H121" i="14"/>
  <c r="K113" i="14"/>
  <c r="C135" i="14"/>
  <c r="J130" i="14"/>
  <c r="I130" i="14"/>
  <c r="K130" i="14"/>
  <c r="J139" i="14"/>
  <c r="I139" i="14"/>
  <c r="K139" i="14"/>
  <c r="F149" i="14"/>
  <c r="J148" i="14"/>
  <c r="I148" i="14"/>
  <c r="K148" i="14"/>
  <c r="F163" i="14"/>
  <c r="L19" i="15"/>
  <c r="K19" i="15"/>
  <c r="J19" i="15"/>
  <c r="M19" i="15"/>
  <c r="I19" i="15"/>
  <c r="M53" i="15"/>
  <c r="L53" i="15"/>
  <c r="J53" i="15"/>
  <c r="K53" i="15"/>
  <c r="I53" i="15"/>
  <c r="C77" i="15"/>
  <c r="M70" i="15"/>
  <c r="L70" i="15"/>
  <c r="J70" i="15"/>
  <c r="K70" i="15"/>
  <c r="I70" i="15"/>
  <c r="D91" i="15"/>
  <c r="M87" i="15"/>
  <c r="L87" i="15"/>
  <c r="J87" i="15"/>
  <c r="K87" i="15"/>
  <c r="I87" i="15"/>
  <c r="E105" i="15"/>
  <c r="M104" i="15"/>
  <c r="L104" i="15"/>
  <c r="J104" i="15"/>
  <c r="K104" i="15"/>
  <c r="I104" i="15"/>
  <c r="F119" i="15"/>
  <c r="M122" i="15"/>
  <c r="L122" i="15"/>
  <c r="J122" i="15"/>
  <c r="K122" i="15"/>
  <c r="I122" i="15"/>
  <c r="G133" i="15"/>
  <c r="M139" i="15"/>
  <c r="L139" i="15"/>
  <c r="J139" i="15"/>
  <c r="K139" i="15"/>
  <c r="I139" i="15"/>
  <c r="H147" i="15"/>
  <c r="M156" i="15"/>
  <c r="L156" i="15"/>
  <c r="J156" i="15"/>
  <c r="K156" i="15"/>
  <c r="I156" i="15"/>
  <c r="F9" i="16"/>
  <c r="D21" i="16"/>
  <c r="K15" i="16"/>
  <c r="J15" i="16"/>
  <c r="I15" i="16"/>
  <c r="L15" i="16"/>
  <c r="C23" i="16"/>
  <c r="K25" i="16"/>
  <c r="J25" i="16"/>
  <c r="I25" i="16"/>
  <c r="L25" i="16"/>
  <c r="D37" i="16"/>
  <c r="C49" i="16"/>
  <c r="M42" i="16"/>
  <c r="K42" i="16"/>
  <c r="J42" i="16"/>
  <c r="I42" i="16"/>
  <c r="L42" i="16"/>
  <c r="E51" i="16"/>
  <c r="D63" i="16"/>
  <c r="M59" i="16"/>
  <c r="K59" i="16"/>
  <c r="J59" i="16"/>
  <c r="I59" i="16"/>
  <c r="L59" i="16"/>
  <c r="F65" i="16"/>
  <c r="E77" i="16"/>
  <c r="K76" i="16"/>
  <c r="J76" i="16"/>
  <c r="I76" i="16"/>
  <c r="L76" i="16"/>
  <c r="G79" i="16"/>
  <c r="F91" i="16"/>
  <c r="H93" i="16"/>
  <c r="K94" i="16"/>
  <c r="J94" i="16"/>
  <c r="I94" i="16"/>
  <c r="L94" i="16"/>
  <c r="G105" i="16"/>
  <c r="K111" i="16"/>
  <c r="J111" i="16"/>
  <c r="I111" i="16"/>
  <c r="H119" i="16"/>
  <c r="L111" i="16"/>
  <c r="K128" i="16"/>
  <c r="J128" i="16"/>
  <c r="I128" i="16"/>
  <c r="L128" i="16"/>
  <c r="M145" i="16"/>
  <c r="L145" i="16"/>
  <c r="K145" i="16"/>
  <c r="J145" i="16"/>
  <c r="I145" i="16"/>
  <c r="E149" i="16"/>
  <c r="T9" i="17"/>
  <c r="F35" i="17"/>
  <c r="E36" i="18"/>
  <c r="I40" i="18"/>
  <c r="J40" i="18"/>
  <c r="H48" i="18"/>
  <c r="D50" i="18"/>
  <c r="AB54" i="18"/>
  <c r="AA54" i="18"/>
  <c r="Z54" i="18"/>
  <c r="Y62" i="18"/>
  <c r="J67" i="18"/>
  <c r="I67" i="18"/>
  <c r="N90" i="18"/>
  <c r="U118" i="18"/>
  <c r="X132" i="18"/>
  <c r="J11" i="21"/>
  <c r="H11" i="21"/>
  <c r="I11" i="21"/>
  <c r="I11" i="14"/>
  <c r="J11" i="14"/>
  <c r="K11" i="14"/>
  <c r="D23" i="14"/>
  <c r="I19" i="14"/>
  <c r="K19" i="14"/>
  <c r="J19" i="14"/>
  <c r="I28" i="14"/>
  <c r="K28" i="14"/>
  <c r="J28" i="14"/>
  <c r="G37" i="14"/>
  <c r="I36" i="14"/>
  <c r="J36" i="14"/>
  <c r="K36" i="14"/>
  <c r="I45" i="14"/>
  <c r="K45" i="14"/>
  <c r="J45" i="14"/>
  <c r="I54" i="14"/>
  <c r="K54" i="14"/>
  <c r="J54" i="14"/>
  <c r="E65" i="14"/>
  <c r="I62" i="14"/>
  <c r="K62" i="14"/>
  <c r="J62" i="14"/>
  <c r="I71" i="14"/>
  <c r="H79" i="14"/>
  <c r="K71" i="14"/>
  <c r="J71" i="14"/>
  <c r="C93" i="14"/>
  <c r="I88" i="14"/>
  <c r="J88" i="14"/>
  <c r="K88" i="14"/>
  <c r="I97" i="14"/>
  <c r="K97" i="14"/>
  <c r="J97" i="14"/>
  <c r="F107" i="14"/>
  <c r="I105" i="14"/>
  <c r="J105" i="14"/>
  <c r="K105" i="14"/>
  <c r="I114" i="14"/>
  <c r="K114" i="14"/>
  <c r="J114" i="14"/>
  <c r="I123" i="14"/>
  <c r="K123" i="14"/>
  <c r="J123" i="14"/>
  <c r="D135" i="14"/>
  <c r="I131" i="14"/>
  <c r="K131" i="14"/>
  <c r="J131" i="14"/>
  <c r="I140" i="14"/>
  <c r="K140" i="14"/>
  <c r="J140" i="14"/>
  <c r="G149" i="14"/>
  <c r="G163" i="14"/>
  <c r="J162" i="14"/>
  <c r="I162" i="14"/>
  <c r="K162" i="14"/>
  <c r="L15" i="15"/>
  <c r="K15" i="15"/>
  <c r="J15" i="15"/>
  <c r="I15" i="15"/>
  <c r="M15" i="15"/>
  <c r="M30" i="15"/>
  <c r="L30" i="15"/>
  <c r="K30" i="15"/>
  <c r="I30" i="15"/>
  <c r="J30" i="15"/>
  <c r="M39" i="15"/>
  <c r="L39" i="15"/>
  <c r="K39" i="15"/>
  <c r="I39" i="15"/>
  <c r="J39" i="15"/>
  <c r="C63" i="15"/>
  <c r="M56" i="15"/>
  <c r="L56" i="15"/>
  <c r="K56" i="15"/>
  <c r="I56" i="15"/>
  <c r="J56" i="15"/>
  <c r="D77" i="15"/>
  <c r="M73" i="15"/>
  <c r="L73" i="15"/>
  <c r="K73" i="15"/>
  <c r="I73" i="15"/>
  <c r="J73" i="15"/>
  <c r="E91" i="15"/>
  <c r="M90" i="15"/>
  <c r="L90" i="15"/>
  <c r="K90" i="15"/>
  <c r="I90" i="15"/>
  <c r="J90" i="15"/>
  <c r="F105" i="15"/>
  <c r="M108" i="15"/>
  <c r="L108" i="15"/>
  <c r="K108" i="15"/>
  <c r="I108" i="15"/>
  <c r="J108" i="15"/>
  <c r="G119" i="15"/>
  <c r="M125" i="15"/>
  <c r="L125" i="15"/>
  <c r="K125" i="15"/>
  <c r="I125" i="15"/>
  <c r="J125" i="15"/>
  <c r="H133" i="15"/>
  <c r="M142" i="15"/>
  <c r="L142" i="15"/>
  <c r="K142" i="15"/>
  <c r="I142" i="15"/>
  <c r="J142" i="15"/>
  <c r="M159" i="15"/>
  <c r="L159" i="15"/>
  <c r="K159" i="15"/>
  <c r="I159" i="15"/>
  <c r="J159" i="15"/>
  <c r="G9" i="16"/>
  <c r="E21" i="16"/>
  <c r="W16" i="16"/>
  <c r="Y16" i="16"/>
  <c r="D23" i="16"/>
  <c r="C35" i="16"/>
  <c r="M28" i="16"/>
  <c r="L28" i="16"/>
  <c r="J28" i="16"/>
  <c r="I28" i="16"/>
  <c r="K28" i="16"/>
  <c r="E37" i="16"/>
  <c r="D49" i="16"/>
  <c r="L45" i="16"/>
  <c r="J45" i="16"/>
  <c r="I45" i="16"/>
  <c r="K45" i="16"/>
  <c r="F51" i="16"/>
  <c r="E63" i="16"/>
  <c r="L62" i="16"/>
  <c r="J62" i="16"/>
  <c r="I62" i="16"/>
  <c r="K62" i="16"/>
  <c r="G65" i="16"/>
  <c r="F77" i="16"/>
  <c r="H79" i="16"/>
  <c r="L80" i="16"/>
  <c r="J80" i="16"/>
  <c r="I80" i="16"/>
  <c r="K80" i="16"/>
  <c r="G91" i="16"/>
  <c r="L97" i="16"/>
  <c r="J97" i="16"/>
  <c r="I97" i="16"/>
  <c r="H105" i="16"/>
  <c r="K97" i="16"/>
  <c r="L114" i="16"/>
  <c r="J114" i="16"/>
  <c r="I114" i="16"/>
  <c r="K114" i="16"/>
  <c r="L131" i="16"/>
  <c r="J131" i="16"/>
  <c r="I131" i="16"/>
  <c r="K131" i="16"/>
  <c r="L143" i="16"/>
  <c r="K143" i="16"/>
  <c r="J143" i="16"/>
  <c r="I143" i="16"/>
  <c r="F149" i="16"/>
  <c r="L154" i="16"/>
  <c r="K154" i="16"/>
  <c r="I154" i="16"/>
  <c r="J154" i="16"/>
  <c r="AA11" i="17"/>
  <c r="Z11" i="17"/>
  <c r="Y11" i="17"/>
  <c r="W11" i="17"/>
  <c r="X11" i="17"/>
  <c r="G35" i="17"/>
  <c r="L29" i="17"/>
  <c r="K29" i="17"/>
  <c r="J29" i="17"/>
  <c r="I29" i="17"/>
  <c r="G37" i="17"/>
  <c r="G22" i="18"/>
  <c r="I31" i="18"/>
  <c r="J31" i="18"/>
  <c r="F36" i="18"/>
  <c r="AA43" i="18"/>
  <c r="Z43" i="18"/>
  <c r="AB43" i="18"/>
  <c r="J45" i="18"/>
  <c r="I45" i="18"/>
  <c r="F50" i="18"/>
  <c r="U90" i="18"/>
  <c r="W104" i="18"/>
  <c r="S101" i="18"/>
  <c r="R101" i="18"/>
  <c r="N120" i="18"/>
  <c r="J152" i="24"/>
  <c r="K12" i="14"/>
  <c r="J12" i="14"/>
  <c r="I12" i="14"/>
  <c r="E23" i="14"/>
  <c r="K20" i="14"/>
  <c r="J20" i="14"/>
  <c r="I20" i="14"/>
  <c r="H37" i="14"/>
  <c r="K29" i="14"/>
  <c r="I29" i="14"/>
  <c r="J29" i="14"/>
  <c r="C51" i="14"/>
  <c r="K46" i="14"/>
  <c r="J46" i="14"/>
  <c r="I46" i="14"/>
  <c r="K55" i="14"/>
  <c r="J55" i="14"/>
  <c r="I55" i="14"/>
  <c r="F65" i="14"/>
  <c r="K63" i="14"/>
  <c r="J63" i="14"/>
  <c r="I63" i="14"/>
  <c r="K72" i="14"/>
  <c r="J72" i="14"/>
  <c r="I72" i="14"/>
  <c r="K81" i="14"/>
  <c r="I81" i="14"/>
  <c r="J81" i="14"/>
  <c r="D93" i="14"/>
  <c r="K89" i="14"/>
  <c r="J89" i="14"/>
  <c r="I89" i="14"/>
  <c r="K98" i="14"/>
  <c r="I98" i="14"/>
  <c r="J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K161" i="14"/>
  <c r="J161" i="14"/>
  <c r="I161" i="14"/>
  <c r="C21" i="15"/>
  <c r="C35" i="15"/>
  <c r="D49" i="15"/>
  <c r="K45" i="15"/>
  <c r="J45" i="15"/>
  <c r="I45" i="15"/>
  <c r="L45" i="15"/>
  <c r="M45" i="15"/>
  <c r="E63" i="15"/>
  <c r="K62" i="15"/>
  <c r="J62" i="15"/>
  <c r="I62" i="15"/>
  <c r="M62" i="15"/>
  <c r="L62" i="15"/>
  <c r="F77" i="15"/>
  <c r="K80" i="15"/>
  <c r="J80" i="15"/>
  <c r="I80" i="15"/>
  <c r="M80" i="15"/>
  <c r="L80" i="15"/>
  <c r="G91" i="15"/>
  <c r="K97" i="15"/>
  <c r="J97" i="15"/>
  <c r="I97" i="15"/>
  <c r="H105" i="15"/>
  <c r="M97" i="15"/>
  <c r="L97" i="15"/>
  <c r="K114" i="15"/>
  <c r="J114" i="15"/>
  <c r="I114" i="15"/>
  <c r="M114" i="15"/>
  <c r="L114" i="15"/>
  <c r="K131" i="15"/>
  <c r="J131" i="15"/>
  <c r="I131" i="15"/>
  <c r="M131" i="15"/>
  <c r="L131" i="15"/>
  <c r="K149" i="15"/>
  <c r="J149" i="15"/>
  <c r="I149" i="15"/>
  <c r="L149" i="15"/>
  <c r="M149" i="15"/>
  <c r="M10" i="16"/>
  <c r="L10" i="16"/>
  <c r="K10" i="16"/>
  <c r="I10" i="16"/>
  <c r="H9" i="16"/>
  <c r="J10" i="16"/>
  <c r="F21" i="16"/>
  <c r="M18" i="16"/>
  <c r="L18" i="16"/>
  <c r="K18" i="16"/>
  <c r="I18" i="16"/>
  <c r="J18" i="16"/>
  <c r="E23" i="16"/>
  <c r="D35" i="16"/>
  <c r="M31" i="16"/>
  <c r="L31" i="16"/>
  <c r="K31" i="16"/>
  <c r="I31" i="16"/>
  <c r="J31" i="16"/>
  <c r="F37" i="16"/>
  <c r="E49" i="16"/>
  <c r="M48" i="16"/>
  <c r="L48" i="16"/>
  <c r="K48" i="16"/>
  <c r="I48" i="16"/>
  <c r="J48" i="16"/>
  <c r="G51" i="16"/>
  <c r="F63" i="16"/>
  <c r="M66" i="16"/>
  <c r="H65" i="16"/>
  <c r="L66" i="16"/>
  <c r="K66" i="16"/>
  <c r="I66" i="16"/>
  <c r="J66" i="16"/>
  <c r="G77" i="16"/>
  <c r="M83" i="16"/>
  <c r="L83" i="16"/>
  <c r="K83" i="16"/>
  <c r="I83" i="16"/>
  <c r="H91" i="16"/>
  <c r="J83" i="16"/>
  <c r="M100" i="16"/>
  <c r="L100" i="16"/>
  <c r="K100" i="16"/>
  <c r="I100" i="16"/>
  <c r="J100" i="16"/>
  <c r="M117" i="16"/>
  <c r="L117" i="16"/>
  <c r="K117" i="16"/>
  <c r="I117" i="16"/>
  <c r="J117" i="16"/>
  <c r="M152" i="16"/>
  <c r="L152" i="16"/>
  <c r="K152" i="16"/>
  <c r="J152" i="16"/>
  <c r="I152" i="16"/>
  <c r="Y10" i="17"/>
  <c r="V9" i="17"/>
  <c r="W10" i="17"/>
  <c r="Z15" i="17"/>
  <c r="Y15" i="17"/>
  <c r="W15" i="17"/>
  <c r="X15" i="17"/>
  <c r="H37" i="17"/>
  <c r="L38" i="17"/>
  <c r="K38" i="17"/>
  <c r="J38" i="17"/>
  <c r="I38" i="17"/>
  <c r="J42" i="17"/>
  <c r="L42" i="17"/>
  <c r="K42" i="17"/>
  <c r="I42" i="17"/>
  <c r="L20" i="18"/>
  <c r="I23" i="18"/>
  <c r="H22" i="18"/>
  <c r="J23" i="18"/>
  <c r="L34" i="18"/>
  <c r="K37" i="18"/>
  <c r="J37" i="18"/>
  <c r="I37" i="18"/>
  <c r="H36" i="18"/>
  <c r="W48" i="18"/>
  <c r="R55" i="18"/>
  <c r="S55" i="18"/>
  <c r="R65" i="18"/>
  <c r="Q64" i="18"/>
  <c r="S65" i="18"/>
  <c r="AB72" i="18"/>
  <c r="Z72" i="18"/>
  <c r="AA72" i="18"/>
  <c r="O106" i="18"/>
  <c r="T121" i="18"/>
  <c r="S121" i="18"/>
  <c r="R121" i="18"/>
  <c r="Q120" i="18"/>
  <c r="H72" i="19"/>
  <c r="L33" i="15"/>
  <c r="K33" i="15"/>
  <c r="J33" i="15"/>
  <c r="I33" i="15"/>
  <c r="M33" i="15"/>
  <c r="C49" i="15"/>
  <c r="L42" i="15"/>
  <c r="K42" i="15"/>
  <c r="J42" i="15"/>
  <c r="I42" i="15"/>
  <c r="M42" i="15"/>
  <c r="L51" i="15"/>
  <c r="K51" i="15"/>
  <c r="J51" i="15"/>
  <c r="I51" i="15"/>
  <c r="M51" i="15"/>
  <c r="D63" i="15"/>
  <c r="L59" i="15"/>
  <c r="K59" i="15"/>
  <c r="J59" i="15"/>
  <c r="I59" i="15"/>
  <c r="M59" i="15"/>
  <c r="L68" i="15"/>
  <c r="K68" i="15"/>
  <c r="J68" i="15"/>
  <c r="I68" i="15"/>
  <c r="M68" i="15"/>
  <c r="E77" i="15"/>
  <c r="L76" i="15"/>
  <c r="K76" i="15"/>
  <c r="J76" i="15"/>
  <c r="I76" i="15"/>
  <c r="M76" i="15"/>
  <c r="F91" i="15"/>
  <c r="L85" i="15"/>
  <c r="K85" i="15"/>
  <c r="J85" i="15"/>
  <c r="I85" i="15"/>
  <c r="M85" i="15"/>
  <c r="L94" i="15"/>
  <c r="K94" i="15"/>
  <c r="J94" i="15"/>
  <c r="I94" i="15"/>
  <c r="M94" i="15"/>
  <c r="G105" i="15"/>
  <c r="L102" i="15"/>
  <c r="K102" i="15"/>
  <c r="J102" i="15"/>
  <c r="I102" i="15"/>
  <c r="M102" i="15"/>
  <c r="L111" i="15"/>
  <c r="K111" i="15"/>
  <c r="J111" i="15"/>
  <c r="H119" i="15"/>
  <c r="I111" i="15"/>
  <c r="M111" i="15"/>
  <c r="L128" i="15"/>
  <c r="K128" i="15"/>
  <c r="J128" i="15"/>
  <c r="I128" i="15"/>
  <c r="M128" i="15"/>
  <c r="L137" i="15"/>
  <c r="K137" i="15"/>
  <c r="J137" i="15"/>
  <c r="I137" i="15"/>
  <c r="M137" i="15"/>
  <c r="L145" i="15"/>
  <c r="K145" i="15"/>
  <c r="J145" i="15"/>
  <c r="I145" i="15"/>
  <c r="M145" i="15"/>
  <c r="C161" i="15"/>
  <c r="L154" i="15"/>
  <c r="K154" i="15"/>
  <c r="J154" i="15"/>
  <c r="I154" i="15"/>
  <c r="M154" i="15"/>
  <c r="Z11" i="16"/>
  <c r="Y11" i="16"/>
  <c r="X11" i="16"/>
  <c r="W11" i="16"/>
  <c r="G21" i="16"/>
  <c r="Z15" i="16"/>
  <c r="Y15" i="16"/>
  <c r="X15" i="16"/>
  <c r="W15" i="16"/>
  <c r="Z19" i="16"/>
  <c r="Y19" i="16"/>
  <c r="X19" i="16"/>
  <c r="W19" i="16"/>
  <c r="F23" i="16"/>
  <c r="L26" i="16"/>
  <c r="K26" i="16"/>
  <c r="J26" i="16"/>
  <c r="M26" i="16"/>
  <c r="I26" i="16"/>
  <c r="E35" i="16"/>
  <c r="L34" i="16"/>
  <c r="K34" i="16"/>
  <c r="J34" i="16"/>
  <c r="M34" i="16"/>
  <c r="I34" i="16"/>
  <c r="G37" i="16"/>
  <c r="F49" i="16"/>
  <c r="L43" i="16"/>
  <c r="K43" i="16"/>
  <c r="J43" i="16"/>
  <c r="M43" i="16"/>
  <c r="I43" i="16"/>
  <c r="L52" i="16"/>
  <c r="K52" i="16"/>
  <c r="J52" i="16"/>
  <c r="H51" i="16"/>
  <c r="M52" i="16"/>
  <c r="I52" i="16"/>
  <c r="G63" i="16"/>
  <c r="L60" i="16"/>
  <c r="K60" i="16"/>
  <c r="J60" i="16"/>
  <c r="M60" i="16"/>
  <c r="I60" i="16"/>
  <c r="L69" i="16"/>
  <c r="K69" i="16"/>
  <c r="J69" i="16"/>
  <c r="H77" i="16"/>
  <c r="M69" i="16"/>
  <c r="I69" i="16"/>
  <c r="L86" i="16"/>
  <c r="K86" i="16"/>
  <c r="J86" i="16"/>
  <c r="M86" i="16"/>
  <c r="I86" i="16"/>
  <c r="C93" i="16"/>
  <c r="L95" i="16"/>
  <c r="K95" i="16"/>
  <c r="J95" i="16"/>
  <c r="M95" i="16"/>
  <c r="I95" i="16"/>
  <c r="L103" i="16"/>
  <c r="K103" i="16"/>
  <c r="J103" i="16"/>
  <c r="M103" i="16"/>
  <c r="I103" i="16"/>
  <c r="D107" i="16"/>
  <c r="C119" i="16"/>
  <c r="L112" i="16"/>
  <c r="K112" i="16"/>
  <c r="J112" i="16"/>
  <c r="M112" i="16"/>
  <c r="I112" i="16"/>
  <c r="E121" i="16"/>
  <c r="D133" i="16"/>
  <c r="L129" i="16"/>
  <c r="K129" i="16"/>
  <c r="J129" i="16"/>
  <c r="M129" i="16"/>
  <c r="I129" i="16"/>
  <c r="F135" i="16"/>
  <c r="L138" i="16"/>
  <c r="K138" i="16"/>
  <c r="J138" i="16"/>
  <c r="M138" i="16"/>
  <c r="I138" i="16"/>
  <c r="E147" i="16"/>
  <c r="L146" i="16"/>
  <c r="K146" i="16"/>
  <c r="J146" i="16"/>
  <c r="I146" i="16"/>
  <c r="M146" i="16"/>
  <c r="G149" i="16"/>
  <c r="F161" i="16"/>
  <c r="L155" i="16"/>
  <c r="K155" i="16"/>
  <c r="J155" i="16"/>
  <c r="I155" i="16"/>
  <c r="M155" i="16"/>
  <c r="D9" i="17"/>
  <c r="L12" i="17"/>
  <c r="K12" i="17"/>
  <c r="J12" i="17"/>
  <c r="I12" i="17"/>
  <c r="L16" i="17"/>
  <c r="K16" i="17"/>
  <c r="J16" i="17"/>
  <c r="I16" i="17"/>
  <c r="L20" i="17"/>
  <c r="K20" i="17"/>
  <c r="J20" i="17"/>
  <c r="I20" i="17"/>
  <c r="L27" i="17"/>
  <c r="K27" i="17"/>
  <c r="J27" i="17"/>
  <c r="I27" i="17"/>
  <c r="H35" i="17"/>
  <c r="L43" i="17"/>
  <c r="K43" i="17"/>
  <c r="J43" i="17"/>
  <c r="I43" i="17"/>
  <c r="P8" i="18"/>
  <c r="K13" i="18"/>
  <c r="J13" i="18"/>
  <c r="I13" i="18"/>
  <c r="N22" i="18"/>
  <c r="P34" i="18"/>
  <c r="J30" i="18"/>
  <c r="I30" i="18"/>
  <c r="L36" i="18"/>
  <c r="J39" i="18"/>
  <c r="I39" i="18"/>
  <c r="N48" i="18"/>
  <c r="J47" i="18"/>
  <c r="I47" i="18"/>
  <c r="AB55" i="18"/>
  <c r="Z55" i="18"/>
  <c r="AA55" i="18"/>
  <c r="S57" i="18"/>
  <c r="R57" i="18"/>
  <c r="E64" i="18"/>
  <c r="T67" i="18"/>
  <c r="S67" i="18"/>
  <c r="R67" i="18"/>
  <c r="N76" i="18"/>
  <c r="S95" i="18"/>
  <c r="R95" i="18"/>
  <c r="AB123" i="18"/>
  <c r="AA123" i="18"/>
  <c r="Z123" i="18"/>
  <c r="S144" i="18"/>
  <c r="R144" i="18"/>
  <c r="Y148" i="18"/>
  <c r="AB149" i="18"/>
  <c r="AA149" i="18"/>
  <c r="Z149" i="18"/>
  <c r="D160" i="18"/>
  <c r="AB157" i="18"/>
  <c r="AA157" i="18"/>
  <c r="Z157" i="18"/>
  <c r="F51" i="19"/>
  <c r="N30" i="22"/>
  <c r="M30" i="22"/>
  <c r="L30" i="22"/>
  <c r="K30" i="22"/>
  <c r="J30" i="22"/>
  <c r="N101" i="22"/>
  <c r="M101" i="22"/>
  <c r="L101" i="22"/>
  <c r="K101" i="22"/>
  <c r="J101" i="22"/>
  <c r="N151" i="22"/>
  <c r="M151" i="22"/>
  <c r="L151" i="22"/>
  <c r="K151" i="22"/>
  <c r="J151" i="22"/>
  <c r="K141" i="16"/>
  <c r="J141" i="16"/>
  <c r="I141" i="16"/>
  <c r="M141" i="16"/>
  <c r="L141" i="16"/>
  <c r="K150" i="16"/>
  <c r="J150" i="16"/>
  <c r="I150" i="16"/>
  <c r="L150" i="16"/>
  <c r="H149" i="16"/>
  <c r="M150" i="16"/>
  <c r="G161" i="16"/>
  <c r="K158" i="16"/>
  <c r="J158" i="16"/>
  <c r="I158" i="16"/>
  <c r="M158" i="16"/>
  <c r="L158" i="16"/>
  <c r="E9" i="17"/>
  <c r="C21" i="17"/>
  <c r="X13" i="17"/>
  <c r="AA13" i="17"/>
  <c r="Z13" i="17"/>
  <c r="X17" i="17"/>
  <c r="AA17" i="17"/>
  <c r="Z17" i="17"/>
  <c r="K30" i="17"/>
  <c r="J30" i="17"/>
  <c r="I30" i="17"/>
  <c r="L30" i="17"/>
  <c r="M30" i="17"/>
  <c r="C37" i="17"/>
  <c r="K39" i="17"/>
  <c r="J39" i="17"/>
  <c r="I39" i="17"/>
  <c r="L39" i="17"/>
  <c r="C49" i="17"/>
  <c r="Q8" i="18"/>
  <c r="T39" i="18" s="1"/>
  <c r="S9" i="18"/>
  <c r="T9" i="18"/>
  <c r="R9" i="18"/>
  <c r="C20" i="18"/>
  <c r="AA13" i="18"/>
  <c r="AB13" i="18"/>
  <c r="Z13" i="18"/>
  <c r="S17" i="18"/>
  <c r="T17" i="18"/>
  <c r="R17" i="18"/>
  <c r="O22" i="18"/>
  <c r="S26" i="18"/>
  <c r="T26" i="18"/>
  <c r="R26" i="18"/>
  <c r="Q34" i="18"/>
  <c r="AA30" i="18"/>
  <c r="AB30" i="18"/>
  <c r="Z30" i="18"/>
  <c r="M36" i="18"/>
  <c r="AA39" i="18"/>
  <c r="AB39" i="18"/>
  <c r="Z39" i="18"/>
  <c r="O48" i="18"/>
  <c r="S43" i="18"/>
  <c r="T43" i="18"/>
  <c r="R43" i="18"/>
  <c r="AA47" i="18"/>
  <c r="AB47" i="18"/>
  <c r="Z47" i="18"/>
  <c r="J59" i="18"/>
  <c r="I59" i="18"/>
  <c r="Z60" i="18"/>
  <c r="AB60" i="18"/>
  <c r="AA60" i="18"/>
  <c r="F64" i="18"/>
  <c r="O76" i="18"/>
  <c r="J80" i="18"/>
  <c r="I80" i="18"/>
  <c r="AB84" i="18"/>
  <c r="AA84" i="18"/>
  <c r="Z84" i="18"/>
  <c r="J102" i="18"/>
  <c r="I102" i="18"/>
  <c r="AB103" i="18"/>
  <c r="AA103" i="18"/>
  <c r="Z103" i="18"/>
  <c r="T125" i="18"/>
  <c r="S125" i="18"/>
  <c r="R125" i="18"/>
  <c r="F146" i="18"/>
  <c r="F22" i="21"/>
  <c r="E106" i="21"/>
  <c r="I146" i="14"/>
  <c r="K146" i="14"/>
  <c r="J146" i="14"/>
  <c r="I155" i="14"/>
  <c r="H163" i="14"/>
  <c r="J155" i="14"/>
  <c r="K155" i="14"/>
  <c r="I10" i="15"/>
  <c r="M10" i="15"/>
  <c r="K10" i="15"/>
  <c r="J10" i="15"/>
  <c r="L10" i="15"/>
  <c r="F21" i="15"/>
  <c r="J14" i="15"/>
  <c r="I14" i="15"/>
  <c r="M14" i="15"/>
  <c r="L14" i="15"/>
  <c r="K14" i="15"/>
  <c r="J18" i="15"/>
  <c r="I18" i="15"/>
  <c r="M18" i="15"/>
  <c r="L18" i="15"/>
  <c r="K18" i="15"/>
  <c r="J23" i="15"/>
  <c r="I23" i="15"/>
  <c r="K23" i="15"/>
  <c r="L23" i="15"/>
  <c r="M23" i="15"/>
  <c r="D35" i="15"/>
  <c r="J31" i="15"/>
  <c r="I31" i="15"/>
  <c r="L31" i="15"/>
  <c r="K31" i="15"/>
  <c r="M31" i="15"/>
  <c r="J40" i="15"/>
  <c r="I40" i="15"/>
  <c r="M40" i="15"/>
  <c r="L40" i="15"/>
  <c r="K40" i="15"/>
  <c r="E49" i="15"/>
  <c r="J48" i="15"/>
  <c r="I48" i="15"/>
  <c r="M48" i="15"/>
  <c r="K48" i="15"/>
  <c r="L48" i="15"/>
  <c r="F63" i="15"/>
  <c r="J57" i="15"/>
  <c r="I57" i="15"/>
  <c r="M57" i="15"/>
  <c r="L57" i="15"/>
  <c r="K57" i="15"/>
  <c r="J66" i="15"/>
  <c r="I66" i="15"/>
  <c r="M66" i="15"/>
  <c r="L66" i="15"/>
  <c r="K66" i="15"/>
  <c r="G77" i="15"/>
  <c r="J74" i="15"/>
  <c r="I74" i="15"/>
  <c r="M74" i="15"/>
  <c r="L74" i="15"/>
  <c r="K74" i="15"/>
  <c r="J83" i="15"/>
  <c r="I83" i="15"/>
  <c r="H91" i="15"/>
  <c r="M83" i="15"/>
  <c r="K83" i="15"/>
  <c r="L83" i="15"/>
  <c r="J100" i="15"/>
  <c r="I100" i="15"/>
  <c r="M100" i="15"/>
  <c r="L100" i="15"/>
  <c r="K100" i="15"/>
  <c r="J109" i="15"/>
  <c r="I109" i="15"/>
  <c r="M109" i="15"/>
  <c r="L109" i="15"/>
  <c r="K109" i="15"/>
  <c r="J117" i="15"/>
  <c r="I117" i="15"/>
  <c r="M117" i="15"/>
  <c r="L117" i="15"/>
  <c r="K117" i="15"/>
  <c r="C133" i="15"/>
  <c r="J126" i="15"/>
  <c r="I126" i="15"/>
  <c r="M126" i="15"/>
  <c r="L126" i="15"/>
  <c r="K126" i="15"/>
  <c r="J135" i="15"/>
  <c r="I135" i="15"/>
  <c r="M135" i="15"/>
  <c r="L135" i="15"/>
  <c r="K135" i="15"/>
  <c r="D147" i="15"/>
  <c r="J143" i="15"/>
  <c r="I143" i="15"/>
  <c r="M143" i="15"/>
  <c r="L143" i="15"/>
  <c r="K143" i="15"/>
  <c r="J152" i="15"/>
  <c r="I152" i="15"/>
  <c r="M152" i="15"/>
  <c r="L152" i="15"/>
  <c r="K152" i="15"/>
  <c r="E161" i="15"/>
  <c r="J160" i="15"/>
  <c r="I160" i="15"/>
  <c r="M160" i="15"/>
  <c r="L160" i="15"/>
  <c r="K160" i="15"/>
  <c r="C9" i="16"/>
  <c r="J24" i="16"/>
  <c r="I24" i="16"/>
  <c r="M24" i="16"/>
  <c r="H23" i="16"/>
  <c r="L24" i="16"/>
  <c r="K24" i="16"/>
  <c r="G35" i="16"/>
  <c r="J32" i="16"/>
  <c r="I32" i="16"/>
  <c r="M32" i="16"/>
  <c r="L32" i="16"/>
  <c r="K32" i="16"/>
  <c r="J41" i="16"/>
  <c r="I41" i="16"/>
  <c r="H49" i="16"/>
  <c r="M41" i="16"/>
  <c r="L41" i="16"/>
  <c r="K41" i="16"/>
  <c r="J58" i="16"/>
  <c r="I58" i="16"/>
  <c r="M58" i="16"/>
  <c r="L58" i="16"/>
  <c r="K58" i="16"/>
  <c r="C65" i="16"/>
  <c r="J67" i="16"/>
  <c r="I67" i="16"/>
  <c r="M67" i="16"/>
  <c r="L67" i="16"/>
  <c r="K67" i="16"/>
  <c r="J75" i="16"/>
  <c r="I75" i="16"/>
  <c r="M75" i="16"/>
  <c r="L75" i="16"/>
  <c r="K75" i="16"/>
  <c r="D79" i="16"/>
  <c r="C91" i="16"/>
  <c r="J84" i="16"/>
  <c r="I84" i="16"/>
  <c r="M84" i="16"/>
  <c r="L84" i="16"/>
  <c r="K84" i="16"/>
  <c r="E93" i="16"/>
  <c r="D105" i="16"/>
  <c r="J101" i="16"/>
  <c r="I101" i="16"/>
  <c r="M101" i="16"/>
  <c r="L101" i="16"/>
  <c r="K101" i="16"/>
  <c r="F107" i="16"/>
  <c r="J110" i="16"/>
  <c r="I110" i="16"/>
  <c r="M110" i="16"/>
  <c r="L110" i="16"/>
  <c r="K110" i="16"/>
  <c r="E119" i="16"/>
  <c r="J118" i="16"/>
  <c r="I118" i="16"/>
  <c r="M118" i="16"/>
  <c r="L118" i="16"/>
  <c r="K118" i="16"/>
  <c r="G121" i="16"/>
  <c r="F133" i="16"/>
  <c r="J127" i="16"/>
  <c r="I127" i="16"/>
  <c r="M127" i="16"/>
  <c r="L127" i="16"/>
  <c r="K127" i="16"/>
  <c r="J136" i="16"/>
  <c r="I136" i="16"/>
  <c r="M136" i="16"/>
  <c r="H135" i="16"/>
  <c r="L136" i="16"/>
  <c r="K136" i="16"/>
  <c r="G147" i="16"/>
  <c r="J144" i="16"/>
  <c r="I144" i="16"/>
  <c r="L144" i="16"/>
  <c r="K144" i="16"/>
  <c r="M144" i="16"/>
  <c r="J153" i="16"/>
  <c r="I153" i="16"/>
  <c r="H161" i="16"/>
  <c r="M153" i="16"/>
  <c r="K153" i="16"/>
  <c r="L153" i="16"/>
  <c r="F9" i="17"/>
  <c r="J11" i="17"/>
  <c r="I11" i="17"/>
  <c r="K11" i="17"/>
  <c r="L11" i="17"/>
  <c r="D21" i="17"/>
  <c r="J15" i="17"/>
  <c r="I15" i="17"/>
  <c r="L15" i="17"/>
  <c r="K15" i="17"/>
  <c r="J19" i="17"/>
  <c r="I19" i="17"/>
  <c r="L19" i="17"/>
  <c r="K19" i="17"/>
  <c r="C23" i="17"/>
  <c r="J25" i="17"/>
  <c r="I25" i="17"/>
  <c r="L25" i="17"/>
  <c r="K25" i="17"/>
  <c r="J33" i="17"/>
  <c r="I33" i="17"/>
  <c r="K33" i="17"/>
  <c r="L33" i="17"/>
  <c r="D37" i="17"/>
  <c r="D49" i="17"/>
  <c r="L44" i="17"/>
  <c r="J44" i="17"/>
  <c r="I44" i="17"/>
  <c r="K44" i="17"/>
  <c r="K47" i="17"/>
  <c r="I47" i="17"/>
  <c r="L47" i="17"/>
  <c r="J47" i="17"/>
  <c r="I10" i="18"/>
  <c r="J10" i="18"/>
  <c r="D20" i="18"/>
  <c r="I18" i="18"/>
  <c r="J18" i="18"/>
  <c r="P22" i="18"/>
  <c r="I27" i="18"/>
  <c r="J27" i="18"/>
  <c r="N36" i="18"/>
  <c r="P48" i="18"/>
  <c r="I44" i="18"/>
  <c r="J44" i="18"/>
  <c r="L50" i="18"/>
  <c r="T53" i="18"/>
  <c r="R53" i="18"/>
  <c r="S53" i="18"/>
  <c r="G64" i="18"/>
  <c r="AB66" i="18"/>
  <c r="Z66" i="18"/>
  <c r="AA66" i="18"/>
  <c r="P76" i="18"/>
  <c r="T75" i="18"/>
  <c r="S75" i="18"/>
  <c r="R75" i="18"/>
  <c r="C78" i="18"/>
  <c r="T86" i="18"/>
  <c r="S86" i="18"/>
  <c r="R86" i="18"/>
  <c r="AB114" i="18"/>
  <c r="AA114" i="18"/>
  <c r="Z114" i="18"/>
  <c r="C132" i="18"/>
  <c r="T136" i="18"/>
  <c r="S136" i="18"/>
  <c r="R136" i="18"/>
  <c r="M146" i="18"/>
  <c r="AB142" i="18"/>
  <c r="AA142" i="18"/>
  <c r="Z142" i="18"/>
  <c r="O160" i="18"/>
  <c r="N71" i="22"/>
  <c r="M71" i="22"/>
  <c r="K71" i="22"/>
  <c r="J71" i="22"/>
  <c r="L71" i="22"/>
  <c r="I147" i="14"/>
  <c r="K147" i="14"/>
  <c r="J147" i="14"/>
  <c r="K156" i="14"/>
  <c r="J156" i="14"/>
  <c r="I156" i="14"/>
  <c r="G21" i="15"/>
  <c r="I26" i="15"/>
  <c r="M26" i="15"/>
  <c r="L26" i="15"/>
  <c r="J26" i="15"/>
  <c r="K26" i="15"/>
  <c r="E35" i="15"/>
  <c r="I34" i="15"/>
  <c r="M34" i="15"/>
  <c r="L34" i="15"/>
  <c r="K34" i="15"/>
  <c r="J34" i="15"/>
  <c r="F49" i="15"/>
  <c r="I43" i="15"/>
  <c r="M43" i="15"/>
  <c r="L43" i="15"/>
  <c r="K43" i="15"/>
  <c r="J43" i="15"/>
  <c r="I52" i="15"/>
  <c r="M52" i="15"/>
  <c r="L52" i="15"/>
  <c r="K52" i="15"/>
  <c r="J52" i="15"/>
  <c r="G63" i="15"/>
  <c r="I60" i="15"/>
  <c r="M60" i="15"/>
  <c r="L60" i="15"/>
  <c r="K60" i="15"/>
  <c r="J60" i="15"/>
  <c r="I69" i="15"/>
  <c r="H77" i="15"/>
  <c r="M69" i="15"/>
  <c r="L69" i="15"/>
  <c r="K69" i="15"/>
  <c r="J69" i="15"/>
  <c r="I86" i="15"/>
  <c r="M86" i="15"/>
  <c r="L86" i="15"/>
  <c r="J86" i="15"/>
  <c r="K86" i="15"/>
  <c r="I95" i="15"/>
  <c r="M95" i="15"/>
  <c r="L95" i="15"/>
  <c r="K95" i="15"/>
  <c r="J95" i="15"/>
  <c r="I103" i="15"/>
  <c r="M103" i="15"/>
  <c r="L103" i="15"/>
  <c r="K103" i="15"/>
  <c r="J103" i="15"/>
  <c r="C119" i="15"/>
  <c r="I112" i="15"/>
  <c r="M112" i="15"/>
  <c r="L112" i="15"/>
  <c r="K112" i="15"/>
  <c r="J112" i="15"/>
  <c r="I121" i="15"/>
  <c r="M121" i="15"/>
  <c r="L121" i="15"/>
  <c r="J121" i="15"/>
  <c r="K121" i="15"/>
  <c r="D133" i="15"/>
  <c r="I129" i="15"/>
  <c r="M129" i="15"/>
  <c r="L129" i="15"/>
  <c r="K129" i="15"/>
  <c r="J129" i="15"/>
  <c r="I138" i="15"/>
  <c r="M138" i="15"/>
  <c r="L138" i="15"/>
  <c r="K138" i="15"/>
  <c r="J138" i="15"/>
  <c r="E147" i="15"/>
  <c r="I146" i="15"/>
  <c r="M146" i="15"/>
  <c r="L146" i="15"/>
  <c r="K146" i="15"/>
  <c r="J146" i="15"/>
  <c r="F161" i="15"/>
  <c r="I155" i="15"/>
  <c r="M155" i="15"/>
  <c r="L155" i="15"/>
  <c r="K155" i="15"/>
  <c r="J155" i="15"/>
  <c r="D9" i="16"/>
  <c r="I12" i="16"/>
  <c r="M12" i="16"/>
  <c r="L12" i="16"/>
  <c r="K12" i="16"/>
  <c r="J12" i="16"/>
  <c r="I16" i="16"/>
  <c r="M16" i="16"/>
  <c r="L16" i="16"/>
  <c r="K16" i="16"/>
  <c r="J16" i="16"/>
  <c r="I20" i="16"/>
  <c r="M20" i="16"/>
  <c r="L20" i="16"/>
  <c r="K20" i="16"/>
  <c r="J20" i="16"/>
  <c r="I27" i="16"/>
  <c r="H35" i="16"/>
  <c r="M27" i="16"/>
  <c r="L27" i="16"/>
  <c r="K27" i="16"/>
  <c r="J27" i="16"/>
  <c r="I44" i="16"/>
  <c r="M44" i="16"/>
  <c r="L44" i="16"/>
  <c r="K44" i="16"/>
  <c r="J44" i="16"/>
  <c r="C51" i="16"/>
  <c r="I53" i="16"/>
  <c r="M53" i="16"/>
  <c r="L53" i="16"/>
  <c r="K53" i="16"/>
  <c r="J53" i="16"/>
  <c r="I61" i="16"/>
  <c r="M61" i="16"/>
  <c r="L61" i="16"/>
  <c r="K61" i="16"/>
  <c r="J61" i="16"/>
  <c r="D65" i="16"/>
  <c r="C77" i="16"/>
  <c r="I70" i="16"/>
  <c r="M70" i="16"/>
  <c r="L70" i="16"/>
  <c r="K70" i="16"/>
  <c r="J70" i="16"/>
  <c r="E79" i="16"/>
  <c r="D91" i="16"/>
  <c r="I87" i="16"/>
  <c r="M87" i="16"/>
  <c r="L87" i="16"/>
  <c r="K87" i="16"/>
  <c r="J87" i="16"/>
  <c r="F93" i="16"/>
  <c r="I96" i="16"/>
  <c r="M96" i="16"/>
  <c r="L96" i="16"/>
  <c r="K96" i="16"/>
  <c r="J96" i="16"/>
  <c r="E105" i="16"/>
  <c r="I104" i="16"/>
  <c r="M104" i="16"/>
  <c r="L104" i="16"/>
  <c r="K104" i="16"/>
  <c r="J104" i="16"/>
  <c r="G107" i="16"/>
  <c r="F119" i="16"/>
  <c r="I113" i="16"/>
  <c r="M113" i="16"/>
  <c r="L113" i="16"/>
  <c r="K113" i="16"/>
  <c r="J113" i="16"/>
  <c r="I122" i="16"/>
  <c r="M122" i="16"/>
  <c r="H121" i="16"/>
  <c r="L122" i="16"/>
  <c r="K122" i="16"/>
  <c r="J122" i="16"/>
  <c r="G133" i="16"/>
  <c r="I130" i="16"/>
  <c r="M130" i="16"/>
  <c r="L130" i="16"/>
  <c r="K130" i="16"/>
  <c r="J130" i="16"/>
  <c r="I139" i="16"/>
  <c r="H147" i="16"/>
  <c r="M139" i="16"/>
  <c r="L139" i="16"/>
  <c r="K139" i="16"/>
  <c r="J139" i="16"/>
  <c r="I156" i="16"/>
  <c r="M156" i="16"/>
  <c r="J156" i="16"/>
  <c r="L156" i="16"/>
  <c r="K156" i="16"/>
  <c r="G9" i="17"/>
  <c r="E21" i="17"/>
  <c r="D23" i="17"/>
  <c r="C35" i="17"/>
  <c r="I28" i="17"/>
  <c r="K28" i="17"/>
  <c r="J28" i="17"/>
  <c r="L28" i="17"/>
  <c r="E37" i="17"/>
  <c r="F49" i="17"/>
  <c r="K45" i="17"/>
  <c r="I45" i="17"/>
  <c r="J45" i="17"/>
  <c r="L45" i="17"/>
  <c r="D8" i="18"/>
  <c r="F20" i="18"/>
  <c r="V20" i="18"/>
  <c r="J15" i="18"/>
  <c r="I15" i="18"/>
  <c r="K24" i="18"/>
  <c r="J24" i="18"/>
  <c r="I24" i="18"/>
  <c r="D34" i="18"/>
  <c r="J32" i="18"/>
  <c r="I32" i="18"/>
  <c r="P36" i="18"/>
  <c r="K41" i="18"/>
  <c r="J41" i="18"/>
  <c r="I41" i="18"/>
  <c r="N50" i="18"/>
  <c r="O62" i="18"/>
  <c r="T58" i="18"/>
  <c r="S58" i="18"/>
  <c r="R58" i="18"/>
  <c r="AB61" i="18"/>
  <c r="AA61" i="18"/>
  <c r="Z61" i="18"/>
  <c r="T72" i="18"/>
  <c r="R72" i="18"/>
  <c r="S72" i="18"/>
  <c r="S73" i="18"/>
  <c r="R73" i="18"/>
  <c r="T73" i="18"/>
  <c r="G78" i="18"/>
  <c r="C104" i="18"/>
  <c r="E118" i="18"/>
  <c r="J124" i="18"/>
  <c r="I124" i="18"/>
  <c r="H132" i="18"/>
  <c r="AB125" i="18"/>
  <c r="AA125" i="18"/>
  <c r="Z125" i="18"/>
  <c r="T127" i="18"/>
  <c r="S127" i="18"/>
  <c r="R127" i="18"/>
  <c r="D134" i="18"/>
  <c r="V146" i="18"/>
  <c r="AB140" i="18"/>
  <c r="AA140" i="18"/>
  <c r="Z140" i="18"/>
  <c r="T155" i="18"/>
  <c r="S155" i="18"/>
  <c r="R155" i="18"/>
  <c r="X48" i="19"/>
  <c r="C49" i="22"/>
  <c r="N73" i="22"/>
  <c r="M73" i="22"/>
  <c r="L73" i="22"/>
  <c r="K73" i="22"/>
  <c r="J73" i="22"/>
  <c r="F19" i="24"/>
  <c r="H21" i="15"/>
  <c r="M13" i="15"/>
  <c r="L13" i="15"/>
  <c r="J13" i="15"/>
  <c r="I13" i="15"/>
  <c r="K13" i="15"/>
  <c r="M17" i="15"/>
  <c r="K17" i="15"/>
  <c r="J17" i="15"/>
  <c r="I17" i="15"/>
  <c r="L17" i="15"/>
  <c r="F35" i="15"/>
  <c r="I29" i="15"/>
  <c r="M29" i="15"/>
  <c r="L29" i="15"/>
  <c r="K29" i="15"/>
  <c r="J29" i="15"/>
  <c r="L38" i="15"/>
  <c r="M38" i="15"/>
  <c r="K38" i="15"/>
  <c r="J38" i="15"/>
  <c r="I38" i="15"/>
  <c r="G49" i="15"/>
  <c r="L46" i="15"/>
  <c r="M46" i="15"/>
  <c r="K46" i="15"/>
  <c r="J46" i="15"/>
  <c r="I46" i="15"/>
  <c r="H63" i="15"/>
  <c r="L55" i="15"/>
  <c r="M55" i="15"/>
  <c r="K55" i="15"/>
  <c r="J55" i="15"/>
  <c r="I55" i="15"/>
  <c r="L72" i="15"/>
  <c r="M72" i="15"/>
  <c r="K72" i="15"/>
  <c r="J72" i="15"/>
  <c r="I72" i="15"/>
  <c r="L81" i="15"/>
  <c r="M81" i="15"/>
  <c r="K81" i="15"/>
  <c r="J81" i="15"/>
  <c r="I81" i="15"/>
  <c r="L89" i="15"/>
  <c r="M89" i="15"/>
  <c r="K89" i="15"/>
  <c r="J89" i="15"/>
  <c r="I89" i="15"/>
  <c r="C105" i="15"/>
  <c r="L98" i="15"/>
  <c r="M98" i="15"/>
  <c r="K98" i="15"/>
  <c r="J98" i="15"/>
  <c r="I98" i="15"/>
  <c r="L107" i="15"/>
  <c r="M107" i="15"/>
  <c r="K107" i="15"/>
  <c r="J107" i="15"/>
  <c r="I107" i="15"/>
  <c r="D119" i="15"/>
  <c r="L115" i="15"/>
  <c r="M115" i="15"/>
  <c r="K115" i="15"/>
  <c r="J115" i="15"/>
  <c r="I115" i="15"/>
  <c r="L124" i="15"/>
  <c r="M124" i="15"/>
  <c r="K124" i="15"/>
  <c r="I124" i="15"/>
  <c r="J124" i="15"/>
  <c r="E133" i="15"/>
  <c r="L132" i="15"/>
  <c r="M132" i="15"/>
  <c r="K132" i="15"/>
  <c r="J132" i="15"/>
  <c r="I132" i="15"/>
  <c r="F147" i="15"/>
  <c r="L141" i="15"/>
  <c r="M141" i="15"/>
  <c r="K141" i="15"/>
  <c r="J141" i="15"/>
  <c r="I141" i="15"/>
  <c r="L150" i="15"/>
  <c r="M150" i="15"/>
  <c r="K150" i="15"/>
  <c r="J150" i="15"/>
  <c r="I150" i="15"/>
  <c r="G161" i="15"/>
  <c r="L158" i="15"/>
  <c r="M158" i="15"/>
  <c r="K158" i="15"/>
  <c r="I158" i="15"/>
  <c r="J158" i="15"/>
  <c r="E9" i="16"/>
  <c r="C21" i="16"/>
  <c r="Z13" i="16"/>
  <c r="X13" i="16"/>
  <c r="Z17" i="16"/>
  <c r="X17" i="16"/>
  <c r="L30" i="16"/>
  <c r="K30" i="16"/>
  <c r="J30" i="16"/>
  <c r="M30" i="16"/>
  <c r="I30" i="16"/>
  <c r="C37" i="16"/>
  <c r="L39" i="16"/>
  <c r="K39" i="16"/>
  <c r="J39" i="16"/>
  <c r="I39" i="16"/>
  <c r="M39" i="16"/>
  <c r="L47" i="16"/>
  <c r="K47" i="16"/>
  <c r="J47" i="16"/>
  <c r="M47" i="16"/>
  <c r="I47" i="16"/>
  <c r="D51" i="16"/>
  <c r="C63" i="16"/>
  <c r="L56" i="16"/>
  <c r="K56" i="16"/>
  <c r="J56" i="16"/>
  <c r="I56" i="16"/>
  <c r="M56" i="16"/>
  <c r="E65" i="16"/>
  <c r="D77" i="16"/>
  <c r="L73" i="16"/>
  <c r="K73" i="16"/>
  <c r="J73" i="16"/>
  <c r="I73" i="16"/>
  <c r="M73" i="16"/>
  <c r="F79" i="16"/>
  <c r="L82" i="16"/>
  <c r="K82" i="16"/>
  <c r="J82" i="16"/>
  <c r="M82" i="16"/>
  <c r="I82" i="16"/>
  <c r="E91" i="16"/>
  <c r="L90" i="16"/>
  <c r="K90" i="16"/>
  <c r="J90" i="16"/>
  <c r="I90" i="16"/>
  <c r="M90" i="16"/>
  <c r="G93" i="16"/>
  <c r="F105" i="16"/>
  <c r="L99" i="16"/>
  <c r="K99" i="16"/>
  <c r="J99" i="16"/>
  <c r="M99" i="16"/>
  <c r="I99" i="16"/>
  <c r="L108" i="16"/>
  <c r="K108" i="16"/>
  <c r="J108" i="16"/>
  <c r="I108" i="16"/>
  <c r="M108" i="16"/>
  <c r="H107" i="16"/>
  <c r="G119" i="16"/>
  <c r="L116" i="16"/>
  <c r="K116" i="16"/>
  <c r="J116" i="16"/>
  <c r="M116" i="16"/>
  <c r="I116" i="16"/>
  <c r="H133" i="16"/>
  <c r="L125" i="16"/>
  <c r="K125" i="16"/>
  <c r="J125" i="16"/>
  <c r="I125" i="16"/>
  <c r="M125" i="16"/>
  <c r="M142" i="16"/>
  <c r="L142" i="16"/>
  <c r="K142" i="16"/>
  <c r="J142" i="16"/>
  <c r="I142" i="16"/>
  <c r="C149" i="16"/>
  <c r="M151" i="16"/>
  <c r="L151" i="16"/>
  <c r="J151" i="16"/>
  <c r="I151" i="16"/>
  <c r="K151" i="16"/>
  <c r="M159" i="16"/>
  <c r="L159" i="16"/>
  <c r="K159" i="16"/>
  <c r="I159" i="16"/>
  <c r="J159" i="16"/>
  <c r="L10" i="17"/>
  <c r="J10" i="17"/>
  <c r="I10" i="17"/>
  <c r="H9" i="17"/>
  <c r="K10" i="17"/>
  <c r="S9" i="17"/>
  <c r="F21" i="17"/>
  <c r="L14" i="17"/>
  <c r="K14" i="17"/>
  <c r="I14" i="17"/>
  <c r="J14" i="17"/>
  <c r="L18" i="17"/>
  <c r="K18" i="17"/>
  <c r="J18" i="17"/>
  <c r="I18" i="17"/>
  <c r="E23" i="17"/>
  <c r="D35" i="17"/>
  <c r="M31" i="17"/>
  <c r="L31" i="17"/>
  <c r="J31" i="17"/>
  <c r="I31" i="17"/>
  <c r="K31" i="17"/>
  <c r="F37" i="17"/>
  <c r="G49" i="17"/>
  <c r="D65" i="17"/>
  <c r="H8" i="18"/>
  <c r="K59" i="18" s="1"/>
  <c r="I9" i="18"/>
  <c r="J9" i="18"/>
  <c r="X8" i="18"/>
  <c r="J17" i="18"/>
  <c r="I17" i="18"/>
  <c r="F22" i="18"/>
  <c r="V22" i="18"/>
  <c r="H34" i="18"/>
  <c r="J26" i="18"/>
  <c r="I26" i="18"/>
  <c r="X34" i="18"/>
  <c r="D36" i="18"/>
  <c r="F48" i="18"/>
  <c r="V48" i="18"/>
  <c r="I43" i="18"/>
  <c r="J43" i="18"/>
  <c r="AB53" i="18"/>
  <c r="AA53" i="18"/>
  <c r="Z53" i="18"/>
  <c r="T59" i="18"/>
  <c r="R59" i="18"/>
  <c r="S59" i="18"/>
  <c r="O64" i="18"/>
  <c r="AB68" i="18"/>
  <c r="Z68" i="18"/>
  <c r="Y76" i="18"/>
  <c r="AA68" i="18"/>
  <c r="AA69" i="18"/>
  <c r="Z69" i="18"/>
  <c r="AB69" i="18"/>
  <c r="AB71" i="18"/>
  <c r="AA71" i="18"/>
  <c r="Z71" i="18"/>
  <c r="O78" i="18"/>
  <c r="AB88" i="18"/>
  <c r="AA88" i="18"/>
  <c r="Z88" i="18"/>
  <c r="E92" i="18"/>
  <c r="L104" i="18"/>
  <c r="H106" i="18"/>
  <c r="J107" i="18"/>
  <c r="I107" i="18"/>
  <c r="K107" i="18"/>
  <c r="AB108" i="18"/>
  <c r="AA108" i="18"/>
  <c r="Z108" i="18"/>
  <c r="T110" i="18"/>
  <c r="S110" i="18"/>
  <c r="Q118" i="18"/>
  <c r="R110" i="18"/>
  <c r="M120" i="18"/>
  <c r="T129" i="18"/>
  <c r="S129" i="18"/>
  <c r="R129" i="18"/>
  <c r="O134" i="18"/>
  <c r="J141" i="18"/>
  <c r="I141" i="18"/>
  <c r="K141" i="18"/>
  <c r="X31" i="19"/>
  <c r="H83" i="24"/>
  <c r="E146" i="18"/>
  <c r="AB138" i="18"/>
  <c r="AA138" i="18"/>
  <c r="Z138" i="18"/>
  <c r="Y146" i="18"/>
  <c r="T140" i="18"/>
  <c r="S140" i="18"/>
  <c r="R140" i="18"/>
  <c r="U148" i="18"/>
  <c r="G160" i="18"/>
  <c r="AB153" i="18"/>
  <c r="AA153" i="18"/>
  <c r="Z153" i="18"/>
  <c r="T159" i="18"/>
  <c r="S159" i="18"/>
  <c r="R159" i="18"/>
  <c r="X40" i="19"/>
  <c r="T10" i="21"/>
  <c r="R10" i="21"/>
  <c r="E50" i="21"/>
  <c r="N56" i="22"/>
  <c r="M56" i="22"/>
  <c r="L56" i="22"/>
  <c r="K56" i="22"/>
  <c r="J56" i="22"/>
  <c r="N103" i="22"/>
  <c r="M103" i="22"/>
  <c r="L103" i="22"/>
  <c r="K103" i="22"/>
  <c r="J103" i="22"/>
  <c r="N125" i="22"/>
  <c r="M125" i="22"/>
  <c r="L125" i="22"/>
  <c r="K125" i="22"/>
  <c r="J125" i="22"/>
  <c r="I133" i="22"/>
  <c r="C161" i="22"/>
  <c r="J12" i="24"/>
  <c r="H97" i="25"/>
  <c r="C8" i="18"/>
  <c r="T10" i="18"/>
  <c r="S10" i="18"/>
  <c r="R10" i="18"/>
  <c r="AB10" i="18"/>
  <c r="AA10" i="18"/>
  <c r="Z10" i="18"/>
  <c r="E20" i="18"/>
  <c r="M20" i="18"/>
  <c r="U20" i="18"/>
  <c r="T14" i="18"/>
  <c r="S14" i="18"/>
  <c r="R14" i="18"/>
  <c r="AB14" i="18"/>
  <c r="AA14" i="18"/>
  <c r="Z14" i="18"/>
  <c r="T18" i="18"/>
  <c r="S18" i="18"/>
  <c r="R18" i="18"/>
  <c r="AB18" i="18"/>
  <c r="AA18" i="18"/>
  <c r="Z18" i="18"/>
  <c r="T23" i="18"/>
  <c r="S23" i="18"/>
  <c r="R23" i="18"/>
  <c r="Q22" i="18"/>
  <c r="AB23" i="18"/>
  <c r="AA23" i="18"/>
  <c r="Y22" i="18"/>
  <c r="Z23" i="18"/>
  <c r="C34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G36" i="18"/>
  <c r="O36" i="18"/>
  <c r="W36" i="18"/>
  <c r="T40" i="18"/>
  <c r="S40" i="18"/>
  <c r="Q48" i="18"/>
  <c r="R40" i="18"/>
  <c r="AB40" i="18"/>
  <c r="AA40" i="18"/>
  <c r="Y48" i="18"/>
  <c r="Z40" i="18"/>
  <c r="T44" i="18"/>
  <c r="S44" i="18"/>
  <c r="R44" i="18"/>
  <c r="AB44" i="18"/>
  <c r="AA44" i="18"/>
  <c r="Z44" i="18"/>
  <c r="E50" i="18"/>
  <c r="M50" i="18"/>
  <c r="V50" i="18"/>
  <c r="M62" i="18"/>
  <c r="X62" i="18"/>
  <c r="J55" i="18"/>
  <c r="K55" i="18"/>
  <c r="I55" i="18"/>
  <c r="Z56" i="18"/>
  <c r="AB56" i="18"/>
  <c r="AA56" i="18"/>
  <c r="R60" i="18"/>
  <c r="T60" i="18"/>
  <c r="S60" i="18"/>
  <c r="F76" i="18"/>
  <c r="T68" i="18"/>
  <c r="R68" i="18"/>
  <c r="Q76" i="18"/>
  <c r="S68" i="18"/>
  <c r="S69" i="18"/>
  <c r="R69" i="18"/>
  <c r="T69" i="18"/>
  <c r="T71" i="18"/>
  <c r="S71" i="18"/>
  <c r="R71" i="18"/>
  <c r="D78" i="18"/>
  <c r="T82" i="18"/>
  <c r="S82" i="18"/>
  <c r="R82" i="18"/>
  <c r="Q90" i="18"/>
  <c r="M92" i="18"/>
  <c r="J94" i="18"/>
  <c r="I94" i="18"/>
  <c r="K94" i="18"/>
  <c r="AB95" i="18"/>
  <c r="AA95" i="18"/>
  <c r="Z95" i="18"/>
  <c r="T97" i="18"/>
  <c r="S97" i="18"/>
  <c r="R97" i="18"/>
  <c r="P106" i="18"/>
  <c r="AB110" i="18"/>
  <c r="AA110" i="18"/>
  <c r="Z110" i="18"/>
  <c r="Y118" i="18"/>
  <c r="T116" i="18"/>
  <c r="S116" i="18"/>
  <c r="R116" i="18"/>
  <c r="U120" i="18"/>
  <c r="G132" i="18"/>
  <c r="J128" i="18"/>
  <c r="I128" i="18"/>
  <c r="K128" i="18"/>
  <c r="AB129" i="18"/>
  <c r="AA129" i="18"/>
  <c r="Z129" i="18"/>
  <c r="T131" i="18"/>
  <c r="S131" i="18"/>
  <c r="R131" i="18"/>
  <c r="C134" i="18"/>
  <c r="W134" i="18"/>
  <c r="AB144" i="18"/>
  <c r="AA144" i="18"/>
  <c r="Z144" i="18"/>
  <c r="E148" i="18"/>
  <c r="T151" i="18"/>
  <c r="S151" i="18"/>
  <c r="R151" i="18"/>
  <c r="L160" i="18"/>
  <c r="H73" i="19"/>
  <c r="H46" i="19"/>
  <c r="N65" i="19"/>
  <c r="P69" i="19"/>
  <c r="D134" i="21"/>
  <c r="N142" i="22"/>
  <c r="M142" i="22"/>
  <c r="L142" i="22"/>
  <c r="K142" i="22"/>
  <c r="J142" i="22"/>
  <c r="J41" i="24"/>
  <c r="J172" i="24"/>
  <c r="J158" i="18"/>
  <c r="I158" i="18"/>
  <c r="K158" i="18"/>
  <c r="AB159" i="18"/>
  <c r="AA159" i="18"/>
  <c r="Z159" i="18"/>
  <c r="H38" i="19"/>
  <c r="G37" i="19"/>
  <c r="P60" i="19"/>
  <c r="T11" i="21"/>
  <c r="R11" i="21"/>
  <c r="F35" i="22"/>
  <c r="N86" i="22"/>
  <c r="M86" i="22"/>
  <c r="L86" i="22"/>
  <c r="K86" i="22"/>
  <c r="J86" i="22"/>
  <c r="F103" i="24"/>
  <c r="L229" i="24"/>
  <c r="J257" i="24"/>
  <c r="H36" i="25"/>
  <c r="I40" i="17"/>
  <c r="J40" i="17"/>
  <c r="L40" i="17"/>
  <c r="K40" i="17"/>
  <c r="E49" i="17"/>
  <c r="J48" i="17"/>
  <c r="L48" i="17"/>
  <c r="K48" i="17"/>
  <c r="I48" i="17"/>
  <c r="E8" i="18"/>
  <c r="M8" i="18"/>
  <c r="U8" i="18"/>
  <c r="S11" i="18"/>
  <c r="R11" i="18"/>
  <c r="T11" i="18"/>
  <c r="AA11" i="18"/>
  <c r="Z11" i="18"/>
  <c r="AB11" i="18"/>
  <c r="G20" i="18"/>
  <c r="O20" i="18"/>
  <c r="W20" i="18"/>
  <c r="S15" i="18"/>
  <c r="R15" i="18"/>
  <c r="T15" i="18"/>
  <c r="AA15" i="18"/>
  <c r="Z15" i="18"/>
  <c r="AB15" i="18"/>
  <c r="S19" i="18"/>
  <c r="R19" i="18"/>
  <c r="T19" i="18"/>
  <c r="AA19" i="18"/>
  <c r="Z19" i="18"/>
  <c r="AB19" i="18"/>
  <c r="C22" i="18"/>
  <c r="S24" i="18"/>
  <c r="R24" i="18"/>
  <c r="T24" i="18"/>
  <c r="AA24" i="18"/>
  <c r="Z24" i="18"/>
  <c r="AB24" i="18"/>
  <c r="E34" i="18"/>
  <c r="M34" i="18"/>
  <c r="U34" i="18"/>
  <c r="S28" i="18"/>
  <c r="R28" i="18"/>
  <c r="T28" i="18"/>
  <c r="AA28" i="18"/>
  <c r="Z28" i="18"/>
  <c r="AB28" i="18"/>
  <c r="S32" i="18"/>
  <c r="R32" i="18"/>
  <c r="T32" i="18"/>
  <c r="AA32" i="18"/>
  <c r="Z32" i="18"/>
  <c r="AB32" i="18"/>
  <c r="S37" i="18"/>
  <c r="R37" i="18"/>
  <c r="Q36" i="18"/>
  <c r="T37" i="18"/>
  <c r="AA37" i="18"/>
  <c r="Z37" i="18"/>
  <c r="Y36" i="18"/>
  <c r="AB37" i="18"/>
  <c r="C48" i="18"/>
  <c r="S41" i="18"/>
  <c r="R41" i="18"/>
  <c r="T41" i="18"/>
  <c r="AA41" i="18"/>
  <c r="Z41" i="18"/>
  <c r="AB41" i="18"/>
  <c r="S45" i="18"/>
  <c r="R45" i="18"/>
  <c r="T45" i="18"/>
  <c r="AA45" i="18"/>
  <c r="Z45" i="18"/>
  <c r="AB45" i="18"/>
  <c r="G50" i="18"/>
  <c r="O50" i="18"/>
  <c r="X50" i="18"/>
  <c r="Z52" i="18"/>
  <c r="AB52" i="18"/>
  <c r="AA52" i="18"/>
  <c r="E62" i="18"/>
  <c r="P62" i="18"/>
  <c r="R56" i="18"/>
  <c r="T56" i="18"/>
  <c r="S56" i="18"/>
  <c r="J58" i="18"/>
  <c r="I58" i="18"/>
  <c r="K58" i="18"/>
  <c r="L64" i="18"/>
  <c r="V64" i="18"/>
  <c r="J68" i="18"/>
  <c r="K68" i="18"/>
  <c r="I68" i="18"/>
  <c r="H76" i="18"/>
  <c r="V76" i="18"/>
  <c r="J71" i="18"/>
  <c r="I71" i="18"/>
  <c r="K71" i="18"/>
  <c r="K75" i="18"/>
  <c r="J75" i="18"/>
  <c r="I75" i="18"/>
  <c r="V90" i="18"/>
  <c r="J85" i="18"/>
  <c r="I85" i="18"/>
  <c r="K85" i="18"/>
  <c r="AB86" i="18"/>
  <c r="AA86" i="18"/>
  <c r="Z86" i="18"/>
  <c r="T88" i="18"/>
  <c r="S88" i="18"/>
  <c r="R88" i="18"/>
  <c r="D104" i="18"/>
  <c r="AB101" i="18"/>
  <c r="AA101" i="18"/>
  <c r="Z101" i="18"/>
  <c r="W106" i="18"/>
  <c r="T108" i="18"/>
  <c r="S108" i="18"/>
  <c r="R108" i="18"/>
  <c r="E120" i="18"/>
  <c r="AB121" i="18"/>
  <c r="AA121" i="18"/>
  <c r="Z121" i="18"/>
  <c r="Y120" i="18"/>
  <c r="T123" i="18"/>
  <c r="S123" i="18"/>
  <c r="R123" i="18"/>
  <c r="G134" i="18"/>
  <c r="AB136" i="18"/>
  <c r="AA136" i="18"/>
  <c r="Z136" i="18"/>
  <c r="N146" i="18"/>
  <c r="T142" i="18"/>
  <c r="S142" i="18"/>
  <c r="R142" i="18"/>
  <c r="J154" i="18"/>
  <c r="I154" i="18"/>
  <c r="K154" i="18"/>
  <c r="AB155" i="18"/>
  <c r="AA155" i="18"/>
  <c r="Z155" i="18"/>
  <c r="T157" i="18"/>
  <c r="S157" i="18"/>
  <c r="R157" i="18"/>
  <c r="X75" i="19"/>
  <c r="P52" i="19"/>
  <c r="O51" i="19"/>
  <c r="X74" i="19"/>
  <c r="J12" i="21"/>
  <c r="H12" i="21"/>
  <c r="I12" i="21"/>
  <c r="E92" i="21"/>
  <c r="E162" i="21"/>
  <c r="N108" i="22"/>
  <c r="M108" i="22"/>
  <c r="L108" i="22"/>
  <c r="K108" i="22"/>
  <c r="J108" i="22"/>
  <c r="F8" i="18"/>
  <c r="N8" i="18"/>
  <c r="V8" i="18"/>
  <c r="I12" i="18"/>
  <c r="H20" i="18"/>
  <c r="J12" i="18"/>
  <c r="K12" i="18"/>
  <c r="P20" i="18"/>
  <c r="X20" i="18"/>
  <c r="I16" i="18"/>
  <c r="K16" i="18"/>
  <c r="J16" i="18"/>
  <c r="D22" i="18"/>
  <c r="L22" i="18"/>
  <c r="I25" i="18"/>
  <c r="K25" i="18"/>
  <c r="J25" i="18"/>
  <c r="F34" i="18"/>
  <c r="N34" i="18"/>
  <c r="V34" i="18"/>
  <c r="I29" i="18"/>
  <c r="J29" i="18"/>
  <c r="K29" i="18"/>
  <c r="I33" i="18"/>
  <c r="K33" i="18"/>
  <c r="J33" i="18"/>
  <c r="I38" i="18"/>
  <c r="J38" i="18"/>
  <c r="K38" i="18"/>
  <c r="D48" i="18"/>
  <c r="L48" i="18"/>
  <c r="I42" i="18"/>
  <c r="K42" i="18"/>
  <c r="J42" i="18"/>
  <c r="I46" i="18"/>
  <c r="J46" i="18"/>
  <c r="K46" i="18"/>
  <c r="I51" i="18"/>
  <c r="H50" i="18"/>
  <c r="K51" i="18"/>
  <c r="J51" i="18"/>
  <c r="P50" i="18"/>
  <c r="AB51" i="18"/>
  <c r="Z51" i="18"/>
  <c r="Y50" i="18"/>
  <c r="AA51" i="18"/>
  <c r="J52" i="18"/>
  <c r="I52" i="18"/>
  <c r="K52" i="18"/>
  <c r="R52" i="18"/>
  <c r="S52" i="18"/>
  <c r="T52" i="18"/>
  <c r="G62" i="18"/>
  <c r="T54" i="18"/>
  <c r="R54" i="18"/>
  <c r="S54" i="18"/>
  <c r="Q62" i="18"/>
  <c r="Z57" i="18"/>
  <c r="AA57" i="18"/>
  <c r="AB57" i="18"/>
  <c r="AB59" i="18"/>
  <c r="Z59" i="18"/>
  <c r="AA59" i="18"/>
  <c r="R61" i="18"/>
  <c r="T61" i="18"/>
  <c r="S61" i="18"/>
  <c r="C64" i="18"/>
  <c r="M64" i="18"/>
  <c r="W64" i="18"/>
  <c r="AB67" i="18"/>
  <c r="Z67" i="18"/>
  <c r="AA67" i="18"/>
  <c r="W76" i="18"/>
  <c r="J72" i="18"/>
  <c r="I72" i="18"/>
  <c r="K72" i="18"/>
  <c r="AB75" i="18"/>
  <c r="AA75" i="18"/>
  <c r="Z75" i="18"/>
  <c r="T80" i="18"/>
  <c r="S80" i="18"/>
  <c r="R80" i="18"/>
  <c r="J81" i="18"/>
  <c r="I81" i="18"/>
  <c r="K81" i="18"/>
  <c r="E90" i="18"/>
  <c r="AB82" i="18"/>
  <c r="AA82" i="18"/>
  <c r="Z82" i="18"/>
  <c r="Y90" i="18"/>
  <c r="T84" i="18"/>
  <c r="S84" i="18"/>
  <c r="R84" i="18"/>
  <c r="U92" i="18"/>
  <c r="G104" i="18"/>
  <c r="AB97" i="18"/>
  <c r="AA97" i="18"/>
  <c r="Z97" i="18"/>
  <c r="T103" i="18"/>
  <c r="S103" i="18"/>
  <c r="R103" i="18"/>
  <c r="C106" i="18"/>
  <c r="X106" i="18"/>
  <c r="J115" i="18"/>
  <c r="I115" i="18"/>
  <c r="K115" i="18"/>
  <c r="AB116" i="18"/>
  <c r="AA116" i="18"/>
  <c r="Z116" i="18"/>
  <c r="F120" i="18"/>
  <c r="O132" i="18"/>
  <c r="AB131" i="18"/>
  <c r="AA131" i="18"/>
  <c r="Z131" i="18"/>
  <c r="T138" i="18"/>
  <c r="S138" i="18"/>
  <c r="R138" i="18"/>
  <c r="Q146" i="18"/>
  <c r="M148" i="18"/>
  <c r="J150" i="18"/>
  <c r="I150" i="18"/>
  <c r="K150" i="18"/>
  <c r="AB151" i="18"/>
  <c r="AA151" i="18"/>
  <c r="Z151" i="18"/>
  <c r="T153" i="18"/>
  <c r="S153" i="18"/>
  <c r="R153" i="18"/>
  <c r="P43" i="19"/>
  <c r="X66" i="19"/>
  <c r="W65" i="19"/>
  <c r="F21" i="22"/>
  <c r="N88" i="22"/>
  <c r="M88" i="22"/>
  <c r="L88" i="22"/>
  <c r="K88" i="22"/>
  <c r="J88" i="22"/>
  <c r="L98" i="24"/>
  <c r="J130" i="24"/>
  <c r="H147" i="24"/>
  <c r="L46" i="17"/>
  <c r="J46" i="17"/>
  <c r="I46" i="17"/>
  <c r="K46" i="17"/>
  <c r="G8" i="18"/>
  <c r="O8" i="18"/>
  <c r="W8" i="18"/>
  <c r="Q20" i="18"/>
  <c r="T12" i="18"/>
  <c r="S12" i="18"/>
  <c r="R12" i="18"/>
  <c r="Y20" i="18"/>
  <c r="Z12" i="18"/>
  <c r="AB12" i="18"/>
  <c r="AA12" i="18"/>
  <c r="R16" i="18"/>
  <c r="S16" i="18"/>
  <c r="T16" i="18"/>
  <c r="AB16" i="18"/>
  <c r="AA16" i="18"/>
  <c r="Z16" i="18"/>
  <c r="E22" i="18"/>
  <c r="M22" i="18"/>
  <c r="U22" i="18"/>
  <c r="R25" i="18"/>
  <c r="T25" i="18"/>
  <c r="S25" i="18"/>
  <c r="AB25" i="18"/>
  <c r="AA25" i="18"/>
  <c r="Z25" i="18"/>
  <c r="G34" i="18"/>
  <c r="O34" i="18"/>
  <c r="W34" i="18"/>
  <c r="T29" i="18"/>
  <c r="S29" i="18"/>
  <c r="R29" i="18"/>
  <c r="Z29" i="18"/>
  <c r="AA29" i="18"/>
  <c r="AB29" i="18"/>
  <c r="R33" i="18"/>
  <c r="T33" i="18"/>
  <c r="S33" i="18"/>
  <c r="AB33" i="18"/>
  <c r="AA33" i="18"/>
  <c r="Z33" i="18"/>
  <c r="C36" i="18"/>
  <c r="T38" i="18"/>
  <c r="S38" i="18"/>
  <c r="R38" i="18"/>
  <c r="Z38" i="18"/>
  <c r="AB38" i="18"/>
  <c r="AA38" i="18"/>
  <c r="E48" i="18"/>
  <c r="M48" i="18"/>
  <c r="U48" i="18"/>
  <c r="R42" i="18"/>
  <c r="T42" i="18"/>
  <c r="S42" i="18"/>
  <c r="AB42" i="18"/>
  <c r="AA42" i="18"/>
  <c r="Z42" i="18"/>
  <c r="T46" i="18"/>
  <c r="S46" i="18"/>
  <c r="R46" i="18"/>
  <c r="Z46" i="18"/>
  <c r="AB46" i="18"/>
  <c r="AA46" i="18"/>
  <c r="T51" i="18"/>
  <c r="Q50" i="18"/>
  <c r="R51" i="18"/>
  <c r="S51" i="18"/>
  <c r="H62" i="18"/>
  <c r="K54" i="18"/>
  <c r="J54" i="18"/>
  <c r="I54" i="18"/>
  <c r="D64" i="18"/>
  <c r="N64" i="18"/>
  <c r="Z65" i="18"/>
  <c r="AB65" i="18"/>
  <c r="AA65" i="18"/>
  <c r="Y64" i="18"/>
  <c r="X76" i="18"/>
  <c r="L78" i="18"/>
  <c r="F90" i="18"/>
  <c r="Y92" i="18"/>
  <c r="AB93" i="18"/>
  <c r="AA93" i="18"/>
  <c r="Z93" i="18"/>
  <c r="T99" i="18"/>
  <c r="S99" i="18"/>
  <c r="R99" i="18"/>
  <c r="G106" i="18"/>
  <c r="M118" i="18"/>
  <c r="J111" i="18"/>
  <c r="I111" i="18"/>
  <c r="K111" i="18"/>
  <c r="AB112" i="18"/>
  <c r="AA112" i="18"/>
  <c r="Z112" i="18"/>
  <c r="T114" i="18"/>
  <c r="S114" i="18"/>
  <c r="R114" i="18"/>
  <c r="P132" i="18"/>
  <c r="AB127" i="18"/>
  <c r="AA127" i="18"/>
  <c r="Z127" i="18"/>
  <c r="L134" i="18"/>
  <c r="U146" i="18"/>
  <c r="J145" i="18"/>
  <c r="I145" i="18"/>
  <c r="K145" i="18"/>
  <c r="Q148" i="18"/>
  <c r="T149" i="18"/>
  <c r="S149" i="18"/>
  <c r="R149" i="18"/>
  <c r="C160" i="18"/>
  <c r="W160" i="18"/>
  <c r="P34" i="19"/>
  <c r="X57" i="19"/>
  <c r="J10" i="21"/>
  <c r="H10" i="21"/>
  <c r="I10" i="21"/>
  <c r="G21" i="22"/>
  <c r="F119" i="22"/>
  <c r="F21" i="24"/>
  <c r="F83" i="24"/>
  <c r="L164" i="24"/>
  <c r="J61" i="25"/>
  <c r="E78" i="18"/>
  <c r="M78" i="18"/>
  <c r="U78" i="18"/>
  <c r="T81" i="18"/>
  <c r="R81" i="18"/>
  <c r="S81" i="18"/>
  <c r="AB81" i="18"/>
  <c r="Z81" i="18"/>
  <c r="AA81" i="18"/>
  <c r="G90" i="18"/>
  <c r="O90" i="18"/>
  <c r="W90" i="18"/>
  <c r="T85" i="18"/>
  <c r="R85" i="18"/>
  <c r="S85" i="18"/>
  <c r="AB85" i="18"/>
  <c r="Z85" i="18"/>
  <c r="AA85" i="18"/>
  <c r="T89" i="18"/>
  <c r="R89" i="18"/>
  <c r="S89" i="18"/>
  <c r="AB89" i="18"/>
  <c r="Z89" i="18"/>
  <c r="AA89" i="18"/>
  <c r="C92" i="18"/>
  <c r="T94" i="18"/>
  <c r="R94" i="18"/>
  <c r="S94" i="18"/>
  <c r="AB94" i="18"/>
  <c r="Z94" i="18"/>
  <c r="AA94" i="18"/>
  <c r="E104" i="18"/>
  <c r="M104" i="18"/>
  <c r="U104" i="18"/>
  <c r="T98" i="18"/>
  <c r="R98" i="18"/>
  <c r="S98" i="18"/>
  <c r="AB98" i="18"/>
  <c r="Z98" i="18"/>
  <c r="AA98" i="18"/>
  <c r="T102" i="18"/>
  <c r="R102" i="18"/>
  <c r="S102" i="18"/>
  <c r="AB102" i="18"/>
  <c r="Z102" i="18"/>
  <c r="AA102" i="18"/>
  <c r="T107" i="18"/>
  <c r="R107" i="18"/>
  <c r="Q106" i="18"/>
  <c r="S107" i="18"/>
  <c r="AB107" i="18"/>
  <c r="Z107" i="18"/>
  <c r="AA107" i="18"/>
  <c r="Y106" i="18"/>
  <c r="C118" i="18"/>
  <c r="T111" i="18"/>
  <c r="R111" i="18"/>
  <c r="S111" i="18"/>
  <c r="AB111" i="18"/>
  <c r="Z111" i="18"/>
  <c r="AA111" i="18"/>
  <c r="T115" i="18"/>
  <c r="R115" i="18"/>
  <c r="S115" i="18"/>
  <c r="AB115" i="18"/>
  <c r="Z115" i="18"/>
  <c r="AA115" i="18"/>
  <c r="G120" i="18"/>
  <c r="O120" i="18"/>
  <c r="W120" i="18"/>
  <c r="T124" i="18"/>
  <c r="R124" i="18"/>
  <c r="Q132" i="18"/>
  <c r="S124" i="18"/>
  <c r="AB124" i="18"/>
  <c r="Z124" i="18"/>
  <c r="Y132" i="18"/>
  <c r="AA124" i="18"/>
  <c r="T128" i="18"/>
  <c r="R128" i="18"/>
  <c r="S128" i="18"/>
  <c r="AB128" i="18"/>
  <c r="Z128" i="18"/>
  <c r="AA128" i="18"/>
  <c r="E134" i="18"/>
  <c r="M134" i="18"/>
  <c r="U134" i="18"/>
  <c r="T137" i="18"/>
  <c r="R137" i="18"/>
  <c r="S137" i="18"/>
  <c r="AB137" i="18"/>
  <c r="Z137" i="18"/>
  <c r="AA137" i="18"/>
  <c r="G146" i="18"/>
  <c r="O146" i="18"/>
  <c r="W146" i="18"/>
  <c r="T141" i="18"/>
  <c r="R141" i="18"/>
  <c r="S141" i="18"/>
  <c r="AB141" i="18"/>
  <c r="Z141" i="18"/>
  <c r="AA141" i="18"/>
  <c r="T145" i="18"/>
  <c r="R145" i="18"/>
  <c r="S145" i="18"/>
  <c r="AB145" i="18"/>
  <c r="Z145" i="18"/>
  <c r="AA145" i="18"/>
  <c r="C148" i="18"/>
  <c r="T150" i="18"/>
  <c r="R150" i="18"/>
  <c r="S150" i="18"/>
  <c r="AB150" i="18"/>
  <c r="Z150" i="18"/>
  <c r="AA150" i="18"/>
  <c r="E160" i="18"/>
  <c r="M160" i="18"/>
  <c r="U160" i="18"/>
  <c r="T154" i="18"/>
  <c r="R154" i="18"/>
  <c r="S154" i="18"/>
  <c r="AB154" i="18"/>
  <c r="Z154" i="18"/>
  <c r="AA154" i="18"/>
  <c r="T158" i="18"/>
  <c r="R158" i="18"/>
  <c r="S158" i="18"/>
  <c r="AB158" i="18"/>
  <c r="Z158" i="18"/>
  <c r="AA158" i="18"/>
  <c r="E78" i="21"/>
  <c r="F92" i="21"/>
  <c r="D148" i="21"/>
  <c r="N37" i="22"/>
  <c r="M37" i="22"/>
  <c r="K37" i="22"/>
  <c r="J37" i="22"/>
  <c r="L37" i="22"/>
  <c r="H63" i="22"/>
  <c r="N93" i="22"/>
  <c r="M93" i="22"/>
  <c r="L93" i="22"/>
  <c r="K93" i="22"/>
  <c r="J93" i="22"/>
  <c r="N112" i="22"/>
  <c r="M112" i="22"/>
  <c r="L112" i="22"/>
  <c r="K112" i="22"/>
  <c r="J112" i="22"/>
  <c r="N136" i="22"/>
  <c r="M136" i="22"/>
  <c r="L136" i="22"/>
  <c r="K136" i="22"/>
  <c r="J136" i="22"/>
  <c r="L37" i="24"/>
  <c r="H53" i="24"/>
  <c r="H191" i="24"/>
  <c r="M24" i="27"/>
  <c r="K24" i="27"/>
  <c r="J24" i="27"/>
  <c r="L24" i="27"/>
  <c r="I24" i="27"/>
  <c r="D62" i="18"/>
  <c r="L62" i="18"/>
  <c r="J56" i="18"/>
  <c r="I56" i="18"/>
  <c r="K56" i="18"/>
  <c r="J60" i="18"/>
  <c r="K60" i="18"/>
  <c r="I60" i="18"/>
  <c r="J65" i="18"/>
  <c r="H64" i="18"/>
  <c r="I65" i="18"/>
  <c r="K65" i="18"/>
  <c r="P64" i="18"/>
  <c r="X64" i="18"/>
  <c r="K69" i="18"/>
  <c r="J69" i="18"/>
  <c r="I69" i="18"/>
  <c r="K73" i="18"/>
  <c r="J73" i="18"/>
  <c r="I73" i="18"/>
  <c r="F78" i="18"/>
  <c r="N78" i="18"/>
  <c r="V78" i="18"/>
  <c r="K82" i="18"/>
  <c r="J82" i="18"/>
  <c r="H90" i="18"/>
  <c r="I82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K121" i="18"/>
  <c r="J121" i="18"/>
  <c r="I121" i="18"/>
  <c r="H120" i="18"/>
  <c r="P120" i="18"/>
  <c r="X120" i="18"/>
  <c r="K125" i="18"/>
  <c r="J125" i="18"/>
  <c r="I125" i="18"/>
  <c r="K129" i="18"/>
  <c r="J129" i="18"/>
  <c r="I129" i="18"/>
  <c r="F134" i="18"/>
  <c r="N134" i="18"/>
  <c r="V134" i="18"/>
  <c r="K138" i="18"/>
  <c r="J138" i="18"/>
  <c r="H146" i="18"/>
  <c r="I138" i="18"/>
  <c r="P146" i="18"/>
  <c r="X146" i="18"/>
  <c r="K142" i="18"/>
  <c r="J142" i="18"/>
  <c r="I142" i="18"/>
  <c r="D148" i="18"/>
  <c r="L148" i="18"/>
  <c r="K151" i="18"/>
  <c r="J151" i="18"/>
  <c r="I151" i="18"/>
  <c r="F160" i="18"/>
  <c r="N160" i="18"/>
  <c r="V160" i="18"/>
  <c r="K155" i="18"/>
  <c r="J155" i="18"/>
  <c r="I155" i="18"/>
  <c r="K159" i="18"/>
  <c r="J159" i="18"/>
  <c r="I159" i="18"/>
  <c r="E22" i="21"/>
  <c r="E64" i="21"/>
  <c r="F78" i="21"/>
  <c r="N65" i="22"/>
  <c r="M65" i="22"/>
  <c r="L65" i="22"/>
  <c r="K65" i="22"/>
  <c r="J65" i="22"/>
  <c r="N82" i="22"/>
  <c r="M82" i="22"/>
  <c r="L82" i="22"/>
  <c r="K82" i="22"/>
  <c r="J82" i="22"/>
  <c r="N97" i="22"/>
  <c r="M97" i="22"/>
  <c r="L97" i="22"/>
  <c r="K97" i="22"/>
  <c r="J97" i="22"/>
  <c r="I105" i="22"/>
  <c r="N116" i="22"/>
  <c r="M116" i="22"/>
  <c r="L116" i="22"/>
  <c r="K116" i="22"/>
  <c r="J116" i="22"/>
  <c r="J33" i="24"/>
  <c r="H38" i="24"/>
  <c r="J98" i="24"/>
  <c r="J57" i="25"/>
  <c r="K36" i="26"/>
  <c r="J36" i="26"/>
  <c r="I36" i="26"/>
  <c r="M36" i="26"/>
  <c r="L36" i="26"/>
  <c r="D48" i="27"/>
  <c r="K53" i="18"/>
  <c r="J53" i="18"/>
  <c r="I53" i="18"/>
  <c r="F62" i="18"/>
  <c r="N62" i="18"/>
  <c r="V62" i="18"/>
  <c r="J57" i="18"/>
  <c r="K57" i="18"/>
  <c r="I57" i="18"/>
  <c r="I61" i="18"/>
  <c r="J61" i="18"/>
  <c r="K61" i="18"/>
  <c r="J66" i="18"/>
  <c r="I66" i="18"/>
  <c r="K66" i="18"/>
  <c r="D76" i="18"/>
  <c r="L76" i="18"/>
  <c r="I70" i="18"/>
  <c r="K70" i="18"/>
  <c r="J70" i="18"/>
  <c r="I74" i="18"/>
  <c r="J74" i="18"/>
  <c r="K74" i="18"/>
  <c r="I79" i="18"/>
  <c r="H78" i="18"/>
  <c r="K79" i="18"/>
  <c r="J79" i="18"/>
  <c r="P78" i="18"/>
  <c r="X78" i="18"/>
  <c r="J83" i="18"/>
  <c r="I83" i="18"/>
  <c r="K83" i="18"/>
  <c r="J87" i="18"/>
  <c r="I87" i="18"/>
  <c r="K87" i="18"/>
  <c r="F92" i="18"/>
  <c r="N92" i="18"/>
  <c r="V92" i="18"/>
  <c r="J96" i="18"/>
  <c r="I96" i="18"/>
  <c r="H104" i="18"/>
  <c r="K96" i="18"/>
  <c r="P104" i="18"/>
  <c r="X104" i="18"/>
  <c r="J100" i="18"/>
  <c r="I100" i="18"/>
  <c r="K100" i="18"/>
  <c r="D106" i="18"/>
  <c r="L106" i="18"/>
  <c r="J109" i="18"/>
  <c r="I109" i="18"/>
  <c r="K109" i="18"/>
  <c r="F118" i="18"/>
  <c r="N118" i="18"/>
  <c r="V118" i="18"/>
  <c r="J113" i="18"/>
  <c r="I113" i="18"/>
  <c r="K113" i="18"/>
  <c r="J117" i="18"/>
  <c r="I117" i="18"/>
  <c r="K117" i="18"/>
  <c r="J122" i="18"/>
  <c r="I122" i="18"/>
  <c r="K122" i="18"/>
  <c r="D132" i="18"/>
  <c r="L132" i="18"/>
  <c r="J126" i="18"/>
  <c r="I126" i="18"/>
  <c r="K126" i="18"/>
  <c r="J130" i="18"/>
  <c r="I130" i="18"/>
  <c r="K130" i="18"/>
  <c r="J135" i="18"/>
  <c r="I135" i="18"/>
  <c r="H134" i="18"/>
  <c r="K135" i="18"/>
  <c r="P134" i="18"/>
  <c r="X134" i="18"/>
  <c r="J139" i="18"/>
  <c r="I139" i="18"/>
  <c r="K139" i="18"/>
  <c r="J143" i="18"/>
  <c r="I143" i="18"/>
  <c r="K143" i="18"/>
  <c r="F148" i="18"/>
  <c r="N148" i="18"/>
  <c r="V148" i="18"/>
  <c r="J152" i="18"/>
  <c r="I152" i="18"/>
  <c r="H160" i="18"/>
  <c r="K152" i="18"/>
  <c r="P160" i="18"/>
  <c r="X160" i="18"/>
  <c r="J156" i="18"/>
  <c r="I156" i="18"/>
  <c r="K156" i="18"/>
  <c r="E36" i="21"/>
  <c r="F50" i="21"/>
  <c r="F162" i="21"/>
  <c r="D77" i="22"/>
  <c r="E91" i="22"/>
  <c r="N90" i="22"/>
  <c r="M90" i="22"/>
  <c r="L90" i="22"/>
  <c r="K90" i="22"/>
  <c r="J90" i="22"/>
  <c r="N153" i="22"/>
  <c r="M153" i="22"/>
  <c r="L153" i="22"/>
  <c r="I161" i="22"/>
  <c r="K153" i="22"/>
  <c r="J153" i="22"/>
  <c r="L10" i="24"/>
  <c r="J14" i="24"/>
  <c r="F35" i="24"/>
  <c r="H43" i="24"/>
  <c r="L99" i="24"/>
  <c r="J106" i="24"/>
  <c r="L78" i="25"/>
  <c r="M76" i="18"/>
  <c r="U76" i="18"/>
  <c r="T70" i="18"/>
  <c r="R70" i="18"/>
  <c r="S70" i="18"/>
  <c r="Z70" i="18"/>
  <c r="AB70" i="18"/>
  <c r="AA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Z79" i="18"/>
  <c r="Y78" i="18"/>
  <c r="C90" i="18"/>
  <c r="R83" i="18"/>
  <c r="T83" i="18"/>
  <c r="S83" i="18"/>
  <c r="Z83" i="18"/>
  <c r="AA83" i="18"/>
  <c r="AB83" i="18"/>
  <c r="R87" i="18"/>
  <c r="T87" i="18"/>
  <c r="S87" i="18"/>
  <c r="Z87" i="18"/>
  <c r="AA87" i="18"/>
  <c r="AB87" i="18"/>
  <c r="G92" i="18"/>
  <c r="O92" i="18"/>
  <c r="W92" i="18"/>
  <c r="R96" i="18"/>
  <c r="Q104" i="18"/>
  <c r="T96" i="18"/>
  <c r="S96" i="18"/>
  <c r="Z96" i="18"/>
  <c r="Y104" i="18"/>
  <c r="AB96" i="18"/>
  <c r="AA96" i="18"/>
  <c r="R100" i="18"/>
  <c r="T100" i="18"/>
  <c r="S100" i="18"/>
  <c r="Z100" i="18"/>
  <c r="AB100" i="18"/>
  <c r="AA100" i="18"/>
  <c r="E106" i="18"/>
  <c r="M106" i="18"/>
  <c r="U106" i="18"/>
  <c r="R109" i="18"/>
  <c r="S109" i="18"/>
  <c r="T109" i="18"/>
  <c r="Z109" i="18"/>
  <c r="AB109" i="18"/>
  <c r="AA109" i="18"/>
  <c r="G118" i="18"/>
  <c r="O118" i="18"/>
  <c r="W118" i="18"/>
  <c r="R113" i="18"/>
  <c r="T113" i="18"/>
  <c r="S113" i="18"/>
  <c r="Z113" i="18"/>
  <c r="AB113" i="18"/>
  <c r="AA113" i="18"/>
  <c r="R117" i="18"/>
  <c r="T117" i="18"/>
  <c r="S117" i="18"/>
  <c r="Z117" i="18"/>
  <c r="AB117" i="18"/>
  <c r="AA117" i="18"/>
  <c r="C120" i="18"/>
  <c r="R122" i="18"/>
  <c r="T122" i="18"/>
  <c r="S122" i="18"/>
  <c r="Z122" i="18"/>
  <c r="AA122" i="18"/>
  <c r="AB122" i="18"/>
  <c r="E132" i="18"/>
  <c r="M132" i="18"/>
  <c r="U132" i="18"/>
  <c r="R126" i="18"/>
  <c r="S126" i="18"/>
  <c r="T126" i="18"/>
  <c r="Z126" i="18"/>
  <c r="AB126" i="18"/>
  <c r="AA126" i="18"/>
  <c r="R130" i="18"/>
  <c r="T130" i="18"/>
  <c r="S130" i="18"/>
  <c r="Z130" i="18"/>
  <c r="AB130" i="18"/>
  <c r="AA130" i="18"/>
  <c r="R135" i="18"/>
  <c r="Q134" i="18"/>
  <c r="T135" i="18"/>
  <c r="S135" i="18"/>
  <c r="Z135" i="18"/>
  <c r="AB135" i="18"/>
  <c r="Y134" i="18"/>
  <c r="AA135" i="18"/>
  <c r="C146" i="18"/>
  <c r="R139" i="18"/>
  <c r="T139" i="18"/>
  <c r="S139" i="18"/>
  <c r="Z139" i="18"/>
  <c r="AA139" i="18"/>
  <c r="AB139" i="18"/>
  <c r="R143" i="18"/>
  <c r="S143" i="18"/>
  <c r="T143" i="18"/>
  <c r="Z143" i="18"/>
  <c r="AB143" i="18"/>
  <c r="AA143" i="18"/>
  <c r="G148" i="18"/>
  <c r="O148" i="18"/>
  <c r="W148" i="18"/>
  <c r="R152" i="18"/>
  <c r="Q160" i="18"/>
  <c r="T152" i="18"/>
  <c r="S152" i="18"/>
  <c r="Z152" i="18"/>
  <c r="Y160" i="18"/>
  <c r="AB152" i="18"/>
  <c r="AA152" i="18"/>
  <c r="R156" i="18"/>
  <c r="T156" i="18"/>
  <c r="S156" i="18"/>
  <c r="Z156" i="18"/>
  <c r="AA156" i="18"/>
  <c r="AB156" i="18"/>
  <c r="O22" i="21"/>
  <c r="F36" i="21"/>
  <c r="F120" i="21"/>
  <c r="N47" i="22"/>
  <c r="M47" i="22"/>
  <c r="L47" i="22"/>
  <c r="K47" i="22"/>
  <c r="J47" i="22"/>
  <c r="G77" i="22"/>
  <c r="N75" i="22"/>
  <c r="M75" i="22"/>
  <c r="L75" i="22"/>
  <c r="K75" i="22"/>
  <c r="J75" i="22"/>
  <c r="N95" i="22"/>
  <c r="M95" i="22"/>
  <c r="L95" i="22"/>
  <c r="K95" i="22"/>
  <c r="J95" i="22"/>
  <c r="N110" i="22"/>
  <c r="M110" i="22"/>
  <c r="L110" i="22"/>
  <c r="K110" i="22"/>
  <c r="J110" i="22"/>
  <c r="J144" i="24"/>
  <c r="J232" i="24"/>
  <c r="D90" i="18"/>
  <c r="L90" i="18"/>
  <c r="K84" i="18"/>
  <c r="I84" i="18"/>
  <c r="J84" i="18"/>
  <c r="K88" i="18"/>
  <c r="J88" i="18"/>
  <c r="I88" i="18"/>
  <c r="H92" i="18"/>
  <c r="K93" i="18"/>
  <c r="J93" i="18"/>
  <c r="I93" i="18"/>
  <c r="P92" i="18"/>
  <c r="X92" i="18"/>
  <c r="K97" i="18"/>
  <c r="J97" i="18"/>
  <c r="I97" i="18"/>
  <c r="K101" i="18"/>
  <c r="I101" i="18"/>
  <c r="J101" i="18"/>
  <c r="F106" i="18"/>
  <c r="N106" i="18"/>
  <c r="V106" i="18"/>
  <c r="H118" i="18"/>
  <c r="K110" i="18"/>
  <c r="J110" i="18"/>
  <c r="I110" i="18"/>
  <c r="P118" i="18"/>
  <c r="X118" i="18"/>
  <c r="K114" i="18"/>
  <c r="J114" i="18"/>
  <c r="I114" i="18"/>
  <c r="D120" i="18"/>
  <c r="L120" i="18"/>
  <c r="K123" i="18"/>
  <c r="J123" i="18"/>
  <c r="I123" i="18"/>
  <c r="F132" i="18"/>
  <c r="N132" i="18"/>
  <c r="V132" i="18"/>
  <c r="K127" i="18"/>
  <c r="J127" i="18"/>
  <c r="I127" i="18"/>
  <c r="K131" i="18"/>
  <c r="I131" i="18"/>
  <c r="J131" i="18"/>
  <c r="K136" i="18"/>
  <c r="I136" i="18"/>
  <c r="J136" i="18"/>
  <c r="D146" i="18"/>
  <c r="L146" i="18"/>
  <c r="K140" i="18"/>
  <c r="J140" i="18"/>
  <c r="I140" i="18"/>
  <c r="K144" i="18"/>
  <c r="J144" i="18"/>
  <c r="I144" i="18"/>
  <c r="H148" i="18"/>
  <c r="K149" i="18"/>
  <c r="J149" i="18"/>
  <c r="I149" i="18"/>
  <c r="P148" i="18"/>
  <c r="X148" i="18"/>
  <c r="K153" i="18"/>
  <c r="I153" i="18"/>
  <c r="J153" i="18"/>
  <c r="K157" i="18"/>
  <c r="J157" i="18"/>
  <c r="I157" i="18"/>
  <c r="P22" i="21"/>
  <c r="C134" i="21"/>
  <c r="N24" i="22"/>
  <c r="M24" i="22"/>
  <c r="L24" i="22"/>
  <c r="K24" i="22"/>
  <c r="J24" i="22"/>
  <c r="N39" i="22"/>
  <c r="M39" i="22"/>
  <c r="L39" i="22"/>
  <c r="K39" i="22"/>
  <c r="J39" i="22"/>
  <c r="N54" i="22"/>
  <c r="M54" i="22"/>
  <c r="K54" i="22"/>
  <c r="J54" i="22"/>
  <c r="L54" i="22"/>
  <c r="N80" i="22"/>
  <c r="M80" i="22"/>
  <c r="L80" i="22"/>
  <c r="K80" i="22"/>
  <c r="J80" i="22"/>
  <c r="N99" i="22"/>
  <c r="M99" i="22"/>
  <c r="L99" i="22"/>
  <c r="K99" i="22"/>
  <c r="J99" i="22"/>
  <c r="E119" i="22"/>
  <c r="N114" i="22"/>
  <c r="M114" i="22"/>
  <c r="L114" i="22"/>
  <c r="K114" i="22"/>
  <c r="J114" i="22"/>
  <c r="N118" i="22"/>
  <c r="M118" i="22"/>
  <c r="L118" i="22"/>
  <c r="K118" i="22"/>
  <c r="J118" i="22"/>
  <c r="N159" i="22"/>
  <c r="M159" i="22"/>
  <c r="L159" i="22"/>
  <c r="K159" i="22"/>
  <c r="J159" i="22"/>
  <c r="L15" i="24"/>
  <c r="J20" i="24"/>
  <c r="L31" i="24"/>
  <c r="F40" i="24"/>
  <c r="H62" i="24"/>
  <c r="J81" i="24"/>
  <c r="J101" i="24"/>
  <c r="F109" i="24"/>
  <c r="J43" i="25"/>
  <c r="C146" i="26"/>
  <c r="T12" i="21"/>
  <c r="R12" i="21"/>
  <c r="J13" i="21"/>
  <c r="H13" i="21"/>
  <c r="I13" i="21"/>
  <c r="T13" i="21"/>
  <c r="R13" i="21"/>
  <c r="J14" i="21"/>
  <c r="H14" i="21"/>
  <c r="G22" i="21"/>
  <c r="I14" i="21"/>
  <c r="T14" i="21"/>
  <c r="R14" i="21"/>
  <c r="Q22" i="21"/>
  <c r="J15" i="21"/>
  <c r="H15" i="21"/>
  <c r="I15" i="21"/>
  <c r="T15" i="21"/>
  <c r="R15" i="21"/>
  <c r="J16" i="21"/>
  <c r="H16" i="21"/>
  <c r="I16" i="21"/>
  <c r="T16" i="21"/>
  <c r="R16" i="21"/>
  <c r="J17" i="21"/>
  <c r="H17" i="21"/>
  <c r="I17" i="21"/>
  <c r="T17" i="21"/>
  <c r="R17" i="21"/>
  <c r="J18" i="21"/>
  <c r="H18" i="21"/>
  <c r="I18" i="21"/>
  <c r="T18" i="21"/>
  <c r="R18" i="21"/>
  <c r="J19" i="21"/>
  <c r="H19" i="21"/>
  <c r="I19" i="21"/>
  <c r="T19" i="21"/>
  <c r="R19" i="21"/>
  <c r="J20" i="21"/>
  <c r="H20" i="21"/>
  <c r="I20" i="21"/>
  <c r="T20" i="21"/>
  <c r="R20" i="21"/>
  <c r="J21" i="21"/>
  <c r="H21" i="21"/>
  <c r="I21" i="21"/>
  <c r="T21" i="21"/>
  <c r="R21" i="21"/>
  <c r="J24" i="21"/>
  <c r="H24" i="21"/>
  <c r="I24" i="21"/>
  <c r="J25" i="21"/>
  <c r="H25" i="21"/>
  <c r="I25" i="21"/>
  <c r="J26" i="21"/>
  <c r="H26" i="21"/>
  <c r="I26" i="21"/>
  <c r="J27" i="21"/>
  <c r="H27" i="21"/>
  <c r="I27" i="21"/>
  <c r="J28" i="21"/>
  <c r="H28" i="21"/>
  <c r="G36" i="21"/>
  <c r="I28" i="21"/>
  <c r="J29" i="21"/>
  <c r="H29" i="21"/>
  <c r="I29" i="21"/>
  <c r="J30" i="21"/>
  <c r="H30" i="21"/>
  <c r="I30" i="21"/>
  <c r="J31" i="21"/>
  <c r="H31" i="21"/>
  <c r="I31" i="21"/>
  <c r="J32" i="21"/>
  <c r="H32" i="21"/>
  <c r="I32" i="21"/>
  <c r="J33" i="21"/>
  <c r="H33" i="21"/>
  <c r="I33" i="21"/>
  <c r="J34" i="21"/>
  <c r="H34" i="21"/>
  <c r="I34" i="21"/>
  <c r="J35" i="21"/>
  <c r="H35" i="21"/>
  <c r="I35" i="21"/>
  <c r="J38" i="21"/>
  <c r="H38" i="21"/>
  <c r="I38" i="21"/>
  <c r="J39" i="21"/>
  <c r="H39" i="21"/>
  <c r="I39" i="21"/>
  <c r="J40" i="21"/>
  <c r="H40" i="21"/>
  <c r="I40" i="21"/>
  <c r="J41" i="21"/>
  <c r="H41" i="21"/>
  <c r="I41" i="21"/>
  <c r="J42" i="21"/>
  <c r="H42" i="21"/>
  <c r="G50" i="21"/>
  <c r="I42" i="21"/>
  <c r="J43" i="21"/>
  <c r="H43" i="21"/>
  <c r="I43" i="21"/>
  <c r="J44" i="21"/>
  <c r="H44" i="21"/>
  <c r="I44" i="21"/>
  <c r="J45" i="21"/>
  <c r="H45" i="21"/>
  <c r="I45" i="21"/>
  <c r="J46" i="21"/>
  <c r="H46" i="21"/>
  <c r="I46" i="21"/>
  <c r="J47" i="21"/>
  <c r="H47" i="21"/>
  <c r="I47" i="21"/>
  <c r="J48" i="21"/>
  <c r="H48" i="21"/>
  <c r="I48" i="21"/>
  <c r="J49" i="21"/>
  <c r="H49" i="21"/>
  <c r="I49" i="21"/>
  <c r="J52" i="21"/>
  <c r="H52" i="21"/>
  <c r="I52" i="21"/>
  <c r="J53" i="21"/>
  <c r="H53" i="21"/>
  <c r="I53" i="21"/>
  <c r="J54" i="21"/>
  <c r="H54" i="21"/>
  <c r="I54" i="21"/>
  <c r="J55" i="21"/>
  <c r="H55" i="21"/>
  <c r="I55" i="21"/>
  <c r="J56" i="21"/>
  <c r="H56" i="21"/>
  <c r="G64" i="21"/>
  <c r="I56" i="21"/>
  <c r="J57" i="21"/>
  <c r="H57" i="21"/>
  <c r="I57" i="21"/>
  <c r="J58" i="21"/>
  <c r="H58" i="21"/>
  <c r="I58" i="21"/>
  <c r="J59" i="21"/>
  <c r="H59" i="21"/>
  <c r="I59" i="21"/>
  <c r="J60" i="21"/>
  <c r="H60" i="21"/>
  <c r="I60" i="21"/>
  <c r="J61" i="21"/>
  <c r="H61" i="21"/>
  <c r="I61" i="21"/>
  <c r="J62" i="21"/>
  <c r="H62" i="21"/>
  <c r="I62" i="21"/>
  <c r="J63" i="21"/>
  <c r="H63" i="21"/>
  <c r="I63" i="21"/>
  <c r="J66" i="21"/>
  <c r="H66" i="21"/>
  <c r="I66" i="21"/>
  <c r="J67" i="21"/>
  <c r="H67" i="21"/>
  <c r="I67" i="21"/>
  <c r="J68" i="21"/>
  <c r="H68" i="21"/>
  <c r="I68" i="21"/>
  <c r="J69" i="21"/>
  <c r="H69" i="21"/>
  <c r="I69" i="21"/>
  <c r="J70" i="21"/>
  <c r="H70" i="21"/>
  <c r="G78" i="21"/>
  <c r="I70" i="21"/>
  <c r="J71" i="21"/>
  <c r="H71" i="21"/>
  <c r="I71" i="21"/>
  <c r="J72" i="21"/>
  <c r="H72" i="21"/>
  <c r="I72" i="21"/>
  <c r="J73" i="21"/>
  <c r="H73" i="21"/>
  <c r="I73" i="21"/>
  <c r="J74" i="21"/>
  <c r="H74" i="21"/>
  <c r="I74" i="21"/>
  <c r="J75" i="21"/>
  <c r="H75" i="21"/>
  <c r="I75" i="21"/>
  <c r="J76" i="21"/>
  <c r="H76" i="21"/>
  <c r="I76" i="21"/>
  <c r="J77" i="21"/>
  <c r="H77" i="21"/>
  <c r="I77" i="21"/>
  <c r="J80" i="21"/>
  <c r="H80" i="21"/>
  <c r="I80" i="21"/>
  <c r="J81" i="21"/>
  <c r="H81" i="21"/>
  <c r="I81" i="21"/>
  <c r="J82" i="21"/>
  <c r="H82" i="21"/>
  <c r="I82" i="21"/>
  <c r="J83" i="21"/>
  <c r="H83" i="21"/>
  <c r="I83" i="21"/>
  <c r="G92" i="21"/>
  <c r="J84" i="21"/>
  <c r="H84" i="21"/>
  <c r="I84" i="21"/>
  <c r="C106" i="21"/>
  <c r="E134" i="21"/>
  <c r="M9" i="22"/>
  <c r="N9" i="22"/>
  <c r="L9" i="22"/>
  <c r="J9" i="22"/>
  <c r="K9" i="22"/>
  <c r="N11" i="22"/>
  <c r="M11" i="22"/>
  <c r="L11" i="22"/>
  <c r="J11" i="22"/>
  <c r="K11" i="22"/>
  <c r="H21" i="22"/>
  <c r="C35" i="22"/>
  <c r="N34" i="22"/>
  <c r="M34" i="22"/>
  <c r="L34" i="22"/>
  <c r="J34" i="22"/>
  <c r="K34" i="22"/>
  <c r="N52" i="22"/>
  <c r="M52" i="22"/>
  <c r="L52" i="22"/>
  <c r="J52" i="22"/>
  <c r="K52" i="22"/>
  <c r="N69" i="22"/>
  <c r="M69" i="22"/>
  <c r="L69" i="22"/>
  <c r="J69" i="22"/>
  <c r="K69" i="22"/>
  <c r="I77" i="22"/>
  <c r="C105" i="22"/>
  <c r="G119" i="22"/>
  <c r="N121" i="22"/>
  <c r="M121" i="22"/>
  <c r="L121" i="22"/>
  <c r="J121" i="22"/>
  <c r="K121" i="22"/>
  <c r="N138" i="22"/>
  <c r="M138" i="22"/>
  <c r="L138" i="22"/>
  <c r="J138" i="22"/>
  <c r="K138" i="22"/>
  <c r="N155" i="22"/>
  <c r="M155" i="22"/>
  <c r="L155" i="22"/>
  <c r="J155" i="22"/>
  <c r="K155" i="22"/>
  <c r="H14" i="24"/>
  <c r="J17" i="24"/>
  <c r="L20" i="24"/>
  <c r="F32" i="24"/>
  <c r="H35" i="24"/>
  <c r="F55" i="24"/>
  <c r="J104" i="24"/>
  <c r="J109" i="24"/>
  <c r="H122" i="24"/>
  <c r="J100" i="25"/>
  <c r="M40" i="26"/>
  <c r="K40" i="26"/>
  <c r="J40" i="26"/>
  <c r="H48" i="26"/>
  <c r="I40" i="26"/>
  <c r="L40" i="26"/>
  <c r="D146" i="26"/>
  <c r="D106" i="21"/>
  <c r="F134" i="21"/>
  <c r="C148" i="21"/>
  <c r="K15" i="22"/>
  <c r="N15" i="22"/>
  <c r="M15" i="22"/>
  <c r="L15" i="22"/>
  <c r="J15" i="22"/>
  <c r="M17" i="22"/>
  <c r="N17" i="22"/>
  <c r="L17" i="22"/>
  <c r="K17" i="22"/>
  <c r="J17" i="22"/>
  <c r="M19" i="22"/>
  <c r="L19" i="22"/>
  <c r="K19" i="22"/>
  <c r="J19" i="22"/>
  <c r="N19" i="22"/>
  <c r="E35" i="22"/>
  <c r="N32" i="22"/>
  <c r="M32" i="22"/>
  <c r="L32" i="22"/>
  <c r="K32" i="22"/>
  <c r="J32" i="22"/>
  <c r="N67" i="22"/>
  <c r="M67" i="22"/>
  <c r="L67" i="22"/>
  <c r="K67" i="22"/>
  <c r="J67" i="22"/>
  <c r="D105" i="22"/>
  <c r="H119" i="22"/>
  <c r="N123" i="22"/>
  <c r="M123" i="22"/>
  <c r="L123" i="22"/>
  <c r="K123" i="22"/>
  <c r="J123" i="22"/>
  <c r="C133" i="22"/>
  <c r="N140" i="22"/>
  <c r="M140" i="22"/>
  <c r="L140" i="22"/>
  <c r="K140" i="22"/>
  <c r="J140" i="22"/>
  <c r="N157" i="22"/>
  <c r="M157" i="22"/>
  <c r="L157" i="22"/>
  <c r="K157" i="22"/>
  <c r="J157" i="22"/>
  <c r="J9" i="24"/>
  <c r="L12" i="24"/>
  <c r="F16" i="24"/>
  <c r="H19" i="24"/>
  <c r="F38" i="24"/>
  <c r="F37" i="24"/>
  <c r="H102" i="24"/>
  <c r="J122" i="24"/>
  <c r="H125" i="24"/>
  <c r="F147" i="24"/>
  <c r="L142" i="24"/>
  <c r="J150" i="24"/>
  <c r="J239" i="24"/>
  <c r="L263" i="24"/>
  <c r="H32" i="25"/>
  <c r="F106" i="21"/>
  <c r="C120" i="21"/>
  <c r="E148" i="21"/>
  <c r="C21" i="22"/>
  <c r="G35" i="22"/>
  <c r="N28" i="22"/>
  <c r="M28" i="22"/>
  <c r="K28" i="22"/>
  <c r="J28" i="22"/>
  <c r="L28" i="22"/>
  <c r="D49" i="22"/>
  <c r="N45" i="22"/>
  <c r="M45" i="22"/>
  <c r="K45" i="22"/>
  <c r="J45" i="22"/>
  <c r="L45" i="22"/>
  <c r="C63" i="22"/>
  <c r="N62" i="22"/>
  <c r="M62" i="22"/>
  <c r="K62" i="22"/>
  <c r="J62" i="22"/>
  <c r="L62" i="22"/>
  <c r="F91" i="22"/>
  <c r="N127" i="22"/>
  <c r="M127" i="22"/>
  <c r="L127" i="22"/>
  <c r="K127" i="22"/>
  <c r="J127" i="22"/>
  <c r="E147" i="22"/>
  <c r="N144" i="22"/>
  <c r="M144" i="22"/>
  <c r="L144" i="22"/>
  <c r="K144" i="22"/>
  <c r="J144" i="22"/>
  <c r="F13" i="24"/>
  <c r="H16" i="24"/>
  <c r="J39" i="24"/>
  <c r="L42" i="24"/>
  <c r="F56" i="24"/>
  <c r="J97" i="24"/>
  <c r="H100" i="24"/>
  <c r="L102" i="24"/>
  <c r="J166" i="24"/>
  <c r="H169" i="24"/>
  <c r="F191" i="24"/>
  <c r="L186" i="24"/>
  <c r="J265" i="24"/>
  <c r="F10" i="25"/>
  <c r="F34" i="25"/>
  <c r="H83" i="25"/>
  <c r="H105" i="25"/>
  <c r="M57" i="26"/>
  <c r="K57" i="26"/>
  <c r="J57" i="26"/>
  <c r="L57" i="26"/>
  <c r="I57" i="26"/>
  <c r="C22" i="21"/>
  <c r="C36" i="21"/>
  <c r="C50" i="21"/>
  <c r="C64" i="21"/>
  <c r="C78" i="21"/>
  <c r="C92" i="21"/>
  <c r="D120" i="21"/>
  <c r="F148" i="21"/>
  <c r="C162" i="21"/>
  <c r="N10" i="22"/>
  <c r="J10" i="22"/>
  <c r="M10" i="22"/>
  <c r="K10" i="22"/>
  <c r="L10" i="22"/>
  <c r="J12" i="22"/>
  <c r="N12" i="22"/>
  <c r="M12" i="22"/>
  <c r="L12" i="22"/>
  <c r="K12" i="22"/>
  <c r="D21" i="22"/>
  <c r="N26" i="22"/>
  <c r="M26" i="22"/>
  <c r="J26" i="22"/>
  <c r="L26" i="22"/>
  <c r="K26" i="22"/>
  <c r="H35" i="22"/>
  <c r="G49" i="22"/>
  <c r="N43" i="22"/>
  <c r="M43" i="22"/>
  <c r="J43" i="22"/>
  <c r="K43" i="22"/>
  <c r="L43" i="22"/>
  <c r="E63" i="22"/>
  <c r="N60" i="22"/>
  <c r="M60" i="22"/>
  <c r="J60" i="22"/>
  <c r="L60" i="22"/>
  <c r="K60" i="22"/>
  <c r="G91" i="22"/>
  <c r="N129" i="22"/>
  <c r="M129" i="22"/>
  <c r="L129" i="22"/>
  <c r="J129" i="22"/>
  <c r="K129" i="22"/>
  <c r="F147" i="22"/>
  <c r="N146" i="22"/>
  <c r="M146" i="22"/>
  <c r="L146" i="22"/>
  <c r="J146" i="22"/>
  <c r="K146" i="22"/>
  <c r="F18" i="24"/>
  <c r="J31" i="24"/>
  <c r="L34" i="24"/>
  <c r="H56" i="24"/>
  <c r="J79" i="24"/>
  <c r="J100" i="24"/>
  <c r="H103" i="24"/>
  <c r="J105" i="24"/>
  <c r="H108" i="24"/>
  <c r="F125" i="24"/>
  <c r="L120" i="24"/>
  <c r="J128" i="24"/>
  <c r="J174" i="24"/>
  <c r="J218" i="24"/>
  <c r="L255" i="24"/>
  <c r="L45" i="27"/>
  <c r="K45" i="27"/>
  <c r="M45" i="27"/>
  <c r="J45" i="27"/>
  <c r="I45" i="27"/>
  <c r="H64" i="30"/>
  <c r="D22" i="21"/>
  <c r="D36" i="21"/>
  <c r="D50" i="21"/>
  <c r="D64" i="21"/>
  <c r="D78" i="21"/>
  <c r="D92" i="21"/>
  <c r="E120" i="21"/>
  <c r="D162" i="21"/>
  <c r="E21" i="22"/>
  <c r="J14" i="22"/>
  <c r="N14" i="22"/>
  <c r="M14" i="22"/>
  <c r="L14" i="22"/>
  <c r="K14" i="22"/>
  <c r="L16" i="22"/>
  <c r="N16" i="22"/>
  <c r="M16" i="22"/>
  <c r="J16" i="22"/>
  <c r="K16" i="22"/>
  <c r="N18" i="22"/>
  <c r="M18" i="22"/>
  <c r="L18" i="22"/>
  <c r="J18" i="22"/>
  <c r="K18" i="22"/>
  <c r="M20" i="22"/>
  <c r="L20" i="22"/>
  <c r="K20" i="22"/>
  <c r="J20" i="22"/>
  <c r="N20" i="22"/>
  <c r="N41" i="22"/>
  <c r="M41" i="22"/>
  <c r="I49" i="22"/>
  <c r="L41" i="22"/>
  <c r="K41" i="22"/>
  <c r="J41" i="22"/>
  <c r="F63" i="22"/>
  <c r="N58" i="22"/>
  <c r="M58" i="22"/>
  <c r="L58" i="22"/>
  <c r="K58" i="22"/>
  <c r="J58" i="22"/>
  <c r="C77" i="22"/>
  <c r="H91" i="22"/>
  <c r="N131" i="22"/>
  <c r="M131" i="22"/>
  <c r="L131" i="22"/>
  <c r="J131" i="22"/>
  <c r="K131" i="22"/>
  <c r="G147" i="22"/>
  <c r="N149" i="22"/>
  <c r="M149" i="22"/>
  <c r="L149" i="22"/>
  <c r="K149" i="22"/>
  <c r="J149" i="22"/>
  <c r="F10" i="24"/>
  <c r="L18" i="24"/>
  <c r="J36" i="24"/>
  <c r="L39" i="24"/>
  <c r="F43" i="24"/>
  <c r="H64" i="24"/>
  <c r="J108" i="24"/>
  <c r="H144" i="24"/>
  <c r="H210" i="24"/>
  <c r="H236" i="24"/>
  <c r="H267" i="24"/>
  <c r="M17" i="26"/>
  <c r="L17" i="26"/>
  <c r="J17" i="26"/>
  <c r="I17" i="26"/>
  <c r="K17" i="26"/>
  <c r="M122" i="26"/>
  <c r="K122" i="26"/>
  <c r="J122" i="26"/>
  <c r="L122" i="26"/>
  <c r="I122" i="26"/>
  <c r="D133" i="22"/>
  <c r="H147" i="22"/>
  <c r="D161" i="22"/>
  <c r="L9" i="24"/>
  <c r="J11" i="24"/>
  <c r="H13" i="24"/>
  <c r="F15" i="24"/>
  <c r="L17" i="24"/>
  <c r="J19" i="24"/>
  <c r="H21" i="24"/>
  <c r="H32" i="24"/>
  <c r="F34" i="24"/>
  <c r="L36" i="24"/>
  <c r="J38" i="24"/>
  <c r="H40" i="24"/>
  <c r="F42" i="24"/>
  <c r="F53" i="24"/>
  <c r="J60" i="24"/>
  <c r="J62" i="24"/>
  <c r="L76" i="24"/>
  <c r="L77" i="24"/>
  <c r="L79" i="24"/>
  <c r="L80" i="24"/>
  <c r="J87" i="24"/>
  <c r="L103" i="24"/>
  <c r="L104" i="24"/>
  <c r="L106" i="24"/>
  <c r="L107" i="24"/>
  <c r="L126" i="24"/>
  <c r="L128" i="24"/>
  <c r="L148" i="24"/>
  <c r="L150" i="24"/>
  <c r="L170" i="24"/>
  <c r="L172" i="24"/>
  <c r="F190" i="24"/>
  <c r="L192" i="24"/>
  <c r="H196" i="24"/>
  <c r="L230" i="24"/>
  <c r="J234" i="24"/>
  <c r="J240" i="24"/>
  <c r="F256" i="24"/>
  <c r="F262" i="24"/>
  <c r="J14" i="25"/>
  <c r="H18" i="25"/>
  <c r="J34" i="25"/>
  <c r="J41" i="25"/>
  <c r="F58" i="25"/>
  <c r="H75" i="25"/>
  <c r="G76" i="27"/>
  <c r="K88" i="28"/>
  <c r="I88" i="28"/>
  <c r="F20" i="30"/>
  <c r="J23" i="22"/>
  <c r="N23" i="22"/>
  <c r="M23" i="22"/>
  <c r="L23" i="22"/>
  <c r="K23" i="22"/>
  <c r="J25" i="22"/>
  <c r="L25" i="22"/>
  <c r="K25" i="22"/>
  <c r="M25" i="22"/>
  <c r="N25" i="22"/>
  <c r="L27" i="22"/>
  <c r="J27" i="22"/>
  <c r="I35" i="22"/>
  <c r="K27" i="22"/>
  <c r="N27" i="22"/>
  <c r="M27" i="22"/>
  <c r="L29" i="22"/>
  <c r="J29" i="22"/>
  <c r="M29" i="22"/>
  <c r="K29" i="22"/>
  <c r="N29" i="22"/>
  <c r="L31" i="22"/>
  <c r="J31" i="22"/>
  <c r="N31" i="22"/>
  <c r="M31" i="22"/>
  <c r="K31" i="22"/>
  <c r="L33" i="22"/>
  <c r="J33" i="22"/>
  <c r="N33" i="22"/>
  <c r="M33" i="22"/>
  <c r="K33" i="22"/>
  <c r="L38" i="22"/>
  <c r="J38" i="22"/>
  <c r="M38" i="22"/>
  <c r="K38" i="22"/>
  <c r="N38" i="22"/>
  <c r="L40" i="22"/>
  <c r="J40" i="22"/>
  <c r="N40" i="22"/>
  <c r="M40" i="22"/>
  <c r="K40" i="22"/>
  <c r="E49" i="22"/>
  <c r="L42" i="22"/>
  <c r="J42" i="22"/>
  <c r="N42" i="22"/>
  <c r="M42" i="22"/>
  <c r="K42" i="22"/>
  <c r="L44" i="22"/>
  <c r="J44" i="22"/>
  <c r="K44" i="22"/>
  <c r="N44" i="22"/>
  <c r="M44" i="22"/>
  <c r="L46" i="22"/>
  <c r="J46" i="22"/>
  <c r="M46" i="22"/>
  <c r="K46" i="22"/>
  <c r="N46" i="22"/>
  <c r="L48" i="22"/>
  <c r="J48" i="22"/>
  <c r="N48" i="22"/>
  <c r="M48" i="22"/>
  <c r="K48" i="22"/>
  <c r="L51" i="22"/>
  <c r="J51" i="22"/>
  <c r="N51" i="22"/>
  <c r="M51" i="22"/>
  <c r="K51" i="22"/>
  <c r="L53" i="22"/>
  <c r="J53" i="22"/>
  <c r="N53" i="22"/>
  <c r="K53" i="22"/>
  <c r="M53" i="22"/>
  <c r="L55" i="22"/>
  <c r="J55" i="22"/>
  <c r="I63" i="22"/>
  <c r="M55" i="22"/>
  <c r="K55" i="22"/>
  <c r="N55" i="22"/>
  <c r="L57" i="22"/>
  <c r="J57" i="22"/>
  <c r="N57" i="22"/>
  <c r="M57" i="22"/>
  <c r="K57" i="22"/>
  <c r="L59" i="22"/>
  <c r="J59" i="22"/>
  <c r="N59" i="22"/>
  <c r="M59" i="22"/>
  <c r="K59" i="22"/>
  <c r="L61" i="22"/>
  <c r="J61" i="22"/>
  <c r="K61" i="22"/>
  <c r="M61" i="22"/>
  <c r="N61" i="22"/>
  <c r="L66" i="22"/>
  <c r="J66" i="22"/>
  <c r="N66" i="22"/>
  <c r="M66" i="22"/>
  <c r="K66" i="22"/>
  <c r="L68" i="22"/>
  <c r="J68" i="22"/>
  <c r="N68" i="22"/>
  <c r="M68" i="22"/>
  <c r="K68" i="22"/>
  <c r="E77" i="22"/>
  <c r="L70" i="22"/>
  <c r="J70" i="22"/>
  <c r="N70" i="22"/>
  <c r="K70" i="22"/>
  <c r="M70" i="22"/>
  <c r="L72" i="22"/>
  <c r="J72" i="22"/>
  <c r="M72" i="22"/>
  <c r="K72" i="22"/>
  <c r="N72" i="22"/>
  <c r="L74" i="22"/>
  <c r="K74" i="22"/>
  <c r="J74" i="22"/>
  <c r="N74" i="22"/>
  <c r="M74" i="22"/>
  <c r="L76" i="22"/>
  <c r="K76" i="22"/>
  <c r="J76" i="22"/>
  <c r="N76" i="22"/>
  <c r="M76" i="22"/>
  <c r="L79" i="22"/>
  <c r="K79" i="22"/>
  <c r="J79" i="22"/>
  <c r="N79" i="22"/>
  <c r="M79" i="22"/>
  <c r="L81" i="22"/>
  <c r="K81" i="22"/>
  <c r="J81" i="22"/>
  <c r="N81" i="22"/>
  <c r="M81" i="22"/>
  <c r="L83" i="22"/>
  <c r="K83" i="22"/>
  <c r="J83" i="22"/>
  <c r="I91" i="22"/>
  <c r="N83" i="22"/>
  <c r="M83" i="22"/>
  <c r="L85" i="22"/>
  <c r="K85" i="22"/>
  <c r="J85" i="22"/>
  <c r="N85" i="22"/>
  <c r="M85" i="22"/>
  <c r="L87" i="22"/>
  <c r="K87" i="22"/>
  <c r="J87" i="22"/>
  <c r="M87" i="22"/>
  <c r="N87" i="22"/>
  <c r="L89" i="22"/>
  <c r="K89" i="22"/>
  <c r="J89" i="22"/>
  <c r="N89" i="22"/>
  <c r="M89" i="22"/>
  <c r="L94" i="22"/>
  <c r="K94" i="22"/>
  <c r="J94" i="22"/>
  <c r="N94" i="22"/>
  <c r="M94" i="22"/>
  <c r="L96" i="22"/>
  <c r="K96" i="22"/>
  <c r="J96" i="22"/>
  <c r="N96" i="22"/>
  <c r="M96" i="22"/>
  <c r="E105" i="22"/>
  <c r="L98" i="22"/>
  <c r="K98" i="22"/>
  <c r="J98" i="22"/>
  <c r="N98" i="22"/>
  <c r="M98" i="22"/>
  <c r="L100" i="22"/>
  <c r="K100" i="22"/>
  <c r="J100" i="22"/>
  <c r="N100" i="22"/>
  <c r="M100" i="22"/>
  <c r="L102" i="22"/>
  <c r="K102" i="22"/>
  <c r="J102" i="22"/>
  <c r="N102" i="22"/>
  <c r="M102" i="22"/>
  <c r="L104" i="22"/>
  <c r="K104" i="22"/>
  <c r="J104" i="22"/>
  <c r="M104" i="22"/>
  <c r="N104" i="22"/>
  <c r="L107" i="22"/>
  <c r="K107" i="22"/>
  <c r="J107" i="22"/>
  <c r="N107" i="22"/>
  <c r="M107" i="22"/>
  <c r="L109" i="22"/>
  <c r="K109" i="22"/>
  <c r="J109" i="22"/>
  <c r="N109" i="22"/>
  <c r="M109" i="22"/>
  <c r="L111" i="22"/>
  <c r="K111" i="22"/>
  <c r="J111" i="22"/>
  <c r="I119" i="22"/>
  <c r="N111" i="22"/>
  <c r="M111" i="22"/>
  <c r="L113" i="22"/>
  <c r="K113" i="22"/>
  <c r="J113" i="22"/>
  <c r="N113" i="22"/>
  <c r="M113" i="22"/>
  <c r="L115" i="22"/>
  <c r="K115" i="22"/>
  <c r="J115" i="22"/>
  <c r="N115" i="22"/>
  <c r="M115" i="22"/>
  <c r="L117" i="22"/>
  <c r="K117" i="22"/>
  <c r="J117" i="22"/>
  <c r="N117" i="22"/>
  <c r="M117" i="22"/>
  <c r="L122" i="22"/>
  <c r="K122" i="22"/>
  <c r="J122" i="22"/>
  <c r="N122" i="22"/>
  <c r="M122" i="22"/>
  <c r="L124" i="22"/>
  <c r="K124" i="22"/>
  <c r="J124" i="22"/>
  <c r="N124" i="22"/>
  <c r="M124" i="22"/>
  <c r="E133" i="22"/>
  <c r="L126" i="22"/>
  <c r="K126" i="22"/>
  <c r="J126" i="22"/>
  <c r="N126" i="22"/>
  <c r="M126" i="22"/>
  <c r="L128" i="22"/>
  <c r="K128" i="22"/>
  <c r="J128" i="22"/>
  <c r="M128" i="22"/>
  <c r="N128" i="22"/>
  <c r="L130" i="22"/>
  <c r="K130" i="22"/>
  <c r="J130" i="22"/>
  <c r="N130" i="22"/>
  <c r="M130" i="22"/>
  <c r="L132" i="22"/>
  <c r="K132" i="22"/>
  <c r="J132" i="22"/>
  <c r="N132" i="22"/>
  <c r="M132" i="22"/>
  <c r="L135" i="22"/>
  <c r="K135" i="22"/>
  <c r="J135" i="22"/>
  <c r="N135" i="22"/>
  <c r="M135" i="22"/>
  <c r="L137" i="22"/>
  <c r="K137" i="22"/>
  <c r="J137" i="22"/>
  <c r="M137" i="22"/>
  <c r="N137" i="22"/>
  <c r="L139" i="22"/>
  <c r="K139" i="22"/>
  <c r="J139" i="22"/>
  <c r="I147" i="22"/>
  <c r="M139" i="22"/>
  <c r="N139" i="22"/>
  <c r="L141" i="22"/>
  <c r="K141" i="22"/>
  <c r="J141" i="22"/>
  <c r="N141" i="22"/>
  <c r="M141" i="22"/>
  <c r="L143" i="22"/>
  <c r="K143" i="22"/>
  <c r="J143" i="22"/>
  <c r="N143" i="22"/>
  <c r="M143" i="22"/>
  <c r="L145" i="22"/>
  <c r="K145" i="22"/>
  <c r="J145" i="22"/>
  <c r="M145" i="22"/>
  <c r="N145" i="22"/>
  <c r="L150" i="22"/>
  <c r="K150" i="22"/>
  <c r="J150" i="22"/>
  <c r="N150" i="22"/>
  <c r="M150" i="22"/>
  <c r="L152" i="22"/>
  <c r="K152" i="22"/>
  <c r="J152" i="22"/>
  <c r="N152" i="22"/>
  <c r="M152" i="22"/>
  <c r="E161" i="22"/>
  <c r="L154" i="22"/>
  <c r="K154" i="22"/>
  <c r="J154" i="22"/>
  <c r="M154" i="22"/>
  <c r="N154" i="22"/>
  <c r="L156" i="22"/>
  <c r="K156" i="22"/>
  <c r="J156" i="22"/>
  <c r="N156" i="22"/>
  <c r="M156" i="22"/>
  <c r="L158" i="22"/>
  <c r="K158" i="22"/>
  <c r="J158" i="22"/>
  <c r="N158" i="22"/>
  <c r="M158" i="22"/>
  <c r="L160" i="22"/>
  <c r="K160" i="22"/>
  <c r="J160" i="22"/>
  <c r="N160" i="22"/>
  <c r="M160" i="22"/>
  <c r="H10" i="24"/>
  <c r="L14" i="24"/>
  <c r="J16" i="24"/>
  <c r="H18" i="24"/>
  <c r="L33" i="24"/>
  <c r="J35" i="24"/>
  <c r="H37" i="24"/>
  <c r="L41" i="24"/>
  <c r="J43" i="24"/>
  <c r="J80" i="24"/>
  <c r="L85" i="24"/>
  <c r="L232" i="24"/>
  <c r="L238" i="24"/>
  <c r="L256" i="24"/>
  <c r="J260" i="24"/>
  <c r="J266" i="24"/>
  <c r="J103" i="25"/>
  <c r="M9" i="26"/>
  <c r="L9" i="26"/>
  <c r="J9" i="26"/>
  <c r="I9" i="26"/>
  <c r="K9" i="26"/>
  <c r="C34" i="26"/>
  <c r="K53" i="26"/>
  <c r="J53" i="26"/>
  <c r="I53" i="26"/>
  <c r="M53" i="26"/>
  <c r="L53" i="26"/>
  <c r="K100" i="26"/>
  <c r="I100" i="26"/>
  <c r="L100" i="26"/>
  <c r="J100" i="26"/>
  <c r="M100" i="26"/>
  <c r="I85" i="21"/>
  <c r="H85" i="21"/>
  <c r="J85" i="21"/>
  <c r="J86" i="21"/>
  <c r="I86" i="21"/>
  <c r="H86" i="21"/>
  <c r="J87" i="21"/>
  <c r="I87" i="21"/>
  <c r="H87" i="21"/>
  <c r="H88" i="21"/>
  <c r="J88" i="21"/>
  <c r="I88" i="21"/>
  <c r="I89" i="21"/>
  <c r="H89" i="21"/>
  <c r="J89" i="21"/>
  <c r="J90" i="21"/>
  <c r="I90" i="21"/>
  <c r="H90" i="21"/>
  <c r="J91" i="21"/>
  <c r="I91" i="21"/>
  <c r="H91" i="21"/>
  <c r="I94" i="21"/>
  <c r="H94" i="21"/>
  <c r="J94" i="21"/>
  <c r="J95" i="21"/>
  <c r="I95" i="21"/>
  <c r="H95" i="21"/>
  <c r="J96" i="21"/>
  <c r="H96" i="21"/>
  <c r="I96" i="21"/>
  <c r="H97" i="21"/>
  <c r="J97" i="21"/>
  <c r="I97" i="21"/>
  <c r="G106" i="21"/>
  <c r="I98" i="21"/>
  <c r="H98" i="21"/>
  <c r="J98" i="21"/>
  <c r="J99" i="21"/>
  <c r="I99" i="21"/>
  <c r="H99" i="21"/>
  <c r="J100" i="21"/>
  <c r="I100" i="21"/>
  <c r="H100" i="21"/>
  <c r="J101" i="21"/>
  <c r="H101" i="21"/>
  <c r="I101" i="21"/>
  <c r="I102" i="21"/>
  <c r="H102" i="21"/>
  <c r="J102" i="21"/>
  <c r="J103" i="21"/>
  <c r="I103" i="21"/>
  <c r="H103" i="21"/>
  <c r="J104" i="21"/>
  <c r="I104" i="21"/>
  <c r="H104" i="21"/>
  <c r="H105" i="21"/>
  <c r="I105" i="21"/>
  <c r="J105" i="21"/>
  <c r="J108" i="21"/>
  <c r="I108" i="21"/>
  <c r="H108" i="21"/>
  <c r="J109" i="21"/>
  <c r="I109" i="21"/>
  <c r="H109" i="21"/>
  <c r="J110" i="21"/>
  <c r="H110" i="21"/>
  <c r="I110" i="21"/>
  <c r="I111" i="21"/>
  <c r="H111" i="21"/>
  <c r="J111" i="21"/>
  <c r="G120" i="21"/>
  <c r="J112" i="21"/>
  <c r="I112" i="21"/>
  <c r="H112" i="21"/>
  <c r="J113" i="21"/>
  <c r="I113" i="21"/>
  <c r="H113" i="21"/>
  <c r="H114" i="21"/>
  <c r="J114" i="21"/>
  <c r="I114" i="21"/>
  <c r="I115" i="21"/>
  <c r="H115" i="21"/>
  <c r="J115" i="21"/>
  <c r="J116" i="21"/>
  <c r="I116" i="21"/>
  <c r="H116" i="21"/>
  <c r="J117" i="21"/>
  <c r="I117" i="21"/>
  <c r="H117" i="21"/>
  <c r="J118" i="21"/>
  <c r="H118" i="21"/>
  <c r="I118" i="21"/>
  <c r="I119" i="21"/>
  <c r="H119" i="21"/>
  <c r="J119" i="21"/>
  <c r="J122" i="21"/>
  <c r="I122" i="21"/>
  <c r="H122" i="21"/>
  <c r="H123" i="21"/>
  <c r="J123" i="21"/>
  <c r="I123" i="21"/>
  <c r="I124" i="21"/>
  <c r="H124" i="21"/>
  <c r="J124" i="21"/>
  <c r="J125" i="21"/>
  <c r="I125" i="21"/>
  <c r="H125" i="21"/>
  <c r="G134" i="21"/>
  <c r="J126" i="21"/>
  <c r="I126" i="21"/>
  <c r="H126" i="21"/>
  <c r="J127" i="21"/>
  <c r="H127" i="21"/>
  <c r="I127" i="21"/>
  <c r="I128" i="21"/>
  <c r="H128" i="21"/>
  <c r="J128" i="21"/>
  <c r="J129" i="21"/>
  <c r="I129" i="21"/>
  <c r="H129" i="21"/>
  <c r="J130" i="21"/>
  <c r="H130" i="21"/>
  <c r="I130" i="21"/>
  <c r="H131" i="21"/>
  <c r="J131" i="21"/>
  <c r="I131" i="21"/>
  <c r="I132" i="21"/>
  <c r="H132" i="21"/>
  <c r="J132" i="21"/>
  <c r="J133" i="21"/>
  <c r="I133" i="21"/>
  <c r="H133" i="21"/>
  <c r="J136" i="21"/>
  <c r="H136" i="21"/>
  <c r="I136" i="21"/>
  <c r="I137" i="21"/>
  <c r="H137" i="21"/>
  <c r="J137" i="21"/>
  <c r="J138" i="21"/>
  <c r="I138" i="21"/>
  <c r="H138" i="21"/>
  <c r="J139" i="21"/>
  <c r="H139" i="21"/>
  <c r="I139" i="21"/>
  <c r="G148" i="21"/>
  <c r="H140" i="21"/>
  <c r="I140" i="21"/>
  <c r="J140" i="21"/>
  <c r="I141" i="21"/>
  <c r="H141" i="21"/>
  <c r="J141" i="21"/>
  <c r="J142" i="21"/>
  <c r="I142" i="21"/>
  <c r="H142" i="21"/>
  <c r="J143" i="21"/>
  <c r="I143" i="21"/>
  <c r="H143" i="21"/>
  <c r="J144" i="21"/>
  <c r="H144" i="21"/>
  <c r="I144" i="21"/>
  <c r="I145" i="21"/>
  <c r="H145" i="21"/>
  <c r="J145" i="21"/>
  <c r="J146" i="21"/>
  <c r="I146" i="21"/>
  <c r="H146" i="21"/>
  <c r="J147" i="21"/>
  <c r="I147" i="21"/>
  <c r="H147" i="21"/>
  <c r="I150" i="21"/>
  <c r="H150" i="21"/>
  <c r="J150" i="21"/>
  <c r="J151" i="21"/>
  <c r="I151" i="21"/>
  <c r="H151" i="21"/>
  <c r="J152" i="21"/>
  <c r="I152" i="21"/>
  <c r="H152" i="21"/>
  <c r="J153" i="21"/>
  <c r="H153" i="21"/>
  <c r="I153" i="21"/>
  <c r="G162" i="21"/>
  <c r="I154" i="21"/>
  <c r="H154" i="21"/>
  <c r="J154" i="21"/>
  <c r="J155" i="21"/>
  <c r="I155" i="21"/>
  <c r="H155" i="21"/>
  <c r="J156" i="21"/>
  <c r="I156" i="21"/>
  <c r="H156" i="21"/>
  <c r="H157" i="21"/>
  <c r="J157" i="21"/>
  <c r="I157" i="21"/>
  <c r="I158" i="21"/>
  <c r="H158" i="21"/>
  <c r="J158" i="21"/>
  <c r="J159" i="21"/>
  <c r="I159" i="21"/>
  <c r="H159" i="21"/>
  <c r="J160" i="21"/>
  <c r="I160" i="21"/>
  <c r="H160" i="21"/>
  <c r="J161" i="21"/>
  <c r="H161" i="21"/>
  <c r="I161" i="21"/>
  <c r="I21" i="22"/>
  <c r="N13" i="22"/>
  <c r="M13" i="22"/>
  <c r="L13" i="22"/>
  <c r="J13" i="22"/>
  <c r="K13" i="22"/>
  <c r="F49" i="22"/>
  <c r="F77" i="22"/>
  <c r="F105" i="22"/>
  <c r="F133" i="22"/>
  <c r="F161" i="22"/>
  <c r="L11" i="24"/>
  <c r="J13" i="24"/>
  <c r="H15" i="24"/>
  <c r="L19" i="24"/>
  <c r="J21" i="24"/>
  <c r="J32" i="24"/>
  <c r="H34" i="24"/>
  <c r="L38" i="24"/>
  <c r="J40" i="24"/>
  <c r="H42" i="24"/>
  <c r="L86" i="24"/>
  <c r="L258" i="24"/>
  <c r="L264" i="24"/>
  <c r="F31" i="25"/>
  <c r="H37" i="25"/>
  <c r="H63" i="25"/>
  <c r="J81" i="25"/>
  <c r="G34" i="26"/>
  <c r="M18" i="27"/>
  <c r="L18" i="27"/>
  <c r="J18" i="27"/>
  <c r="I18" i="27"/>
  <c r="K18" i="27"/>
  <c r="J112" i="27"/>
  <c r="I112" i="27"/>
  <c r="M112" i="27"/>
  <c r="L112" i="27"/>
  <c r="K112" i="27"/>
  <c r="K97" i="28"/>
  <c r="I97" i="28"/>
  <c r="C91" i="22"/>
  <c r="G105" i="22"/>
  <c r="C119" i="22"/>
  <c r="G133" i="22"/>
  <c r="C147" i="22"/>
  <c r="G161" i="22"/>
  <c r="J10" i="24"/>
  <c r="F14" i="24"/>
  <c r="L16" i="24"/>
  <c r="J18" i="24"/>
  <c r="L35" i="24"/>
  <c r="J37" i="24"/>
  <c r="L43" i="24"/>
  <c r="F97" i="24"/>
  <c r="F100" i="24"/>
  <c r="H233" i="24"/>
  <c r="H239" i="24"/>
  <c r="L266" i="24"/>
  <c r="F11" i="25"/>
  <c r="F13" i="25"/>
  <c r="H35" i="25"/>
  <c r="J42" i="25"/>
  <c r="H56" i="25"/>
  <c r="J108" i="25"/>
  <c r="G76" i="26"/>
  <c r="F62" i="27"/>
  <c r="K18" i="28"/>
  <c r="I18" i="28"/>
  <c r="D35" i="22"/>
  <c r="H49" i="22"/>
  <c r="D63" i="22"/>
  <c r="H77" i="22"/>
  <c r="D91" i="22"/>
  <c r="H105" i="22"/>
  <c r="D119" i="22"/>
  <c r="H133" i="22"/>
  <c r="D147" i="22"/>
  <c r="H161" i="22"/>
  <c r="L13" i="24"/>
  <c r="J15" i="24"/>
  <c r="L21" i="24"/>
  <c r="L32" i="24"/>
  <c r="J34" i="24"/>
  <c r="L40" i="24"/>
  <c r="J42" i="24"/>
  <c r="J61" i="24"/>
  <c r="F101" i="24"/>
  <c r="F102" i="24"/>
  <c r="F104" i="24"/>
  <c r="F105" i="24"/>
  <c r="F108" i="24"/>
  <c r="J231" i="24"/>
  <c r="H241" i="24"/>
  <c r="J11" i="25"/>
  <c r="J15" i="25"/>
  <c r="J17" i="25"/>
  <c r="H21" i="25"/>
  <c r="J33" i="25"/>
  <c r="J53" i="25"/>
  <c r="H78" i="25"/>
  <c r="K44" i="26"/>
  <c r="J44" i="26"/>
  <c r="I44" i="26"/>
  <c r="M44" i="26"/>
  <c r="L44" i="26"/>
  <c r="M116" i="26"/>
  <c r="L116" i="26"/>
  <c r="J116" i="26"/>
  <c r="I116" i="26"/>
  <c r="K116" i="26"/>
  <c r="C48" i="27"/>
  <c r="J76" i="24"/>
  <c r="H97" i="24"/>
  <c r="L101" i="24"/>
  <c r="J103" i="24"/>
  <c r="H105" i="24"/>
  <c r="L109" i="24"/>
  <c r="L237" i="24"/>
  <c r="L240" i="24"/>
  <c r="H9" i="25"/>
  <c r="H11" i="25"/>
  <c r="F12" i="25"/>
  <c r="F15" i="25"/>
  <c r="F18" i="25"/>
  <c r="F19" i="25"/>
  <c r="F21" i="25"/>
  <c r="J35" i="25"/>
  <c r="H40" i="25"/>
  <c r="H55" i="25"/>
  <c r="J80" i="25"/>
  <c r="H102" i="25"/>
  <c r="M26" i="26"/>
  <c r="L26" i="26"/>
  <c r="J26" i="26"/>
  <c r="I26" i="26"/>
  <c r="H34" i="26"/>
  <c r="K26" i="26"/>
  <c r="K61" i="26"/>
  <c r="J61" i="26"/>
  <c r="I61" i="26"/>
  <c r="M61" i="26"/>
  <c r="L61" i="26"/>
  <c r="M156" i="26"/>
  <c r="K156" i="26"/>
  <c r="J156" i="26"/>
  <c r="L156" i="26"/>
  <c r="I156" i="26"/>
  <c r="J78" i="27"/>
  <c r="I78" i="27"/>
  <c r="M78" i="27"/>
  <c r="L78" i="27"/>
  <c r="K78" i="27"/>
  <c r="K54" i="28"/>
  <c r="I54" i="28"/>
  <c r="K80" i="28"/>
  <c r="I80" i="28"/>
  <c r="H283" i="30"/>
  <c r="J9" i="25"/>
  <c r="H10" i="25"/>
  <c r="H13" i="25"/>
  <c r="H16" i="25"/>
  <c r="H17" i="25"/>
  <c r="H19" i="25"/>
  <c r="F20" i="25"/>
  <c r="F39" i="25"/>
  <c r="J65" i="25"/>
  <c r="H82" i="25"/>
  <c r="F104" i="25"/>
  <c r="J107" i="25"/>
  <c r="F20" i="26"/>
  <c r="L65" i="26"/>
  <c r="J65" i="26"/>
  <c r="I65" i="26"/>
  <c r="M65" i="26"/>
  <c r="K65" i="26"/>
  <c r="L73" i="26"/>
  <c r="J73" i="26"/>
  <c r="I73" i="26"/>
  <c r="M73" i="26"/>
  <c r="K73" i="26"/>
  <c r="C90" i="26"/>
  <c r="K117" i="26"/>
  <c r="J117" i="26"/>
  <c r="I117" i="26"/>
  <c r="M117" i="26"/>
  <c r="L117" i="26"/>
  <c r="M151" i="26"/>
  <c r="L151" i="26"/>
  <c r="J151" i="26"/>
  <c r="I151" i="26"/>
  <c r="K151" i="26"/>
  <c r="K19" i="27"/>
  <c r="J19" i="27"/>
  <c r="I19" i="27"/>
  <c r="M19" i="27"/>
  <c r="L19" i="27"/>
  <c r="M116" i="27"/>
  <c r="K116" i="27"/>
  <c r="J116" i="27"/>
  <c r="I116" i="27"/>
  <c r="L116" i="27"/>
  <c r="K37" i="28"/>
  <c r="I37" i="28"/>
  <c r="L31" i="30"/>
  <c r="J99" i="25"/>
  <c r="H109" i="25"/>
  <c r="K10" i="26"/>
  <c r="J10" i="26"/>
  <c r="I10" i="26"/>
  <c r="M10" i="26"/>
  <c r="L10" i="26"/>
  <c r="G20" i="26"/>
  <c r="M14" i="26"/>
  <c r="K14" i="26"/>
  <c r="J14" i="26"/>
  <c r="L14" i="26"/>
  <c r="I14" i="26"/>
  <c r="M43" i="26"/>
  <c r="L43" i="26"/>
  <c r="J43" i="26"/>
  <c r="I43" i="26"/>
  <c r="K43" i="26"/>
  <c r="E62" i="26"/>
  <c r="L82" i="26"/>
  <c r="J82" i="26"/>
  <c r="I82" i="26"/>
  <c r="M82" i="26"/>
  <c r="K82" i="26"/>
  <c r="H90" i="26"/>
  <c r="F132" i="26"/>
  <c r="K152" i="26"/>
  <c r="J152" i="26"/>
  <c r="I152" i="26"/>
  <c r="M152" i="26"/>
  <c r="L152" i="26"/>
  <c r="H160" i="26"/>
  <c r="F34" i="27"/>
  <c r="M102" i="27"/>
  <c r="L102" i="27"/>
  <c r="J102" i="27"/>
  <c r="I102" i="27"/>
  <c r="K102" i="27"/>
  <c r="D118" i="27"/>
  <c r="M139" i="27"/>
  <c r="L139" i="27"/>
  <c r="J139" i="27"/>
  <c r="I139" i="27"/>
  <c r="K139" i="27"/>
  <c r="L100" i="24"/>
  <c r="J102" i="24"/>
  <c r="H104" i="24"/>
  <c r="L108" i="24"/>
  <c r="F230" i="24"/>
  <c r="F236" i="24"/>
  <c r="H260" i="24"/>
  <c r="F261" i="24"/>
  <c r="F264" i="24"/>
  <c r="L9" i="25"/>
  <c r="L12" i="25"/>
  <c r="L13" i="25"/>
  <c r="L15" i="25"/>
  <c r="J16" i="25"/>
  <c r="J19" i="25"/>
  <c r="H43" i="25"/>
  <c r="H59" i="25"/>
  <c r="J62" i="25"/>
  <c r="J84" i="25"/>
  <c r="H101" i="25"/>
  <c r="K18" i="26"/>
  <c r="J18" i="26"/>
  <c r="I18" i="26"/>
  <c r="L18" i="26"/>
  <c r="M18" i="26"/>
  <c r="M23" i="26"/>
  <c r="K23" i="26"/>
  <c r="J23" i="26"/>
  <c r="I23" i="26"/>
  <c r="L23" i="26"/>
  <c r="M52" i="26"/>
  <c r="L52" i="26"/>
  <c r="J52" i="26"/>
  <c r="I52" i="26"/>
  <c r="K52" i="26"/>
  <c r="K66" i="26"/>
  <c r="I66" i="26"/>
  <c r="L66" i="26"/>
  <c r="J66" i="26"/>
  <c r="M66" i="26"/>
  <c r="L99" i="26"/>
  <c r="J99" i="26"/>
  <c r="I99" i="26"/>
  <c r="M99" i="26"/>
  <c r="K99" i="26"/>
  <c r="C104" i="27"/>
  <c r="K106" i="28"/>
  <c r="I106" i="28"/>
  <c r="J75" i="30"/>
  <c r="F18" i="31"/>
  <c r="L97" i="24"/>
  <c r="J99" i="24"/>
  <c r="H101" i="24"/>
  <c r="L105" i="24"/>
  <c r="J107" i="24"/>
  <c r="H109" i="24"/>
  <c r="H234" i="24"/>
  <c r="F235" i="24"/>
  <c r="F238" i="24"/>
  <c r="J258" i="24"/>
  <c r="H259" i="24"/>
  <c r="H262" i="24"/>
  <c r="H265" i="24"/>
  <c r="L14" i="25"/>
  <c r="L17" i="25"/>
  <c r="L20" i="25"/>
  <c r="L21" i="25"/>
  <c r="F32" i="25"/>
  <c r="J38" i="25"/>
  <c r="J54" i="25"/>
  <c r="H64" i="25"/>
  <c r="J76" i="25"/>
  <c r="H86" i="25"/>
  <c r="K27" i="26"/>
  <c r="J27" i="26"/>
  <c r="I27" i="26"/>
  <c r="M27" i="26"/>
  <c r="L27" i="26"/>
  <c r="M31" i="26"/>
  <c r="K31" i="26"/>
  <c r="J31" i="26"/>
  <c r="L31" i="26"/>
  <c r="I31" i="26"/>
  <c r="D48" i="26"/>
  <c r="M60" i="26"/>
  <c r="L60" i="26"/>
  <c r="J60" i="26"/>
  <c r="I60" i="26"/>
  <c r="K60" i="26"/>
  <c r="K83" i="26"/>
  <c r="I83" i="26"/>
  <c r="L83" i="26"/>
  <c r="J83" i="26"/>
  <c r="M83" i="26"/>
  <c r="D104" i="26"/>
  <c r="M125" i="26"/>
  <c r="L125" i="26"/>
  <c r="J125" i="26"/>
  <c r="I125" i="26"/>
  <c r="K125" i="26"/>
  <c r="M27" i="27"/>
  <c r="L27" i="27"/>
  <c r="J27" i="27"/>
  <c r="I27" i="27"/>
  <c r="K27" i="27"/>
  <c r="C90" i="27"/>
  <c r="L97" i="27"/>
  <c r="K97" i="27"/>
  <c r="M97" i="27"/>
  <c r="J97" i="27"/>
  <c r="I97" i="27"/>
  <c r="M134" i="27"/>
  <c r="K134" i="27"/>
  <c r="J134" i="27"/>
  <c r="L134" i="27"/>
  <c r="I134" i="27"/>
  <c r="F9" i="25"/>
  <c r="L11" i="25"/>
  <c r="J13" i="25"/>
  <c r="H15" i="25"/>
  <c r="F17" i="25"/>
  <c r="L19" i="25"/>
  <c r="J21" i="25"/>
  <c r="J32" i="25"/>
  <c r="H34" i="25"/>
  <c r="F36" i="25"/>
  <c r="J40" i="25"/>
  <c r="H42" i="25"/>
  <c r="H53" i="25"/>
  <c r="F55" i="25"/>
  <c r="J59" i="25"/>
  <c r="H61" i="25"/>
  <c r="F63" i="25"/>
  <c r="J78" i="25"/>
  <c r="H80" i="25"/>
  <c r="F82" i="25"/>
  <c r="J86" i="25"/>
  <c r="J97" i="25"/>
  <c r="H99" i="25"/>
  <c r="F101" i="25"/>
  <c r="J105" i="25"/>
  <c r="H107" i="25"/>
  <c r="F109" i="25"/>
  <c r="M12" i="26"/>
  <c r="L12" i="26"/>
  <c r="K12" i="26"/>
  <c r="I12" i="26"/>
  <c r="H20" i="26"/>
  <c r="J12" i="26"/>
  <c r="M29" i="26"/>
  <c r="L29" i="26"/>
  <c r="K29" i="26"/>
  <c r="I29" i="26"/>
  <c r="J29" i="26"/>
  <c r="M38" i="26"/>
  <c r="L38" i="26"/>
  <c r="K38" i="26"/>
  <c r="I38" i="26"/>
  <c r="J38" i="26"/>
  <c r="M46" i="26"/>
  <c r="L46" i="26"/>
  <c r="K46" i="26"/>
  <c r="I46" i="26"/>
  <c r="J46" i="26"/>
  <c r="C62" i="26"/>
  <c r="M55" i="26"/>
  <c r="L55" i="26"/>
  <c r="K55" i="26"/>
  <c r="I55" i="26"/>
  <c r="J55" i="26"/>
  <c r="D76" i="26"/>
  <c r="I72" i="26"/>
  <c r="M72" i="26"/>
  <c r="L72" i="26"/>
  <c r="J72" i="26"/>
  <c r="K72" i="26"/>
  <c r="E90" i="26"/>
  <c r="I89" i="26"/>
  <c r="M89" i="26"/>
  <c r="L89" i="26"/>
  <c r="J89" i="26"/>
  <c r="K89" i="26"/>
  <c r="F104" i="26"/>
  <c r="I107" i="26"/>
  <c r="M107" i="26"/>
  <c r="L107" i="26"/>
  <c r="J107" i="26"/>
  <c r="K107" i="26"/>
  <c r="M134" i="26"/>
  <c r="L134" i="26"/>
  <c r="J134" i="26"/>
  <c r="I134" i="26"/>
  <c r="K134" i="26"/>
  <c r="G146" i="26"/>
  <c r="M36" i="27"/>
  <c r="L36" i="27"/>
  <c r="J36" i="27"/>
  <c r="I36" i="27"/>
  <c r="K36" i="27"/>
  <c r="G48" i="27"/>
  <c r="M42" i="27"/>
  <c r="L42" i="27"/>
  <c r="J42" i="27"/>
  <c r="I42" i="27"/>
  <c r="K42" i="27"/>
  <c r="M47" i="27"/>
  <c r="K47" i="27"/>
  <c r="J47" i="27"/>
  <c r="I47" i="27"/>
  <c r="L47" i="27"/>
  <c r="J95" i="27"/>
  <c r="I95" i="27"/>
  <c r="M95" i="27"/>
  <c r="L95" i="27"/>
  <c r="K95" i="27"/>
  <c r="K100" i="27"/>
  <c r="J100" i="27"/>
  <c r="L100" i="27"/>
  <c r="I100" i="27"/>
  <c r="M100" i="27"/>
  <c r="L114" i="27"/>
  <c r="K114" i="27"/>
  <c r="M114" i="27"/>
  <c r="J114" i="27"/>
  <c r="I114" i="27"/>
  <c r="J102" i="30"/>
  <c r="L175" i="30"/>
  <c r="J10" i="25"/>
  <c r="H12" i="25"/>
  <c r="F14" i="25"/>
  <c r="L16" i="25"/>
  <c r="J18" i="25"/>
  <c r="H20" i="25"/>
  <c r="H31" i="25"/>
  <c r="F33" i="25"/>
  <c r="J37" i="25"/>
  <c r="H39" i="25"/>
  <c r="F41" i="25"/>
  <c r="J56" i="25"/>
  <c r="H58" i="25"/>
  <c r="F60" i="25"/>
  <c r="J64" i="25"/>
  <c r="J75" i="25"/>
  <c r="H77" i="25"/>
  <c r="F79" i="25"/>
  <c r="J83" i="25"/>
  <c r="H85" i="25"/>
  <c r="F87" i="25"/>
  <c r="F98" i="25"/>
  <c r="J102" i="25"/>
  <c r="H104" i="25"/>
  <c r="F106" i="25"/>
  <c r="L15" i="26"/>
  <c r="K15" i="26"/>
  <c r="J15" i="26"/>
  <c r="M15" i="26"/>
  <c r="I15" i="26"/>
  <c r="L24" i="26"/>
  <c r="K24" i="26"/>
  <c r="J24" i="26"/>
  <c r="M24" i="26"/>
  <c r="I24" i="26"/>
  <c r="L32" i="26"/>
  <c r="K32" i="26"/>
  <c r="J32" i="26"/>
  <c r="M32" i="26"/>
  <c r="I32" i="26"/>
  <c r="C48" i="26"/>
  <c r="L41" i="26"/>
  <c r="K41" i="26"/>
  <c r="J41" i="26"/>
  <c r="M41" i="26"/>
  <c r="I41" i="26"/>
  <c r="L50" i="26"/>
  <c r="K50" i="26"/>
  <c r="J50" i="26"/>
  <c r="M50" i="26"/>
  <c r="I50" i="26"/>
  <c r="D62" i="26"/>
  <c r="L58" i="26"/>
  <c r="K58" i="26"/>
  <c r="J58" i="26"/>
  <c r="I58" i="26"/>
  <c r="M58" i="26"/>
  <c r="F76" i="26"/>
  <c r="M79" i="26"/>
  <c r="K79" i="26"/>
  <c r="J79" i="26"/>
  <c r="L79" i="26"/>
  <c r="I79" i="26"/>
  <c r="G90" i="26"/>
  <c r="M96" i="26"/>
  <c r="K96" i="26"/>
  <c r="J96" i="26"/>
  <c r="H104" i="26"/>
  <c r="L96" i="26"/>
  <c r="I96" i="26"/>
  <c r="K109" i="26"/>
  <c r="J109" i="26"/>
  <c r="I109" i="26"/>
  <c r="M109" i="26"/>
  <c r="L109" i="26"/>
  <c r="M113" i="26"/>
  <c r="K113" i="26"/>
  <c r="J113" i="26"/>
  <c r="L113" i="26"/>
  <c r="I113" i="26"/>
  <c r="C132" i="26"/>
  <c r="M142" i="26"/>
  <c r="L142" i="26"/>
  <c r="J142" i="26"/>
  <c r="I142" i="26"/>
  <c r="K142" i="26"/>
  <c r="K11" i="27"/>
  <c r="J11" i="27"/>
  <c r="I11" i="27"/>
  <c r="M11" i="27"/>
  <c r="L11" i="27"/>
  <c r="M15" i="27"/>
  <c r="K15" i="27"/>
  <c r="J15" i="27"/>
  <c r="L15" i="27"/>
  <c r="I15" i="27"/>
  <c r="C34" i="27"/>
  <c r="M65" i="27"/>
  <c r="K65" i="27"/>
  <c r="J65" i="27"/>
  <c r="L65" i="27"/>
  <c r="I65" i="27"/>
  <c r="M70" i="27"/>
  <c r="L70" i="27"/>
  <c r="J70" i="27"/>
  <c r="I70" i="27"/>
  <c r="K70" i="27"/>
  <c r="L131" i="27"/>
  <c r="K131" i="27"/>
  <c r="M131" i="27"/>
  <c r="J131" i="27"/>
  <c r="I131" i="27"/>
  <c r="M137" i="27"/>
  <c r="L137" i="27"/>
  <c r="J137" i="27"/>
  <c r="I137" i="27"/>
  <c r="K137" i="27"/>
  <c r="M151" i="27"/>
  <c r="K151" i="27"/>
  <c r="J151" i="27"/>
  <c r="I151" i="27"/>
  <c r="L151" i="27"/>
  <c r="J273" i="30"/>
  <c r="L10" i="25"/>
  <c r="J12" i="25"/>
  <c r="H14" i="25"/>
  <c r="F16" i="25"/>
  <c r="L18" i="25"/>
  <c r="J20" i="25"/>
  <c r="J31" i="25"/>
  <c r="H33" i="25"/>
  <c r="J39" i="25"/>
  <c r="H41" i="25"/>
  <c r="J58" i="25"/>
  <c r="H60" i="25"/>
  <c r="J77" i="25"/>
  <c r="H79" i="25"/>
  <c r="J85" i="25"/>
  <c r="H87" i="25"/>
  <c r="H98" i="25"/>
  <c r="J104" i="25"/>
  <c r="H106" i="25"/>
  <c r="C20" i="26"/>
  <c r="J13" i="26"/>
  <c r="I13" i="26"/>
  <c r="M13" i="26"/>
  <c r="L13" i="26"/>
  <c r="K13" i="26"/>
  <c r="J22" i="26"/>
  <c r="I22" i="26"/>
  <c r="M22" i="26"/>
  <c r="L22" i="26"/>
  <c r="K22" i="26"/>
  <c r="D34" i="26"/>
  <c r="J30" i="26"/>
  <c r="I30" i="26"/>
  <c r="M30" i="26"/>
  <c r="L30" i="26"/>
  <c r="K30" i="26"/>
  <c r="J39" i="26"/>
  <c r="I39" i="26"/>
  <c r="M39" i="26"/>
  <c r="L39" i="26"/>
  <c r="K39" i="26"/>
  <c r="E48" i="26"/>
  <c r="J47" i="26"/>
  <c r="I47" i="26"/>
  <c r="M47" i="26"/>
  <c r="L47" i="26"/>
  <c r="K47" i="26"/>
  <c r="F62" i="26"/>
  <c r="J56" i="26"/>
  <c r="I56" i="26"/>
  <c r="M56" i="26"/>
  <c r="K56" i="26"/>
  <c r="L56" i="26"/>
  <c r="K74" i="26"/>
  <c r="I74" i="26"/>
  <c r="L74" i="26"/>
  <c r="J74" i="26"/>
  <c r="M74" i="26"/>
  <c r="K92" i="26"/>
  <c r="I92" i="26"/>
  <c r="L92" i="26"/>
  <c r="J92" i="26"/>
  <c r="M92" i="26"/>
  <c r="K126" i="26"/>
  <c r="J126" i="26"/>
  <c r="I126" i="26"/>
  <c r="M126" i="26"/>
  <c r="L126" i="26"/>
  <c r="M130" i="26"/>
  <c r="K130" i="26"/>
  <c r="J130" i="26"/>
  <c r="L130" i="26"/>
  <c r="I130" i="26"/>
  <c r="M159" i="26"/>
  <c r="L159" i="26"/>
  <c r="J159" i="26"/>
  <c r="I159" i="26"/>
  <c r="K159" i="26"/>
  <c r="K28" i="27"/>
  <c r="J28" i="27"/>
  <c r="I28" i="27"/>
  <c r="M28" i="27"/>
  <c r="L28" i="27"/>
  <c r="M32" i="27"/>
  <c r="K32" i="27"/>
  <c r="J32" i="27"/>
  <c r="L32" i="27"/>
  <c r="I32" i="27"/>
  <c r="M68" i="27"/>
  <c r="L68" i="27"/>
  <c r="H76" i="27"/>
  <c r="J68" i="27"/>
  <c r="I68" i="27"/>
  <c r="K68" i="27"/>
  <c r="M82" i="27"/>
  <c r="K82" i="27"/>
  <c r="H90" i="27"/>
  <c r="J82" i="27"/>
  <c r="I82" i="27"/>
  <c r="L82" i="27"/>
  <c r="E118" i="27"/>
  <c r="E132" i="27"/>
  <c r="J129" i="27"/>
  <c r="I129" i="27"/>
  <c r="M129" i="27"/>
  <c r="L129" i="27"/>
  <c r="K129" i="27"/>
  <c r="K135" i="27"/>
  <c r="J135" i="27"/>
  <c r="L135" i="27"/>
  <c r="I135" i="27"/>
  <c r="M135" i="27"/>
  <c r="F146" i="27"/>
  <c r="L149" i="27"/>
  <c r="K149" i="27"/>
  <c r="M149" i="27"/>
  <c r="J149" i="27"/>
  <c r="I149" i="27"/>
  <c r="D160" i="27"/>
  <c r="F14" i="30"/>
  <c r="J32" i="30"/>
  <c r="J36" i="25"/>
  <c r="H38" i="25"/>
  <c r="F40" i="25"/>
  <c r="J55" i="25"/>
  <c r="H57" i="25"/>
  <c r="F59" i="25"/>
  <c r="J63" i="25"/>
  <c r="H65" i="25"/>
  <c r="H76" i="25"/>
  <c r="F78" i="25"/>
  <c r="J82" i="25"/>
  <c r="H84" i="25"/>
  <c r="F86" i="25"/>
  <c r="F97" i="25"/>
  <c r="J101" i="25"/>
  <c r="H103" i="25"/>
  <c r="F105" i="25"/>
  <c r="J109" i="25"/>
  <c r="I8" i="26"/>
  <c r="M8" i="26"/>
  <c r="L8" i="26"/>
  <c r="K8" i="26"/>
  <c r="J8" i="26"/>
  <c r="D20" i="26"/>
  <c r="I16" i="26"/>
  <c r="M16" i="26"/>
  <c r="L16" i="26"/>
  <c r="K16" i="26"/>
  <c r="J16" i="26"/>
  <c r="I25" i="26"/>
  <c r="M25" i="26"/>
  <c r="L25" i="26"/>
  <c r="J25" i="26"/>
  <c r="K25" i="26"/>
  <c r="E34" i="26"/>
  <c r="I33" i="26"/>
  <c r="M33" i="26"/>
  <c r="L33" i="26"/>
  <c r="J33" i="26"/>
  <c r="K33" i="26"/>
  <c r="F48" i="26"/>
  <c r="I42" i="26"/>
  <c r="M42" i="26"/>
  <c r="L42" i="26"/>
  <c r="K42" i="26"/>
  <c r="J42" i="26"/>
  <c r="I51" i="26"/>
  <c r="M51" i="26"/>
  <c r="L51" i="26"/>
  <c r="K51" i="26"/>
  <c r="J51" i="26"/>
  <c r="G62" i="26"/>
  <c r="I59" i="26"/>
  <c r="M59" i="26"/>
  <c r="L59" i="26"/>
  <c r="K59" i="26"/>
  <c r="J59" i="26"/>
  <c r="I64" i="26"/>
  <c r="M64" i="26"/>
  <c r="L64" i="26"/>
  <c r="J64" i="26"/>
  <c r="K64" i="26"/>
  <c r="I81" i="26"/>
  <c r="M81" i="26"/>
  <c r="L81" i="26"/>
  <c r="J81" i="26"/>
  <c r="K81" i="26"/>
  <c r="I98" i="26"/>
  <c r="M98" i="26"/>
  <c r="L98" i="26"/>
  <c r="J98" i="26"/>
  <c r="K98" i="26"/>
  <c r="E118" i="26"/>
  <c r="K135" i="26"/>
  <c r="J135" i="26"/>
  <c r="I135" i="26"/>
  <c r="L135" i="26"/>
  <c r="M135" i="26"/>
  <c r="M139" i="26"/>
  <c r="K139" i="26"/>
  <c r="J139" i="26"/>
  <c r="I139" i="26"/>
  <c r="L139" i="26"/>
  <c r="D160" i="26"/>
  <c r="E20" i="27"/>
  <c r="K37" i="27"/>
  <c r="J37" i="27"/>
  <c r="I37" i="27"/>
  <c r="L37" i="27"/>
  <c r="M37" i="27"/>
  <c r="M99" i="27"/>
  <c r="K99" i="27"/>
  <c r="J99" i="27"/>
  <c r="I99" i="27"/>
  <c r="L99" i="27"/>
  <c r="G146" i="27"/>
  <c r="G160" i="27"/>
  <c r="F16" i="30"/>
  <c r="H54" i="25"/>
  <c r="J60" i="25"/>
  <c r="H62" i="25"/>
  <c r="J79" i="25"/>
  <c r="H81" i="25"/>
  <c r="J87" i="25"/>
  <c r="J98" i="25"/>
  <c r="H100" i="25"/>
  <c r="J106" i="25"/>
  <c r="H108" i="25"/>
  <c r="L11" i="26"/>
  <c r="K11" i="26"/>
  <c r="M11" i="26"/>
  <c r="I11" i="26"/>
  <c r="J11" i="26"/>
  <c r="E20" i="26"/>
  <c r="L19" i="26"/>
  <c r="K19" i="26"/>
  <c r="M19" i="26"/>
  <c r="J19" i="26"/>
  <c r="I19" i="26"/>
  <c r="F34" i="26"/>
  <c r="L28" i="26"/>
  <c r="K28" i="26"/>
  <c r="M28" i="26"/>
  <c r="J28" i="26"/>
  <c r="I28" i="26"/>
  <c r="L37" i="26"/>
  <c r="K37" i="26"/>
  <c r="M37" i="26"/>
  <c r="J37" i="26"/>
  <c r="I37" i="26"/>
  <c r="G48" i="26"/>
  <c r="L45" i="26"/>
  <c r="K45" i="26"/>
  <c r="M45" i="26"/>
  <c r="J45" i="26"/>
  <c r="I45" i="26"/>
  <c r="H62" i="26"/>
  <c r="L54" i="26"/>
  <c r="K54" i="26"/>
  <c r="J54" i="26"/>
  <c r="I54" i="26"/>
  <c r="M54" i="26"/>
  <c r="M70" i="26"/>
  <c r="K70" i="26"/>
  <c r="J70" i="26"/>
  <c r="L70" i="26"/>
  <c r="I70" i="26"/>
  <c r="M87" i="26"/>
  <c r="K87" i="26"/>
  <c r="J87" i="26"/>
  <c r="I87" i="26"/>
  <c r="L87" i="26"/>
  <c r="M108" i="26"/>
  <c r="L108" i="26"/>
  <c r="J108" i="26"/>
  <c r="I108" i="26"/>
  <c r="K108" i="26"/>
  <c r="K143" i="26"/>
  <c r="J143" i="26"/>
  <c r="I143" i="26"/>
  <c r="M143" i="26"/>
  <c r="L143" i="26"/>
  <c r="M148" i="26"/>
  <c r="K148" i="26"/>
  <c r="J148" i="26"/>
  <c r="I148" i="26"/>
  <c r="L148" i="26"/>
  <c r="E160" i="26"/>
  <c r="M10" i="27"/>
  <c r="L10" i="27"/>
  <c r="J10" i="27"/>
  <c r="I10" i="27"/>
  <c r="K10" i="27"/>
  <c r="J60" i="27"/>
  <c r="I60" i="27"/>
  <c r="M60" i="27"/>
  <c r="L60" i="27"/>
  <c r="K60" i="27"/>
  <c r="K66" i="27"/>
  <c r="J66" i="27"/>
  <c r="L66" i="27"/>
  <c r="I66" i="27"/>
  <c r="M66" i="27"/>
  <c r="L80" i="27"/>
  <c r="K80" i="27"/>
  <c r="M80" i="27"/>
  <c r="J80" i="27"/>
  <c r="I80" i="27"/>
  <c r="F83" i="31"/>
  <c r="M68" i="26"/>
  <c r="K68" i="26"/>
  <c r="I68" i="26"/>
  <c r="H76" i="26"/>
  <c r="L68" i="26"/>
  <c r="J68" i="26"/>
  <c r="M85" i="26"/>
  <c r="K85" i="26"/>
  <c r="I85" i="26"/>
  <c r="L85" i="26"/>
  <c r="J85" i="26"/>
  <c r="M94" i="26"/>
  <c r="K94" i="26"/>
  <c r="I94" i="26"/>
  <c r="L94" i="26"/>
  <c r="J94" i="26"/>
  <c r="M102" i="26"/>
  <c r="K102" i="26"/>
  <c r="I102" i="26"/>
  <c r="L102" i="26"/>
  <c r="J102" i="26"/>
  <c r="C118" i="26"/>
  <c r="M111" i="26"/>
  <c r="L111" i="26"/>
  <c r="K111" i="26"/>
  <c r="I111" i="26"/>
  <c r="J111" i="26"/>
  <c r="M120" i="26"/>
  <c r="L120" i="26"/>
  <c r="K120" i="26"/>
  <c r="I120" i="26"/>
  <c r="J120" i="26"/>
  <c r="D132" i="26"/>
  <c r="M128" i="26"/>
  <c r="L128" i="26"/>
  <c r="K128" i="26"/>
  <c r="I128" i="26"/>
  <c r="J128" i="26"/>
  <c r="M137" i="26"/>
  <c r="L137" i="26"/>
  <c r="K137" i="26"/>
  <c r="I137" i="26"/>
  <c r="J137" i="26"/>
  <c r="E146" i="26"/>
  <c r="M145" i="26"/>
  <c r="L145" i="26"/>
  <c r="K145" i="26"/>
  <c r="I145" i="26"/>
  <c r="J145" i="26"/>
  <c r="F160" i="26"/>
  <c r="M154" i="26"/>
  <c r="L154" i="26"/>
  <c r="K154" i="26"/>
  <c r="I154" i="26"/>
  <c r="J154" i="26"/>
  <c r="C20" i="27"/>
  <c r="M13" i="27"/>
  <c r="L13" i="27"/>
  <c r="K13" i="27"/>
  <c r="I13" i="27"/>
  <c r="J13" i="27"/>
  <c r="M22" i="27"/>
  <c r="L22" i="27"/>
  <c r="K22" i="27"/>
  <c r="I22" i="27"/>
  <c r="J22" i="27"/>
  <c r="D34" i="27"/>
  <c r="M30" i="27"/>
  <c r="L30" i="27"/>
  <c r="K30" i="27"/>
  <c r="I30" i="27"/>
  <c r="J30" i="27"/>
  <c r="M39" i="27"/>
  <c r="L39" i="27"/>
  <c r="K39" i="27"/>
  <c r="I39" i="27"/>
  <c r="J39" i="27"/>
  <c r="E48" i="27"/>
  <c r="J69" i="27"/>
  <c r="I69" i="27"/>
  <c r="M69" i="27"/>
  <c r="K69" i="27"/>
  <c r="L69" i="27"/>
  <c r="L71" i="27"/>
  <c r="K71" i="27"/>
  <c r="M71" i="27"/>
  <c r="I71" i="27"/>
  <c r="J71" i="27"/>
  <c r="M73" i="27"/>
  <c r="L73" i="27"/>
  <c r="K73" i="27"/>
  <c r="I73" i="27"/>
  <c r="J73" i="27"/>
  <c r="D90" i="27"/>
  <c r="J103" i="27"/>
  <c r="I103" i="27"/>
  <c r="M103" i="27"/>
  <c r="K103" i="27"/>
  <c r="L103" i="27"/>
  <c r="L106" i="27"/>
  <c r="K106" i="27"/>
  <c r="M106" i="27"/>
  <c r="I106" i="27"/>
  <c r="J106" i="27"/>
  <c r="M108" i="27"/>
  <c r="L108" i="27"/>
  <c r="K108" i="27"/>
  <c r="I108" i="27"/>
  <c r="J108" i="27"/>
  <c r="F118" i="27"/>
  <c r="C132" i="27"/>
  <c r="J138" i="27"/>
  <c r="I138" i="27"/>
  <c r="M138" i="27"/>
  <c r="K138" i="27"/>
  <c r="H146" i="27"/>
  <c r="L138" i="27"/>
  <c r="L140" i="27"/>
  <c r="K140" i="27"/>
  <c r="M140" i="27"/>
  <c r="I140" i="27"/>
  <c r="J140" i="27"/>
  <c r="M142" i="27"/>
  <c r="L142" i="27"/>
  <c r="K142" i="27"/>
  <c r="I142" i="27"/>
  <c r="J142" i="27"/>
  <c r="E160" i="27"/>
  <c r="H20" i="30"/>
  <c r="L33" i="30"/>
  <c r="L80" i="30"/>
  <c r="H85" i="30"/>
  <c r="J219" i="30"/>
  <c r="L71" i="26"/>
  <c r="J71" i="26"/>
  <c r="M71" i="26"/>
  <c r="K71" i="26"/>
  <c r="I71" i="26"/>
  <c r="L80" i="26"/>
  <c r="J80" i="26"/>
  <c r="M80" i="26"/>
  <c r="K80" i="26"/>
  <c r="I80" i="26"/>
  <c r="L88" i="26"/>
  <c r="J88" i="26"/>
  <c r="M88" i="26"/>
  <c r="K88" i="26"/>
  <c r="I88" i="26"/>
  <c r="C104" i="26"/>
  <c r="L97" i="26"/>
  <c r="J97" i="26"/>
  <c r="M97" i="26"/>
  <c r="K97" i="26"/>
  <c r="I97" i="26"/>
  <c r="L106" i="26"/>
  <c r="J106" i="26"/>
  <c r="M106" i="26"/>
  <c r="K106" i="26"/>
  <c r="I106" i="26"/>
  <c r="D118" i="26"/>
  <c r="L114" i="26"/>
  <c r="K114" i="26"/>
  <c r="J114" i="26"/>
  <c r="I114" i="26"/>
  <c r="M114" i="26"/>
  <c r="L123" i="26"/>
  <c r="K123" i="26"/>
  <c r="J123" i="26"/>
  <c r="M123" i="26"/>
  <c r="I123" i="26"/>
  <c r="E132" i="26"/>
  <c r="L131" i="26"/>
  <c r="K131" i="26"/>
  <c r="J131" i="26"/>
  <c r="M131" i="26"/>
  <c r="I131" i="26"/>
  <c r="F146" i="26"/>
  <c r="L140" i="26"/>
  <c r="K140" i="26"/>
  <c r="J140" i="26"/>
  <c r="I140" i="26"/>
  <c r="M140" i="26"/>
  <c r="L149" i="26"/>
  <c r="K149" i="26"/>
  <c r="J149" i="26"/>
  <c r="M149" i="26"/>
  <c r="I149" i="26"/>
  <c r="G160" i="26"/>
  <c r="L157" i="26"/>
  <c r="K157" i="26"/>
  <c r="J157" i="26"/>
  <c r="M157" i="26"/>
  <c r="I157" i="26"/>
  <c r="L8" i="27"/>
  <c r="K8" i="27"/>
  <c r="J8" i="27"/>
  <c r="I8" i="27"/>
  <c r="M8" i="27"/>
  <c r="D20" i="27"/>
  <c r="L16" i="27"/>
  <c r="K16" i="27"/>
  <c r="J16" i="27"/>
  <c r="I16" i="27"/>
  <c r="M16" i="27"/>
  <c r="L25" i="27"/>
  <c r="K25" i="27"/>
  <c r="J25" i="27"/>
  <c r="M25" i="27"/>
  <c r="I25" i="27"/>
  <c r="E34" i="27"/>
  <c r="L33" i="27"/>
  <c r="K33" i="27"/>
  <c r="J33" i="27"/>
  <c r="M33" i="27"/>
  <c r="I33" i="27"/>
  <c r="F48" i="27"/>
  <c r="J43" i="27"/>
  <c r="M43" i="27"/>
  <c r="L43" i="27"/>
  <c r="K43" i="27"/>
  <c r="I43" i="27"/>
  <c r="L44" i="27"/>
  <c r="K44" i="27"/>
  <c r="J44" i="27"/>
  <c r="M44" i="27"/>
  <c r="I44" i="27"/>
  <c r="E62" i="27"/>
  <c r="K74" i="27"/>
  <c r="J74" i="27"/>
  <c r="M74" i="27"/>
  <c r="L74" i="27"/>
  <c r="I74" i="27"/>
  <c r="L79" i="27"/>
  <c r="K79" i="27"/>
  <c r="J79" i="27"/>
  <c r="M79" i="27"/>
  <c r="I79" i="27"/>
  <c r="G90" i="27"/>
  <c r="K109" i="27"/>
  <c r="J109" i="27"/>
  <c r="M109" i="27"/>
  <c r="L109" i="27"/>
  <c r="I109" i="27"/>
  <c r="M111" i="27"/>
  <c r="L111" i="27"/>
  <c r="K111" i="27"/>
  <c r="J111" i="27"/>
  <c r="I111" i="27"/>
  <c r="L113" i="27"/>
  <c r="K113" i="27"/>
  <c r="J113" i="27"/>
  <c r="I113" i="27"/>
  <c r="M113" i="27"/>
  <c r="D132" i="27"/>
  <c r="K143" i="27"/>
  <c r="J143" i="27"/>
  <c r="M143" i="27"/>
  <c r="L143" i="27"/>
  <c r="I143" i="27"/>
  <c r="M145" i="27"/>
  <c r="L145" i="27"/>
  <c r="K145" i="27"/>
  <c r="J145" i="27"/>
  <c r="I145" i="27"/>
  <c r="L148" i="27"/>
  <c r="K148" i="27"/>
  <c r="J148" i="27"/>
  <c r="M148" i="27"/>
  <c r="I148" i="27"/>
  <c r="F160" i="27"/>
  <c r="J10" i="30"/>
  <c r="J185" i="30"/>
  <c r="J231" i="30"/>
  <c r="L251" i="30"/>
  <c r="C76" i="26"/>
  <c r="J69" i="26"/>
  <c r="M69" i="26"/>
  <c r="K69" i="26"/>
  <c r="I69" i="26"/>
  <c r="L69" i="26"/>
  <c r="J78" i="26"/>
  <c r="M78" i="26"/>
  <c r="K78" i="26"/>
  <c r="I78" i="26"/>
  <c r="L78" i="26"/>
  <c r="D90" i="26"/>
  <c r="J86" i="26"/>
  <c r="M86" i="26"/>
  <c r="K86" i="26"/>
  <c r="I86" i="26"/>
  <c r="L86" i="26"/>
  <c r="J95" i="26"/>
  <c r="M95" i="26"/>
  <c r="K95" i="26"/>
  <c r="I95" i="26"/>
  <c r="L95" i="26"/>
  <c r="E104" i="26"/>
  <c r="J103" i="26"/>
  <c r="M103" i="26"/>
  <c r="K103" i="26"/>
  <c r="I103" i="26"/>
  <c r="L103" i="26"/>
  <c r="F118" i="26"/>
  <c r="J112" i="26"/>
  <c r="I112" i="26"/>
  <c r="M112" i="26"/>
  <c r="L112" i="26"/>
  <c r="K112" i="26"/>
  <c r="J121" i="26"/>
  <c r="I121" i="26"/>
  <c r="M121" i="26"/>
  <c r="L121" i="26"/>
  <c r="K121" i="26"/>
  <c r="G132" i="26"/>
  <c r="J129" i="26"/>
  <c r="I129" i="26"/>
  <c r="M129" i="26"/>
  <c r="L129" i="26"/>
  <c r="K129" i="26"/>
  <c r="J138" i="26"/>
  <c r="I138" i="26"/>
  <c r="H146" i="26"/>
  <c r="M138" i="26"/>
  <c r="K138" i="26"/>
  <c r="L138" i="26"/>
  <c r="J155" i="26"/>
  <c r="I155" i="26"/>
  <c r="M155" i="26"/>
  <c r="L155" i="26"/>
  <c r="K155" i="26"/>
  <c r="F20" i="27"/>
  <c r="J14" i="27"/>
  <c r="I14" i="27"/>
  <c r="M14" i="27"/>
  <c r="L14" i="27"/>
  <c r="K14" i="27"/>
  <c r="J23" i="27"/>
  <c r="I23" i="27"/>
  <c r="M23" i="27"/>
  <c r="L23" i="27"/>
  <c r="K23" i="27"/>
  <c r="G34" i="27"/>
  <c r="J31" i="27"/>
  <c r="I31" i="27"/>
  <c r="M31" i="27"/>
  <c r="L31" i="27"/>
  <c r="K31" i="27"/>
  <c r="J40" i="27"/>
  <c r="I40" i="27"/>
  <c r="H48" i="27"/>
  <c r="M40" i="27"/>
  <c r="K40" i="27"/>
  <c r="L40" i="27"/>
  <c r="M51" i="27"/>
  <c r="L51" i="27"/>
  <c r="J51" i="27"/>
  <c r="I51" i="27"/>
  <c r="K51" i="27"/>
  <c r="J53" i="27"/>
  <c r="I53" i="27"/>
  <c r="M53" i="27"/>
  <c r="L53" i="27"/>
  <c r="K53" i="27"/>
  <c r="G62" i="27"/>
  <c r="K83" i="27"/>
  <c r="J83" i="27"/>
  <c r="L83" i="27"/>
  <c r="I83" i="27"/>
  <c r="M83" i="27"/>
  <c r="M85" i="27"/>
  <c r="L85" i="27"/>
  <c r="J85" i="27"/>
  <c r="I85" i="27"/>
  <c r="K85" i="27"/>
  <c r="J87" i="27"/>
  <c r="I87" i="27"/>
  <c r="M87" i="27"/>
  <c r="L87" i="27"/>
  <c r="K87" i="27"/>
  <c r="D104" i="27"/>
  <c r="K117" i="27"/>
  <c r="J117" i="27"/>
  <c r="L117" i="27"/>
  <c r="I117" i="27"/>
  <c r="M117" i="27"/>
  <c r="M120" i="27"/>
  <c r="L120" i="27"/>
  <c r="J120" i="27"/>
  <c r="I120" i="27"/>
  <c r="K120" i="27"/>
  <c r="J122" i="27"/>
  <c r="I122" i="27"/>
  <c r="M122" i="27"/>
  <c r="L122" i="27"/>
  <c r="K122" i="27"/>
  <c r="F132" i="27"/>
  <c r="C146" i="27"/>
  <c r="K152" i="27"/>
  <c r="J152" i="27"/>
  <c r="H160" i="27"/>
  <c r="L152" i="27"/>
  <c r="I152" i="27"/>
  <c r="M152" i="27"/>
  <c r="M154" i="27"/>
  <c r="L154" i="27"/>
  <c r="J154" i="27"/>
  <c r="I154" i="27"/>
  <c r="K154" i="27"/>
  <c r="J156" i="27"/>
  <c r="I156" i="27"/>
  <c r="M156" i="27"/>
  <c r="K156" i="27"/>
  <c r="L156" i="27"/>
  <c r="H256" i="30"/>
  <c r="G118" i="26"/>
  <c r="I115" i="26"/>
  <c r="M115" i="26"/>
  <c r="L115" i="26"/>
  <c r="K115" i="26"/>
  <c r="J115" i="26"/>
  <c r="I124" i="26"/>
  <c r="H132" i="26"/>
  <c r="M124" i="26"/>
  <c r="L124" i="26"/>
  <c r="K124" i="26"/>
  <c r="J124" i="26"/>
  <c r="I141" i="26"/>
  <c r="M141" i="26"/>
  <c r="L141" i="26"/>
  <c r="J141" i="26"/>
  <c r="K141" i="26"/>
  <c r="I150" i="26"/>
  <c r="M150" i="26"/>
  <c r="L150" i="26"/>
  <c r="K150" i="26"/>
  <c r="J150" i="26"/>
  <c r="I158" i="26"/>
  <c r="M158" i="26"/>
  <c r="L158" i="26"/>
  <c r="K158" i="26"/>
  <c r="J158" i="26"/>
  <c r="I9" i="27"/>
  <c r="M9" i="27"/>
  <c r="L9" i="27"/>
  <c r="J9" i="27"/>
  <c r="K9" i="27"/>
  <c r="G20" i="27"/>
  <c r="I17" i="27"/>
  <c r="M17" i="27"/>
  <c r="L17" i="27"/>
  <c r="K17" i="27"/>
  <c r="J17" i="27"/>
  <c r="I26" i="27"/>
  <c r="H34" i="27"/>
  <c r="M26" i="27"/>
  <c r="L26" i="27"/>
  <c r="K26" i="27"/>
  <c r="J26" i="27"/>
  <c r="J52" i="27"/>
  <c r="I52" i="27"/>
  <c r="K52" i="27"/>
  <c r="L52" i="27"/>
  <c r="M52" i="27"/>
  <c r="L54" i="27"/>
  <c r="K54" i="27"/>
  <c r="I54" i="27"/>
  <c r="M54" i="27"/>
  <c r="H62" i="27"/>
  <c r="J54" i="27"/>
  <c r="M56" i="27"/>
  <c r="I56" i="27"/>
  <c r="L56" i="27"/>
  <c r="J56" i="27"/>
  <c r="K56" i="27"/>
  <c r="C76" i="27"/>
  <c r="J86" i="27"/>
  <c r="I86" i="27"/>
  <c r="K86" i="27"/>
  <c r="M86" i="27"/>
  <c r="L86" i="27"/>
  <c r="L88" i="27"/>
  <c r="K88" i="27"/>
  <c r="I88" i="27"/>
  <c r="M88" i="27"/>
  <c r="J88" i="27"/>
  <c r="E104" i="27"/>
  <c r="J121" i="27"/>
  <c r="I121" i="27"/>
  <c r="K121" i="27"/>
  <c r="M121" i="27"/>
  <c r="L121" i="27"/>
  <c r="L123" i="27"/>
  <c r="K123" i="27"/>
  <c r="I123" i="27"/>
  <c r="J123" i="27"/>
  <c r="M123" i="27"/>
  <c r="G132" i="27"/>
  <c r="M125" i="27"/>
  <c r="I125" i="27"/>
  <c r="L125" i="27"/>
  <c r="K125" i="27"/>
  <c r="J125" i="27"/>
  <c r="D146" i="27"/>
  <c r="J155" i="27"/>
  <c r="I155" i="27"/>
  <c r="K155" i="27"/>
  <c r="M155" i="27"/>
  <c r="L155" i="27"/>
  <c r="L157" i="27"/>
  <c r="K157" i="27"/>
  <c r="I157" i="27"/>
  <c r="M157" i="27"/>
  <c r="J157" i="27"/>
  <c r="M159" i="27"/>
  <c r="I159" i="27"/>
  <c r="L159" i="27"/>
  <c r="K159" i="27"/>
  <c r="J159" i="27"/>
  <c r="L36" i="30"/>
  <c r="H239" i="30"/>
  <c r="L41" i="31"/>
  <c r="L67" i="26"/>
  <c r="K67" i="26"/>
  <c r="I67" i="26"/>
  <c r="M67" i="26"/>
  <c r="J67" i="26"/>
  <c r="E76" i="26"/>
  <c r="L75" i="26"/>
  <c r="K75" i="26"/>
  <c r="M75" i="26"/>
  <c r="I75" i="26"/>
  <c r="J75" i="26"/>
  <c r="F90" i="26"/>
  <c r="L84" i="26"/>
  <c r="K84" i="26"/>
  <c r="I84" i="26"/>
  <c r="M84" i="26"/>
  <c r="J84" i="26"/>
  <c r="L93" i="26"/>
  <c r="K93" i="26"/>
  <c r="M93" i="26"/>
  <c r="I93" i="26"/>
  <c r="J93" i="26"/>
  <c r="G104" i="26"/>
  <c r="L101" i="26"/>
  <c r="K101" i="26"/>
  <c r="I101" i="26"/>
  <c r="M101" i="26"/>
  <c r="J101" i="26"/>
  <c r="H118" i="26"/>
  <c r="L110" i="26"/>
  <c r="K110" i="26"/>
  <c r="I110" i="26"/>
  <c r="M110" i="26"/>
  <c r="J110" i="26"/>
  <c r="L127" i="26"/>
  <c r="K127" i="26"/>
  <c r="M127" i="26"/>
  <c r="J127" i="26"/>
  <c r="I127" i="26"/>
  <c r="L136" i="26"/>
  <c r="K136" i="26"/>
  <c r="J136" i="26"/>
  <c r="I136" i="26"/>
  <c r="M136" i="26"/>
  <c r="L144" i="26"/>
  <c r="K144" i="26"/>
  <c r="M144" i="26"/>
  <c r="I144" i="26"/>
  <c r="J144" i="26"/>
  <c r="C160" i="26"/>
  <c r="L153" i="26"/>
  <c r="K153" i="26"/>
  <c r="M153" i="26"/>
  <c r="J153" i="26"/>
  <c r="I153" i="26"/>
  <c r="H20" i="27"/>
  <c r="L12" i="27"/>
  <c r="K12" i="27"/>
  <c r="I12" i="27"/>
  <c r="J12" i="27"/>
  <c r="M12" i="27"/>
  <c r="L29" i="27"/>
  <c r="K29" i="27"/>
  <c r="M29" i="27"/>
  <c r="J29" i="27"/>
  <c r="I29" i="27"/>
  <c r="L38" i="27"/>
  <c r="K38" i="27"/>
  <c r="J38" i="27"/>
  <c r="I38" i="27"/>
  <c r="M38" i="27"/>
  <c r="K57" i="27"/>
  <c r="J57" i="27"/>
  <c r="M57" i="27"/>
  <c r="L57" i="27"/>
  <c r="I57" i="27"/>
  <c r="M59" i="27"/>
  <c r="L59" i="27"/>
  <c r="K59" i="27"/>
  <c r="J59" i="27"/>
  <c r="I59" i="27"/>
  <c r="L61" i="27"/>
  <c r="K61" i="27"/>
  <c r="J61" i="27"/>
  <c r="I61" i="27"/>
  <c r="M61" i="27"/>
  <c r="F76" i="27"/>
  <c r="K92" i="27"/>
  <c r="J92" i="27"/>
  <c r="M92" i="27"/>
  <c r="L92" i="27"/>
  <c r="I92" i="27"/>
  <c r="M94" i="27"/>
  <c r="L94" i="27"/>
  <c r="K94" i="27"/>
  <c r="I94" i="27"/>
  <c r="J94" i="27"/>
  <c r="L96" i="27"/>
  <c r="K96" i="27"/>
  <c r="M96" i="27"/>
  <c r="H104" i="27"/>
  <c r="J96" i="27"/>
  <c r="I96" i="27"/>
  <c r="C118" i="27"/>
  <c r="K126" i="27"/>
  <c r="J126" i="27"/>
  <c r="M126" i="27"/>
  <c r="L126" i="27"/>
  <c r="I126" i="27"/>
  <c r="M128" i="27"/>
  <c r="L128" i="27"/>
  <c r="K128" i="27"/>
  <c r="J128" i="27"/>
  <c r="I128" i="27"/>
  <c r="L130" i="27"/>
  <c r="K130" i="27"/>
  <c r="M130" i="27"/>
  <c r="J130" i="27"/>
  <c r="I130" i="27"/>
  <c r="E146" i="27"/>
  <c r="H18" i="30"/>
  <c r="J37" i="30"/>
  <c r="H195" i="30"/>
  <c r="J239" i="30"/>
  <c r="L12" i="30"/>
  <c r="L14" i="30"/>
  <c r="H16" i="30"/>
  <c r="J43" i="30"/>
  <c r="F79" i="30"/>
  <c r="F106" i="30"/>
  <c r="H241" i="30"/>
  <c r="L20" i="31"/>
  <c r="F39" i="31"/>
  <c r="H83" i="31"/>
  <c r="L102" i="31"/>
  <c r="L18" i="30"/>
  <c r="H40" i="30"/>
  <c r="L43" i="30"/>
  <c r="L54" i="30"/>
  <c r="H58" i="30"/>
  <c r="H75" i="30"/>
  <c r="H102" i="30"/>
  <c r="J124" i="30"/>
  <c r="J152" i="30"/>
  <c r="F172" i="30"/>
  <c r="L191" i="30"/>
  <c r="F13" i="31"/>
  <c r="J41" i="31"/>
  <c r="H13" i="30"/>
  <c r="H15" i="30"/>
  <c r="J35" i="30"/>
  <c r="F41" i="30"/>
  <c r="J64" i="30"/>
  <c r="L98" i="30"/>
  <c r="J108" i="30"/>
  <c r="F126" i="30"/>
  <c r="J215" i="30"/>
  <c r="F258" i="30"/>
  <c r="L15" i="31"/>
  <c r="H62" i="31"/>
  <c r="I46" i="27"/>
  <c r="L46" i="27"/>
  <c r="K46" i="27"/>
  <c r="J46" i="27"/>
  <c r="M46" i="27"/>
  <c r="C62" i="27"/>
  <c r="I55" i="27"/>
  <c r="J55" i="27"/>
  <c r="M55" i="27"/>
  <c r="L55" i="27"/>
  <c r="K55" i="27"/>
  <c r="I64" i="27"/>
  <c r="L64" i="27"/>
  <c r="K64" i="27"/>
  <c r="M64" i="27"/>
  <c r="J64" i="27"/>
  <c r="D76" i="27"/>
  <c r="I72" i="27"/>
  <c r="M72" i="27"/>
  <c r="L72" i="27"/>
  <c r="J72" i="27"/>
  <c r="K72" i="27"/>
  <c r="I81" i="27"/>
  <c r="L81" i="27"/>
  <c r="K81" i="27"/>
  <c r="J81" i="27"/>
  <c r="M81" i="27"/>
  <c r="E90" i="27"/>
  <c r="I89" i="27"/>
  <c r="J89" i="27"/>
  <c r="M89" i="27"/>
  <c r="K89" i="27"/>
  <c r="L89" i="27"/>
  <c r="F104" i="27"/>
  <c r="I98" i="27"/>
  <c r="L98" i="27"/>
  <c r="K98" i="27"/>
  <c r="M98" i="27"/>
  <c r="J98" i="27"/>
  <c r="I107" i="27"/>
  <c r="M107" i="27"/>
  <c r="L107" i="27"/>
  <c r="J107" i="27"/>
  <c r="K107" i="27"/>
  <c r="G118" i="27"/>
  <c r="I115" i="27"/>
  <c r="L115" i="27"/>
  <c r="K115" i="27"/>
  <c r="J115" i="27"/>
  <c r="M115" i="27"/>
  <c r="I124" i="27"/>
  <c r="H132" i="27"/>
  <c r="J124" i="27"/>
  <c r="M124" i="27"/>
  <c r="L124" i="27"/>
  <c r="K124" i="27"/>
  <c r="I141" i="27"/>
  <c r="M141" i="27"/>
  <c r="L141" i="27"/>
  <c r="J141" i="27"/>
  <c r="K141" i="27"/>
  <c r="I150" i="27"/>
  <c r="L150" i="27"/>
  <c r="K150" i="27"/>
  <c r="J150" i="27"/>
  <c r="M150" i="27"/>
  <c r="I158" i="27"/>
  <c r="J158" i="27"/>
  <c r="M158" i="27"/>
  <c r="L158" i="27"/>
  <c r="K158" i="27"/>
  <c r="J13" i="30"/>
  <c r="J19" i="30"/>
  <c r="L60" i="30"/>
  <c r="L81" i="30"/>
  <c r="L108" i="30"/>
  <c r="L147" i="30"/>
  <c r="J175" i="30"/>
  <c r="H167" i="30"/>
  <c r="L193" i="30"/>
  <c r="F208" i="30"/>
  <c r="J229" i="30"/>
  <c r="J62" i="31"/>
  <c r="F97" i="31"/>
  <c r="L41" i="27"/>
  <c r="K41" i="27"/>
  <c r="J41" i="27"/>
  <c r="I41" i="27"/>
  <c r="M41" i="27"/>
  <c r="K50" i="27"/>
  <c r="J50" i="27"/>
  <c r="I50" i="27"/>
  <c r="M50" i="27"/>
  <c r="L50" i="27"/>
  <c r="D62" i="27"/>
  <c r="I58" i="27"/>
  <c r="M58" i="27"/>
  <c r="L58" i="27"/>
  <c r="K58" i="27"/>
  <c r="J58" i="27"/>
  <c r="M67" i="27"/>
  <c r="K67" i="27"/>
  <c r="J67" i="27"/>
  <c r="L67" i="27"/>
  <c r="I67" i="27"/>
  <c r="E76" i="27"/>
  <c r="M75" i="27"/>
  <c r="L75" i="27"/>
  <c r="K75" i="27"/>
  <c r="I75" i="27"/>
  <c r="J75" i="27"/>
  <c r="F90" i="27"/>
  <c r="K84" i="27"/>
  <c r="J84" i="27"/>
  <c r="I84" i="27"/>
  <c r="M84" i="27"/>
  <c r="L84" i="27"/>
  <c r="I93" i="27"/>
  <c r="M93" i="27"/>
  <c r="L93" i="27"/>
  <c r="K93" i="27"/>
  <c r="J93" i="27"/>
  <c r="G104" i="27"/>
  <c r="M101" i="27"/>
  <c r="K101" i="27"/>
  <c r="J101" i="27"/>
  <c r="L101" i="27"/>
  <c r="I101" i="27"/>
  <c r="H118" i="27"/>
  <c r="M110" i="27"/>
  <c r="L110" i="27"/>
  <c r="K110" i="27"/>
  <c r="I110" i="27"/>
  <c r="J110" i="27"/>
  <c r="I127" i="27"/>
  <c r="M127" i="27"/>
  <c r="L127" i="27"/>
  <c r="J127" i="27"/>
  <c r="K127" i="27"/>
  <c r="M136" i="27"/>
  <c r="K136" i="27"/>
  <c r="J136" i="27"/>
  <c r="I136" i="27"/>
  <c r="L136" i="27"/>
  <c r="M144" i="27"/>
  <c r="L144" i="27"/>
  <c r="K144" i="27"/>
  <c r="I144" i="27"/>
  <c r="J144" i="27"/>
  <c r="C160" i="27"/>
  <c r="K153" i="27"/>
  <c r="J153" i="27"/>
  <c r="I153" i="27"/>
  <c r="M153" i="27"/>
  <c r="L153" i="27"/>
  <c r="L15" i="30"/>
  <c r="L17" i="30"/>
  <c r="H77" i="30"/>
  <c r="L87" i="30"/>
  <c r="L142" i="30"/>
  <c r="J217" i="30"/>
  <c r="L229" i="30"/>
  <c r="J237" i="30"/>
  <c r="L260" i="30"/>
  <c r="F9" i="30"/>
  <c r="L10" i="30"/>
  <c r="H11" i="30"/>
  <c r="J18" i="30"/>
  <c r="H21" i="30"/>
  <c r="L35" i="30"/>
  <c r="J41" i="30"/>
  <c r="L58" i="30"/>
  <c r="L85" i="30"/>
  <c r="H100" i="30"/>
  <c r="J106" i="30"/>
  <c r="H126" i="30"/>
  <c r="J149" i="30"/>
  <c r="F164" i="30"/>
  <c r="J190" i="30"/>
  <c r="F192" i="30"/>
  <c r="L208" i="30"/>
  <c r="H212" i="30"/>
  <c r="L235" i="30"/>
  <c r="L237" i="30"/>
  <c r="L241" i="30"/>
  <c r="H261" i="30"/>
  <c r="F16" i="31"/>
  <c r="L18" i="31"/>
  <c r="J81" i="31"/>
  <c r="F32" i="31"/>
  <c r="H65" i="31"/>
  <c r="H76" i="31"/>
  <c r="F86" i="31"/>
  <c r="I9" i="38"/>
  <c r="H9" i="38"/>
  <c r="L63" i="30"/>
  <c r="F99" i="30"/>
  <c r="L101" i="30"/>
  <c r="H105" i="30"/>
  <c r="H131" i="30"/>
  <c r="F120" i="30"/>
  <c r="L141" i="30"/>
  <c r="H143" i="30"/>
  <c r="J151" i="30"/>
  <c r="F153" i="30"/>
  <c r="L172" i="30"/>
  <c r="L185" i="30"/>
  <c r="H187" i="30"/>
  <c r="J195" i="30"/>
  <c r="F197" i="30"/>
  <c r="J210" i="30"/>
  <c r="J241" i="30"/>
  <c r="J261" i="30"/>
  <c r="L274" i="30"/>
  <c r="J284" i="30"/>
  <c r="H14" i="31"/>
  <c r="F40" i="31"/>
  <c r="H84" i="31"/>
  <c r="H100" i="31"/>
  <c r="J11" i="30"/>
  <c r="F12" i="30"/>
  <c r="H14" i="30"/>
  <c r="L20" i="30"/>
  <c r="J21" i="30"/>
  <c r="F39" i="30"/>
  <c r="L41" i="30"/>
  <c r="H56" i="30"/>
  <c r="F77" i="30"/>
  <c r="L79" i="30"/>
  <c r="J100" i="30"/>
  <c r="F104" i="30"/>
  <c r="L106" i="30"/>
  <c r="H148" i="30"/>
  <c r="J166" i="30"/>
  <c r="L174" i="30"/>
  <c r="J187" i="30"/>
  <c r="F189" i="30"/>
  <c r="H197" i="30"/>
  <c r="J218" i="30"/>
  <c r="J232" i="30"/>
  <c r="J254" i="30"/>
  <c r="F277" i="30"/>
  <c r="L279" i="30"/>
  <c r="J9" i="31"/>
  <c r="H19" i="31"/>
  <c r="H35" i="31"/>
  <c r="F56" i="31"/>
  <c r="J79" i="31"/>
  <c r="J100" i="31"/>
  <c r="J9" i="30"/>
  <c r="F10" i="30"/>
  <c r="J16" i="30"/>
  <c r="F17" i="30"/>
  <c r="L19" i="30"/>
  <c r="F31" i="30"/>
  <c r="F34" i="30"/>
  <c r="F37" i="30"/>
  <c r="H39" i="30"/>
  <c r="J56" i="30"/>
  <c r="L62" i="30"/>
  <c r="F98" i="30"/>
  <c r="L100" i="30"/>
  <c r="H104" i="30"/>
  <c r="L128" i="30"/>
  <c r="J143" i="30"/>
  <c r="F145" i="30"/>
  <c r="H153" i="30"/>
  <c r="J171" i="30"/>
  <c r="F191" i="30"/>
  <c r="L230" i="30"/>
  <c r="J240" i="30"/>
  <c r="L252" i="30"/>
  <c r="J262" i="30"/>
  <c r="J285" i="30"/>
  <c r="J14" i="31"/>
  <c r="J35" i="31"/>
  <c r="H56" i="31"/>
  <c r="F77" i="31"/>
  <c r="J108" i="31"/>
  <c r="L11" i="30"/>
  <c r="H12" i="30"/>
  <c r="J14" i="30"/>
  <c r="F15" i="30"/>
  <c r="F18" i="30"/>
  <c r="H32" i="30"/>
  <c r="F33" i="30"/>
  <c r="H35" i="30"/>
  <c r="F36" i="30"/>
  <c r="L39" i="30"/>
  <c r="H43" i="30"/>
  <c r="L77" i="30"/>
  <c r="J98" i="30"/>
  <c r="F102" i="30"/>
  <c r="L104" i="30"/>
  <c r="H108" i="30"/>
  <c r="L120" i="30"/>
  <c r="J130" i="30"/>
  <c r="H145" i="30"/>
  <c r="L153" i="30"/>
  <c r="L166" i="30"/>
  <c r="H168" i="30"/>
  <c r="L194" i="30"/>
  <c r="H211" i="30"/>
  <c r="F219" i="30"/>
  <c r="L238" i="30"/>
  <c r="F255" i="30"/>
  <c r="L257" i="30"/>
  <c r="L285" i="30"/>
  <c r="J12" i="31"/>
  <c r="H38" i="31"/>
  <c r="F59" i="31"/>
  <c r="L9" i="30"/>
  <c r="H10" i="30"/>
  <c r="J12" i="30"/>
  <c r="F13" i="30"/>
  <c r="L16" i="30"/>
  <c r="H31" i="30"/>
  <c r="J33" i="30"/>
  <c r="H34" i="30"/>
  <c r="H37" i="30"/>
  <c r="J38" i="30"/>
  <c r="F42" i="30"/>
  <c r="L55" i="30"/>
  <c r="L82" i="30"/>
  <c r="H97" i="30"/>
  <c r="J103" i="30"/>
  <c r="F107" i="30"/>
  <c r="L109" i="30"/>
  <c r="L122" i="30"/>
  <c r="H124" i="30"/>
  <c r="J168" i="30"/>
  <c r="F170" i="30"/>
  <c r="J209" i="30"/>
  <c r="H217" i="30"/>
  <c r="H219" i="30"/>
  <c r="H255" i="30"/>
  <c r="H278" i="30"/>
  <c r="L10" i="31"/>
  <c r="J20" i="31"/>
  <c r="H57" i="31"/>
  <c r="F78" i="31"/>
  <c r="L38" i="30"/>
  <c r="J40" i="30"/>
  <c r="H42" i="30"/>
  <c r="L57" i="30"/>
  <c r="L65" i="30"/>
  <c r="L76" i="30"/>
  <c r="J78" i="30"/>
  <c r="J97" i="30"/>
  <c r="H99" i="30"/>
  <c r="F101" i="30"/>
  <c r="L103" i="30"/>
  <c r="J105" i="30"/>
  <c r="H107" i="30"/>
  <c r="F109" i="30"/>
  <c r="L119" i="30"/>
  <c r="H121" i="30"/>
  <c r="J129" i="30"/>
  <c r="F131" i="30"/>
  <c r="J144" i="30"/>
  <c r="F150" i="30"/>
  <c r="L152" i="30"/>
  <c r="J163" i="30"/>
  <c r="F169" i="30"/>
  <c r="L171" i="30"/>
  <c r="H173" i="30"/>
  <c r="L186" i="30"/>
  <c r="H192" i="30"/>
  <c r="J196" i="30"/>
  <c r="L213" i="30"/>
  <c r="L215" i="30"/>
  <c r="L216" i="30"/>
  <c r="L219" i="30"/>
  <c r="L273" i="30"/>
  <c r="H277" i="30"/>
  <c r="J283" i="30"/>
  <c r="F12" i="31"/>
  <c r="L14" i="31"/>
  <c r="H18" i="31"/>
  <c r="H9" i="30"/>
  <c r="F11" i="30"/>
  <c r="L13" i="30"/>
  <c r="J15" i="30"/>
  <c r="H17" i="30"/>
  <c r="F19" i="30"/>
  <c r="L21" i="30"/>
  <c r="L32" i="30"/>
  <c r="J34" i="30"/>
  <c r="H36" i="30"/>
  <c r="F38" i="30"/>
  <c r="L40" i="30"/>
  <c r="J42" i="30"/>
  <c r="L97" i="30"/>
  <c r="J99" i="30"/>
  <c r="H101" i="30"/>
  <c r="F103" i="30"/>
  <c r="L105" i="30"/>
  <c r="J107" i="30"/>
  <c r="H109" i="30"/>
  <c r="J153" i="30"/>
  <c r="F142" i="30"/>
  <c r="L144" i="30"/>
  <c r="H146" i="30"/>
  <c r="L163" i="30"/>
  <c r="H165" i="30"/>
  <c r="J173" i="30"/>
  <c r="F175" i="30"/>
  <c r="J188" i="30"/>
  <c r="F194" i="30"/>
  <c r="L196" i="30"/>
  <c r="J207" i="30"/>
  <c r="H253" i="30"/>
  <c r="J259" i="30"/>
  <c r="F263" i="30"/>
  <c r="J276" i="30"/>
  <c r="F280" i="30"/>
  <c r="L282" i="30"/>
  <c r="H11" i="31"/>
  <c r="J17" i="31"/>
  <c r="F21" i="31"/>
  <c r="F101" i="31"/>
  <c r="F37" i="31"/>
  <c r="H43" i="31"/>
  <c r="H54" i="31"/>
  <c r="F64" i="31"/>
  <c r="F75" i="31"/>
  <c r="H81" i="31"/>
  <c r="F11" i="41"/>
  <c r="J20" i="30"/>
  <c r="J31" i="30"/>
  <c r="H33" i="30"/>
  <c r="F35" i="30"/>
  <c r="L37" i="30"/>
  <c r="J39" i="30"/>
  <c r="H41" i="30"/>
  <c r="F43" i="30"/>
  <c r="J58" i="30"/>
  <c r="J77" i="30"/>
  <c r="J85" i="30"/>
  <c r="H98" i="30"/>
  <c r="F100" i="30"/>
  <c r="L102" i="30"/>
  <c r="J104" i="30"/>
  <c r="H106" i="30"/>
  <c r="F108" i="30"/>
  <c r="J122" i="30"/>
  <c r="F128" i="30"/>
  <c r="L130" i="30"/>
  <c r="J141" i="30"/>
  <c r="F147" i="30"/>
  <c r="L149" i="30"/>
  <c r="H151" i="30"/>
  <c r="L164" i="30"/>
  <c r="H170" i="30"/>
  <c r="J174" i="30"/>
  <c r="H189" i="30"/>
  <c r="J193" i="30"/>
  <c r="L197" i="30"/>
  <c r="F233" i="30"/>
  <c r="F235" i="30"/>
  <c r="F236" i="30"/>
  <c r="J253" i="30"/>
  <c r="F257" i="30"/>
  <c r="L259" i="30"/>
  <c r="H263" i="30"/>
  <c r="H275" i="30"/>
  <c r="J281" i="30"/>
  <c r="F285" i="30"/>
  <c r="F10" i="31"/>
  <c r="L12" i="31"/>
  <c r="H16" i="31"/>
  <c r="H85" i="31"/>
  <c r="F31" i="31"/>
  <c r="H37" i="31"/>
  <c r="J43" i="31"/>
  <c r="J54" i="31"/>
  <c r="F58" i="31"/>
  <c r="H64" i="31"/>
  <c r="H75" i="31"/>
  <c r="F85" i="31"/>
  <c r="J17" i="30"/>
  <c r="H19" i="30"/>
  <c r="F21" i="30"/>
  <c r="F32" i="30"/>
  <c r="L34" i="30"/>
  <c r="J36" i="30"/>
  <c r="H38" i="30"/>
  <c r="F40" i="30"/>
  <c r="L42" i="30"/>
  <c r="F97" i="30"/>
  <c r="L99" i="30"/>
  <c r="J101" i="30"/>
  <c r="H103" i="30"/>
  <c r="F105" i="30"/>
  <c r="L107" i="30"/>
  <c r="J109" i="30"/>
  <c r="J146" i="30"/>
  <c r="F148" i="30"/>
  <c r="L150" i="30"/>
  <c r="J165" i="30"/>
  <c r="F167" i="30"/>
  <c r="L169" i="30"/>
  <c r="H175" i="30"/>
  <c r="J197" i="30"/>
  <c r="F186" i="30"/>
  <c r="L188" i="30"/>
  <c r="H190" i="30"/>
  <c r="L207" i="30"/>
  <c r="H209" i="30"/>
  <c r="F211" i="30"/>
  <c r="F213" i="30"/>
  <c r="F214" i="30"/>
  <c r="H231" i="30"/>
  <c r="H233" i="30"/>
  <c r="H234" i="30"/>
  <c r="F241" i="30"/>
  <c r="J263" i="30"/>
  <c r="J251" i="30"/>
  <c r="L263" i="30"/>
  <c r="J275" i="30"/>
  <c r="F279" i="30"/>
  <c r="L281" i="30"/>
  <c r="H285" i="30"/>
  <c r="H10" i="31"/>
  <c r="J16" i="31"/>
  <c r="F20" i="31"/>
  <c r="L210" i="30"/>
  <c r="J212" i="30"/>
  <c r="H214" i="30"/>
  <c r="F216" i="30"/>
  <c r="L218" i="30"/>
  <c r="F230" i="30"/>
  <c r="L232" i="30"/>
  <c r="J234" i="30"/>
  <c r="H236" i="30"/>
  <c r="F238" i="30"/>
  <c r="L240" i="30"/>
  <c r="F252" i="30"/>
  <c r="L254" i="30"/>
  <c r="J256" i="30"/>
  <c r="H258" i="30"/>
  <c r="F260" i="30"/>
  <c r="L262" i="30"/>
  <c r="F274" i="30"/>
  <c r="L276" i="30"/>
  <c r="J278" i="30"/>
  <c r="H280" i="30"/>
  <c r="F282" i="30"/>
  <c r="L284" i="30"/>
  <c r="L9" i="31"/>
  <c r="J11" i="31"/>
  <c r="H13" i="31"/>
  <c r="F15" i="31"/>
  <c r="L17" i="31"/>
  <c r="J19" i="31"/>
  <c r="H21" i="31"/>
  <c r="O125" i="37"/>
  <c r="N125" i="37"/>
  <c r="K125" i="37"/>
  <c r="F9" i="31"/>
  <c r="L11" i="31"/>
  <c r="J13" i="31"/>
  <c r="H15" i="31"/>
  <c r="F17" i="31"/>
  <c r="L19" i="31"/>
  <c r="J21" i="31"/>
  <c r="M127" i="37"/>
  <c r="L127" i="37"/>
  <c r="K127" i="37"/>
  <c r="N6" i="39"/>
  <c r="M6" i="39"/>
  <c r="L6" i="39"/>
  <c r="J10" i="31"/>
  <c r="H12" i="31"/>
  <c r="F14" i="31"/>
  <c r="L16" i="31"/>
  <c r="J18" i="31"/>
  <c r="H20" i="31"/>
  <c r="H38" i="35"/>
  <c r="H9" i="31"/>
  <c r="F11" i="31"/>
  <c r="L13" i="31"/>
  <c r="J15" i="31"/>
  <c r="H17" i="31"/>
  <c r="F19" i="31"/>
  <c r="L21" i="31"/>
  <c r="H30" i="35"/>
  <c r="H10" i="37"/>
  <c r="I10" i="37"/>
  <c r="G10" i="37"/>
  <c r="F9" i="38"/>
  <c r="F15" i="41"/>
  <c r="I140" i="41"/>
  <c r="I34" i="35"/>
  <c r="L8" i="37"/>
  <c r="M8" i="37"/>
  <c r="K8" i="37"/>
  <c r="T10" i="37"/>
  <c r="S10" i="37"/>
  <c r="R10" i="37"/>
  <c r="P10" i="37"/>
  <c r="Q10" i="37"/>
  <c r="O10" i="37"/>
  <c r="E129" i="37"/>
  <c r="J9" i="39"/>
  <c r="N6" i="40"/>
  <c r="O137" i="38"/>
  <c r="N137" i="38"/>
  <c r="M137" i="38"/>
  <c r="L137" i="38"/>
  <c r="I134" i="39"/>
  <c r="G134" i="39"/>
  <c r="H134" i="39"/>
  <c r="H136" i="40"/>
  <c r="G136" i="40"/>
  <c r="H35" i="35"/>
  <c r="C129" i="37"/>
  <c r="N11" i="39"/>
  <c r="M11" i="39"/>
  <c r="L11" i="39"/>
  <c r="F10" i="38"/>
  <c r="J6" i="39"/>
  <c r="M134" i="39"/>
  <c r="L134" i="39"/>
  <c r="K134" i="39"/>
  <c r="O138" i="39"/>
  <c r="M138" i="39"/>
  <c r="N138" i="39"/>
  <c r="L138" i="39"/>
  <c r="K138" i="39"/>
  <c r="N7" i="40"/>
  <c r="X38" i="35"/>
  <c r="H39" i="35"/>
  <c r="N8" i="39"/>
  <c r="J12" i="39"/>
  <c r="I12" i="39"/>
  <c r="H12" i="39"/>
  <c r="O137" i="40"/>
  <c r="M137" i="40"/>
  <c r="N137" i="40"/>
  <c r="L137" i="40"/>
  <c r="X35" i="35"/>
  <c r="H36" i="35"/>
  <c r="C11" i="37"/>
  <c r="I127" i="37"/>
  <c r="G127" i="37"/>
  <c r="H127" i="37"/>
  <c r="J13" i="42"/>
  <c r="H13" i="42"/>
  <c r="I13" i="42"/>
  <c r="Y39" i="35"/>
  <c r="H33" i="35"/>
  <c r="L6" i="37"/>
  <c r="K6" i="37"/>
  <c r="F6" i="38"/>
  <c r="M11" i="38"/>
  <c r="L11" i="38"/>
  <c r="I138" i="39"/>
  <c r="H138" i="39"/>
  <c r="G138" i="39"/>
  <c r="N11" i="40"/>
  <c r="L11" i="40"/>
  <c r="M11" i="40"/>
  <c r="F12" i="42"/>
  <c r="F10" i="43"/>
  <c r="R6" i="37"/>
  <c r="Q6" i="37"/>
  <c r="P6" i="37"/>
  <c r="O6" i="37"/>
  <c r="I7" i="37"/>
  <c r="H7" i="37"/>
  <c r="G7" i="37"/>
  <c r="R7" i="37"/>
  <c r="Q7" i="37"/>
  <c r="P7" i="37"/>
  <c r="S7" i="37"/>
  <c r="O7" i="37"/>
  <c r="T7" i="37"/>
  <c r="J11" i="37"/>
  <c r="M9" i="37"/>
  <c r="L9" i="37"/>
  <c r="K9" i="37"/>
  <c r="H124" i="37"/>
  <c r="G124" i="37"/>
  <c r="I126" i="37"/>
  <c r="H126" i="37"/>
  <c r="G126" i="37"/>
  <c r="F7" i="38"/>
  <c r="F11" i="38"/>
  <c r="M12" i="38"/>
  <c r="L12" i="38"/>
  <c r="H138" i="40"/>
  <c r="G138" i="40"/>
  <c r="H141" i="41"/>
  <c r="G141" i="41"/>
  <c r="I141" i="41"/>
  <c r="L144" i="41"/>
  <c r="M144" i="41"/>
  <c r="E16" i="42"/>
  <c r="F16" i="42" s="1"/>
  <c r="F6" i="42"/>
  <c r="D13" i="44"/>
  <c r="I136" i="39"/>
  <c r="G136" i="39"/>
  <c r="H136" i="39"/>
  <c r="H14" i="42"/>
  <c r="J14" i="42"/>
  <c r="I14" i="42"/>
  <c r="N13" i="43"/>
  <c r="M13" i="43"/>
  <c r="L13" i="43"/>
  <c r="H6" i="37"/>
  <c r="G6" i="37"/>
  <c r="H8" i="37"/>
  <c r="G8" i="37"/>
  <c r="I8" i="37"/>
  <c r="P8" i="37"/>
  <c r="O8" i="37"/>
  <c r="T8" i="37"/>
  <c r="S8" i="37"/>
  <c r="Q8" i="37"/>
  <c r="R8" i="37"/>
  <c r="D11" i="37"/>
  <c r="L10" i="37"/>
  <c r="K10" i="37"/>
  <c r="M10" i="37"/>
  <c r="I11" i="38"/>
  <c r="H11" i="38"/>
  <c r="Q11" i="38"/>
  <c r="P11" i="38"/>
  <c r="S11" i="38"/>
  <c r="R11" i="38"/>
  <c r="F12" i="38"/>
  <c r="G135" i="38"/>
  <c r="H135" i="38"/>
  <c r="N7" i="39"/>
  <c r="S10" i="40"/>
  <c r="R10" i="40"/>
  <c r="F10" i="41"/>
  <c r="N14" i="42"/>
  <c r="M14" i="42"/>
  <c r="L14" i="42"/>
  <c r="E11" i="37"/>
  <c r="P12" i="38"/>
  <c r="R12" i="38"/>
  <c r="Q12" i="38"/>
  <c r="S12" i="38"/>
  <c r="G136" i="38"/>
  <c r="H136" i="38"/>
  <c r="N10" i="39"/>
  <c r="N12" i="39"/>
  <c r="M12" i="39"/>
  <c r="L12" i="39"/>
  <c r="I136" i="41"/>
  <c r="H136" i="41"/>
  <c r="K136" i="41" s="1"/>
  <c r="G136" i="41"/>
  <c r="F7" i="42"/>
  <c r="G140" i="42"/>
  <c r="H140" i="42"/>
  <c r="K7" i="37"/>
  <c r="L7" i="37"/>
  <c r="M7" i="37"/>
  <c r="F11" i="37"/>
  <c r="G9" i="37"/>
  <c r="I9" i="37"/>
  <c r="H9" i="37"/>
  <c r="T9" i="37"/>
  <c r="N11" i="37"/>
  <c r="R9" i="37"/>
  <c r="S9" i="37"/>
  <c r="Q9" i="37"/>
  <c r="O9" i="37"/>
  <c r="P9" i="37"/>
  <c r="I12" i="38"/>
  <c r="H12" i="38"/>
  <c r="O135" i="38"/>
  <c r="N135" i="38"/>
  <c r="M135" i="38"/>
  <c r="L135" i="38"/>
  <c r="H138" i="38"/>
  <c r="G138" i="38"/>
  <c r="S12" i="39"/>
  <c r="Q12" i="39"/>
  <c r="P12" i="39"/>
  <c r="R12" i="39"/>
  <c r="O135" i="39"/>
  <c r="N135" i="39"/>
  <c r="L135" i="39"/>
  <c r="M135" i="39"/>
  <c r="K135" i="39"/>
  <c r="G135" i="40"/>
  <c r="H135" i="40"/>
  <c r="H137" i="40"/>
  <c r="G137" i="40"/>
  <c r="N11" i="42"/>
  <c r="L11" i="42"/>
  <c r="M11" i="42"/>
  <c r="F15" i="43"/>
  <c r="I144" i="43"/>
  <c r="H144" i="43"/>
  <c r="G144" i="43"/>
  <c r="N137" i="39"/>
  <c r="M137" i="39"/>
  <c r="L137" i="39"/>
  <c r="O137" i="39"/>
  <c r="K137" i="39"/>
  <c r="S8" i="40"/>
  <c r="R8" i="40"/>
  <c r="F7" i="41"/>
  <c r="M136" i="41"/>
  <c r="L136" i="41"/>
  <c r="J6" i="42"/>
  <c r="H6" i="42"/>
  <c r="G16" i="42"/>
  <c r="I6" i="42"/>
  <c r="T9" i="42"/>
  <c r="S9" i="42"/>
  <c r="R9" i="42"/>
  <c r="P9" i="42"/>
  <c r="Q9" i="42"/>
  <c r="J7" i="43"/>
  <c r="I7" i="43"/>
  <c r="H7" i="43"/>
  <c r="N11" i="43"/>
  <c r="M11" i="43"/>
  <c r="L11" i="43"/>
  <c r="L136" i="38"/>
  <c r="O136" i="38"/>
  <c r="N136" i="38"/>
  <c r="M136" i="38"/>
  <c r="H135" i="39"/>
  <c r="G135" i="39"/>
  <c r="I135" i="39"/>
  <c r="N8" i="42"/>
  <c r="M8" i="42"/>
  <c r="L8" i="42"/>
  <c r="T12" i="42"/>
  <c r="R12" i="42"/>
  <c r="S12" i="42"/>
  <c r="Q12" i="42"/>
  <c r="P12" i="42"/>
  <c r="R15" i="43"/>
  <c r="Q15" i="43"/>
  <c r="P15" i="43"/>
  <c r="T15" i="43"/>
  <c r="S15" i="43"/>
  <c r="D15" i="45"/>
  <c r="G137" i="38"/>
  <c r="H137" i="38"/>
  <c r="H11" i="39"/>
  <c r="I11" i="39"/>
  <c r="J11" i="39"/>
  <c r="P11" i="39"/>
  <c r="S11" i="39"/>
  <c r="R11" i="39"/>
  <c r="Q11" i="39"/>
  <c r="K136" i="39"/>
  <c r="O136" i="39"/>
  <c r="M136" i="39"/>
  <c r="L136" i="39"/>
  <c r="N136" i="39"/>
  <c r="M12" i="40"/>
  <c r="L12" i="40"/>
  <c r="N12" i="40"/>
  <c r="P10" i="42"/>
  <c r="T10" i="42"/>
  <c r="R10" i="42"/>
  <c r="Q10" i="42"/>
  <c r="S10" i="42"/>
  <c r="M136" i="43"/>
  <c r="L136" i="43"/>
  <c r="O138" i="38"/>
  <c r="N138" i="38"/>
  <c r="M138" i="38"/>
  <c r="L138" i="38"/>
  <c r="I137" i="39"/>
  <c r="H137" i="39"/>
  <c r="G137" i="39"/>
  <c r="F6" i="41"/>
  <c r="F13" i="42"/>
  <c r="N15" i="42"/>
  <c r="L15" i="42"/>
  <c r="M15" i="42"/>
  <c r="D12" i="44"/>
  <c r="I11" i="40"/>
  <c r="H11" i="40"/>
  <c r="R11" i="40"/>
  <c r="Q11" i="40"/>
  <c r="S11" i="40"/>
  <c r="P11" i="40"/>
  <c r="M136" i="40"/>
  <c r="L136" i="40"/>
  <c r="O136" i="40"/>
  <c r="N136" i="40"/>
  <c r="I142" i="41"/>
  <c r="O142" i="42"/>
  <c r="N142" i="42"/>
  <c r="T13" i="43"/>
  <c r="S13" i="43"/>
  <c r="R13" i="43"/>
  <c r="Q13" i="43"/>
  <c r="P13" i="43"/>
  <c r="I139" i="43"/>
  <c r="H139" i="43"/>
  <c r="K139" i="43" s="1"/>
  <c r="G139" i="43"/>
  <c r="D20" i="44"/>
  <c r="D8" i="46"/>
  <c r="H12" i="40"/>
  <c r="I12" i="40"/>
  <c r="P12" i="40"/>
  <c r="S12" i="40"/>
  <c r="R12" i="40"/>
  <c r="Q12" i="40"/>
  <c r="N138" i="40"/>
  <c r="M138" i="40"/>
  <c r="L138" i="40"/>
  <c r="O138" i="40"/>
  <c r="I138" i="41"/>
  <c r="G138" i="41"/>
  <c r="H138" i="41"/>
  <c r="L12" i="42"/>
  <c r="N12" i="42"/>
  <c r="M12" i="42"/>
  <c r="F12" i="43"/>
  <c r="J14" i="43"/>
  <c r="I14" i="43"/>
  <c r="H14" i="43"/>
  <c r="O135" i="40"/>
  <c r="N135" i="40"/>
  <c r="M135" i="40"/>
  <c r="L135" i="40"/>
  <c r="I139" i="41"/>
  <c r="N7" i="42"/>
  <c r="L7" i="42"/>
  <c r="M7" i="42"/>
  <c r="J9" i="42"/>
  <c r="H9" i="42"/>
  <c r="I9" i="42"/>
  <c r="F10" i="42"/>
  <c r="R13" i="42"/>
  <c r="P13" i="42"/>
  <c r="T13" i="42"/>
  <c r="Q13" i="42"/>
  <c r="S13" i="42"/>
  <c r="T10" i="43"/>
  <c r="S10" i="43"/>
  <c r="R10" i="43"/>
  <c r="P10" i="43"/>
  <c r="Q10" i="43"/>
  <c r="D16" i="46"/>
  <c r="F14" i="41"/>
  <c r="I145" i="41"/>
  <c r="H145" i="41"/>
  <c r="G145" i="41"/>
  <c r="I144" i="41"/>
  <c r="D16" i="42"/>
  <c r="S6" i="42"/>
  <c r="R6" i="42"/>
  <c r="P6" i="42"/>
  <c r="T6" i="42"/>
  <c r="Q6" i="42"/>
  <c r="O16" i="42"/>
  <c r="H10" i="42"/>
  <c r="J10" i="42"/>
  <c r="I10" i="42"/>
  <c r="F7" i="43"/>
  <c r="M140" i="43"/>
  <c r="L140" i="43"/>
  <c r="D14" i="45"/>
  <c r="T15" i="42"/>
  <c r="S15" i="42"/>
  <c r="R15" i="42"/>
  <c r="Q15" i="42"/>
  <c r="P15" i="42"/>
  <c r="O143" i="42"/>
  <c r="N143" i="42"/>
  <c r="T6" i="43"/>
  <c r="O16" i="43"/>
  <c r="S6" i="43"/>
  <c r="R6" i="43"/>
  <c r="Q6" i="43"/>
  <c r="P6" i="43"/>
  <c r="N7" i="43"/>
  <c r="M7" i="43"/>
  <c r="L7" i="43"/>
  <c r="N9" i="43"/>
  <c r="M9" i="43"/>
  <c r="L9" i="43"/>
  <c r="J10" i="43"/>
  <c r="I10" i="43"/>
  <c r="H10" i="43"/>
  <c r="G143" i="43"/>
  <c r="I143" i="43"/>
  <c r="H143" i="43"/>
  <c r="I137" i="43"/>
  <c r="H137" i="43"/>
  <c r="G137" i="43"/>
  <c r="D9" i="46"/>
  <c r="D17" i="46"/>
  <c r="F15" i="42"/>
  <c r="O140" i="42"/>
  <c r="M140" i="42"/>
  <c r="L140" i="42"/>
  <c r="N140" i="42"/>
  <c r="E16" i="43"/>
  <c r="F16" i="43" s="1"/>
  <c r="F6" i="43"/>
  <c r="F8" i="43"/>
  <c r="T9" i="43"/>
  <c r="R9" i="43"/>
  <c r="Q9" i="43"/>
  <c r="P9" i="43"/>
  <c r="S9" i="43"/>
  <c r="R11" i="43"/>
  <c r="Q11" i="43"/>
  <c r="P11" i="43"/>
  <c r="T11" i="43"/>
  <c r="S11" i="43"/>
  <c r="N12" i="43"/>
  <c r="M12" i="43"/>
  <c r="L12" i="43"/>
  <c r="J13" i="43"/>
  <c r="I13" i="43"/>
  <c r="H13" i="43"/>
  <c r="J15" i="43"/>
  <c r="I15" i="43"/>
  <c r="H15" i="43"/>
  <c r="I142" i="43"/>
  <c r="H142" i="43"/>
  <c r="K142" i="43" s="1"/>
  <c r="G142" i="43"/>
  <c r="D8" i="44"/>
  <c r="D16" i="44"/>
  <c r="D10" i="45"/>
  <c r="D18" i="45"/>
  <c r="I7" i="42"/>
  <c r="H7" i="42"/>
  <c r="J7" i="42"/>
  <c r="Q7" i="42"/>
  <c r="P7" i="42"/>
  <c r="T7" i="42"/>
  <c r="S7" i="42"/>
  <c r="R7" i="42"/>
  <c r="F8" i="42"/>
  <c r="M9" i="42"/>
  <c r="L9" i="42"/>
  <c r="N9" i="42"/>
  <c r="N10" i="42"/>
  <c r="M10" i="42"/>
  <c r="L10" i="42"/>
  <c r="T11" i="42"/>
  <c r="Q11" i="42"/>
  <c r="P11" i="42"/>
  <c r="S11" i="42"/>
  <c r="R11" i="42"/>
  <c r="J12" i="42"/>
  <c r="I12" i="42"/>
  <c r="H12" i="42"/>
  <c r="M13" i="42"/>
  <c r="L13" i="42"/>
  <c r="N13" i="42"/>
  <c r="I15" i="42"/>
  <c r="H15" i="42"/>
  <c r="J15" i="42"/>
  <c r="F11" i="43"/>
  <c r="T14" i="43"/>
  <c r="S14" i="43"/>
  <c r="R14" i="43"/>
  <c r="Q14" i="43"/>
  <c r="P14" i="43"/>
  <c r="M15" i="43"/>
  <c r="L15" i="43"/>
  <c r="N15" i="43"/>
  <c r="I136" i="43"/>
  <c r="H136" i="43"/>
  <c r="K136" i="43" s="1"/>
  <c r="G136" i="43"/>
  <c r="D12" i="46"/>
  <c r="D20" i="46"/>
  <c r="F11" i="42"/>
  <c r="P14" i="42"/>
  <c r="Q14" i="42"/>
  <c r="T14" i="42"/>
  <c r="S14" i="42"/>
  <c r="R14" i="42"/>
  <c r="G16" i="43"/>
  <c r="J6" i="43"/>
  <c r="H6" i="43"/>
  <c r="I6" i="43"/>
  <c r="F14" i="43"/>
  <c r="D9" i="44"/>
  <c r="D17" i="44"/>
  <c r="D11" i="45"/>
  <c r="D19" i="45"/>
  <c r="C16" i="42"/>
  <c r="K16" i="42"/>
  <c r="N6" i="42"/>
  <c r="M6" i="42"/>
  <c r="L6" i="42"/>
  <c r="J8" i="42"/>
  <c r="I8" i="42"/>
  <c r="H8" i="42"/>
  <c r="T8" i="42"/>
  <c r="R8" i="42"/>
  <c r="Q8" i="42"/>
  <c r="P8" i="42"/>
  <c r="S8" i="42"/>
  <c r="F9" i="42"/>
  <c r="J11" i="42"/>
  <c r="I11" i="42"/>
  <c r="H11" i="42"/>
  <c r="F14" i="42"/>
  <c r="N137" i="42"/>
  <c r="O137" i="42"/>
  <c r="R7" i="43"/>
  <c r="Q7" i="43"/>
  <c r="P7" i="43"/>
  <c r="T7" i="43"/>
  <c r="S7" i="43"/>
  <c r="N8" i="43"/>
  <c r="M8" i="43"/>
  <c r="L8" i="43"/>
  <c r="I9" i="43"/>
  <c r="H9" i="43"/>
  <c r="J9" i="43"/>
  <c r="J11" i="43"/>
  <c r="I11" i="43"/>
  <c r="H11" i="43"/>
  <c r="I145" i="43"/>
  <c r="G145" i="43"/>
  <c r="H145" i="43"/>
  <c r="D13" i="46"/>
  <c r="D10" i="44"/>
  <c r="D14" i="44"/>
  <c r="D18" i="44"/>
  <c r="D8" i="45"/>
  <c r="D12" i="45"/>
  <c r="D16" i="45"/>
  <c r="D20" i="45"/>
  <c r="D10" i="46"/>
  <c r="D14" i="46"/>
  <c r="D18" i="46"/>
  <c r="C16" i="43"/>
  <c r="L6" i="43"/>
  <c r="K16" i="43"/>
  <c r="N6" i="43"/>
  <c r="M6" i="43"/>
  <c r="H8" i="43"/>
  <c r="J8" i="43"/>
  <c r="I8" i="43"/>
  <c r="P8" i="43"/>
  <c r="T8" i="43"/>
  <c r="S8" i="43"/>
  <c r="R8" i="43"/>
  <c r="Q8" i="43"/>
  <c r="F9" i="43"/>
  <c r="L10" i="43"/>
  <c r="N10" i="43"/>
  <c r="M10" i="43"/>
  <c r="H12" i="43"/>
  <c r="J12" i="43"/>
  <c r="I12" i="43"/>
  <c r="P12" i="43"/>
  <c r="Q12" i="43"/>
  <c r="R12" i="43"/>
  <c r="T12" i="43"/>
  <c r="S12" i="43"/>
  <c r="F13" i="43"/>
  <c r="L14" i="43"/>
  <c r="N14" i="43"/>
  <c r="M14" i="43"/>
  <c r="D16" i="43"/>
  <c r="D11" i="44"/>
  <c r="D15" i="44"/>
  <c r="D19" i="44"/>
  <c r="D9" i="45"/>
  <c r="D13" i="45"/>
  <c r="D17" i="45"/>
  <c r="D11" i="46"/>
  <c r="D15" i="46"/>
  <c r="D19" i="46"/>
  <c r="G140" i="43"/>
  <c r="I140" i="43"/>
  <c r="H140" i="43"/>
  <c r="L6" i="5"/>
  <c r="T6" i="5"/>
  <c r="K56" i="2"/>
  <c r="M6" i="5"/>
  <c r="U6" i="5"/>
  <c r="L6" i="6"/>
  <c r="M152" i="3"/>
  <c r="J56" i="2"/>
  <c r="L56" i="2"/>
  <c r="V6" i="5"/>
  <c r="I6" i="6"/>
  <c r="T6" i="6"/>
  <c r="M79" i="3"/>
  <c r="S6" i="5"/>
  <c r="M56" i="2"/>
  <c r="J6" i="3"/>
  <c r="J79" i="3"/>
  <c r="J152" i="3"/>
  <c r="W6" i="5"/>
  <c r="J6" i="6"/>
  <c r="S6" i="6"/>
  <c r="L52" i="8"/>
  <c r="M6" i="2"/>
  <c r="K6" i="6"/>
  <c r="U6" i="6"/>
  <c r="N56" i="2"/>
  <c r="K6" i="2"/>
  <c r="I6" i="5"/>
  <c r="V6" i="6"/>
  <c r="J96" i="10"/>
  <c r="H52" i="8"/>
  <c r="S8" i="9"/>
  <c r="P8" i="9"/>
  <c r="F8" i="8"/>
  <c r="J52" i="8"/>
  <c r="F52" i="10"/>
  <c r="J74" i="8"/>
  <c r="L74" i="8"/>
  <c r="X5" i="12"/>
  <c r="W5" i="12"/>
  <c r="V5" i="12"/>
  <c r="U5" i="12"/>
  <c r="J74" i="10"/>
  <c r="AA6" i="13"/>
  <c r="Z6" i="13"/>
  <c r="W6" i="13"/>
  <c r="Y6" i="13"/>
  <c r="F74" i="10"/>
  <c r="H74" i="10"/>
  <c r="H96" i="10"/>
  <c r="AA7" i="16"/>
  <c r="Y7" i="16"/>
  <c r="Z7" i="16"/>
  <c r="X7" i="16"/>
  <c r="W7" i="16"/>
  <c r="V9" i="14"/>
  <c r="U9" i="14"/>
  <c r="T9" i="14"/>
  <c r="X7" i="17"/>
  <c r="Z7" i="17"/>
  <c r="L8" i="10"/>
  <c r="F96" i="10"/>
  <c r="I5" i="12"/>
  <c r="J5" i="12"/>
  <c r="K9" i="14"/>
  <c r="J9" i="14"/>
  <c r="I9" i="14"/>
  <c r="Y7" i="15"/>
  <c r="X7" i="15"/>
  <c r="AA7" i="15"/>
  <c r="Z7" i="15"/>
  <c r="K5" i="12"/>
  <c r="W7" i="15"/>
  <c r="L6" i="13"/>
  <c r="K6" i="18"/>
  <c r="J6" i="18"/>
  <c r="I6" i="18"/>
  <c r="M7" i="17"/>
  <c r="L7" i="17"/>
  <c r="K7" i="17"/>
  <c r="J7" i="17"/>
  <c r="I7" i="17"/>
  <c r="D228" i="24"/>
  <c r="J7" i="19"/>
  <c r="R7" i="19"/>
  <c r="R8" i="21"/>
  <c r="E7" i="19"/>
  <c r="M7" i="19"/>
  <c r="U7" i="19"/>
  <c r="J8" i="21"/>
  <c r="D74" i="25"/>
  <c r="D96" i="24"/>
  <c r="M7" i="22"/>
  <c r="L30" i="25"/>
  <c r="J7" i="22"/>
  <c r="K7" i="22"/>
  <c r="X7" i="22"/>
  <c r="H74" i="24"/>
  <c r="F74" i="25"/>
  <c r="H74" i="25"/>
  <c r="F30" i="24"/>
  <c r="H52" i="24"/>
  <c r="F8" i="24"/>
  <c r="L8" i="25"/>
  <c r="H96" i="25"/>
  <c r="L74" i="25"/>
  <c r="J96" i="25"/>
  <c r="M6" i="27"/>
  <c r="K6" i="27"/>
  <c r="J6" i="27"/>
  <c r="H250" i="30"/>
  <c r="J250" i="30"/>
  <c r="F228" i="24"/>
  <c r="F254" i="24"/>
  <c r="I6" i="27"/>
  <c r="M6" i="28"/>
  <c r="L6" i="28"/>
  <c r="J6" i="28"/>
  <c r="I6" i="28"/>
  <c r="L272" i="30"/>
  <c r="J272" i="30"/>
  <c r="I7" i="35"/>
  <c r="H7" i="35"/>
  <c r="H184" i="30"/>
  <c r="J184" i="30"/>
  <c r="D96" i="31"/>
  <c r="F96" i="31"/>
  <c r="L118" i="30"/>
  <c r="T5" i="39"/>
  <c r="S5" i="39"/>
  <c r="R5" i="39"/>
  <c r="Q5" i="39"/>
  <c r="P5" i="39"/>
  <c r="L30" i="31"/>
  <c r="F96" i="30"/>
  <c r="L140" i="30"/>
  <c r="J228" i="30"/>
  <c r="F118" i="30"/>
  <c r="J52" i="30"/>
  <c r="L206" i="30"/>
  <c r="H5" i="39"/>
  <c r="F5" i="39"/>
  <c r="F140" i="30"/>
  <c r="H272" i="30"/>
  <c r="J30" i="31"/>
  <c r="AR7" i="35"/>
  <c r="AP7" i="35"/>
  <c r="AO7" i="35"/>
  <c r="D30" i="31"/>
  <c r="AF7" i="35"/>
  <c r="AE7" i="35"/>
  <c r="H30" i="31"/>
  <c r="R5" i="37"/>
  <c r="X7" i="35"/>
  <c r="AX7" i="35"/>
  <c r="P7" i="35"/>
  <c r="AZ7" i="35"/>
  <c r="BA7" i="35"/>
  <c r="I133" i="38"/>
  <c r="H133" i="38"/>
  <c r="G133" i="38"/>
  <c r="L133" i="40"/>
  <c r="K133" i="40"/>
  <c r="O133" i="40"/>
  <c r="N133" i="40"/>
  <c r="M133" i="40"/>
  <c r="BB7" i="35"/>
  <c r="Y29" i="35"/>
  <c r="AO29" i="35"/>
  <c r="AN29" i="35"/>
  <c r="O123" i="37"/>
  <c r="N123" i="37"/>
  <c r="M123" i="37"/>
  <c r="K123" i="37"/>
  <c r="T5" i="38"/>
  <c r="S5" i="38"/>
  <c r="Q5" i="38"/>
  <c r="R5" i="38"/>
  <c r="X29" i="35"/>
  <c r="I5" i="38"/>
  <c r="J5" i="41"/>
  <c r="I5" i="41"/>
  <c r="H5" i="41"/>
  <c r="J5" i="39"/>
  <c r="L5" i="41"/>
  <c r="H5" i="40"/>
  <c r="S5" i="41"/>
  <c r="T5" i="41"/>
  <c r="R5" i="41"/>
  <c r="P5" i="41"/>
  <c r="H5" i="37"/>
  <c r="P5" i="37"/>
  <c r="L133" i="38"/>
  <c r="I5" i="39"/>
  <c r="N133" i="39"/>
  <c r="O133" i="39"/>
  <c r="Q5" i="41"/>
  <c r="Q5" i="37"/>
  <c r="L5" i="38"/>
  <c r="M133" i="38"/>
  <c r="L5" i="39"/>
  <c r="I133" i="40"/>
  <c r="H133" i="40"/>
  <c r="M5" i="38"/>
  <c r="M5" i="39"/>
  <c r="I133" i="39"/>
  <c r="H133" i="39"/>
  <c r="I5" i="40"/>
  <c r="Q5" i="40"/>
  <c r="M5" i="42"/>
  <c r="L5" i="42"/>
  <c r="J5" i="40"/>
  <c r="R5" i="40"/>
  <c r="N135" i="41"/>
  <c r="O135" i="41"/>
  <c r="M135" i="41"/>
  <c r="K135" i="41"/>
  <c r="N5" i="42"/>
  <c r="S5" i="40"/>
  <c r="L135" i="41"/>
  <c r="T5" i="42"/>
  <c r="R5" i="42"/>
  <c r="M5" i="41"/>
  <c r="Q5" i="42"/>
  <c r="H135" i="42"/>
  <c r="M135" i="42"/>
  <c r="L135" i="42"/>
  <c r="J5" i="43"/>
  <c r="I5" i="43"/>
  <c r="H5" i="43"/>
  <c r="N5" i="41"/>
  <c r="S5" i="42"/>
  <c r="G135" i="42"/>
  <c r="H135" i="41"/>
  <c r="N5" i="43"/>
  <c r="M5" i="43"/>
  <c r="L5" i="43"/>
  <c r="N135" i="43"/>
  <c r="M135" i="43"/>
  <c r="L135" i="43"/>
  <c r="H34" i="35" l="1"/>
  <c r="J6" i="38"/>
  <c r="I6" i="38"/>
  <c r="H6" i="38"/>
  <c r="J12" i="38"/>
  <c r="J11" i="38"/>
  <c r="J9" i="38"/>
  <c r="F163" i="30"/>
  <c r="H163" i="30"/>
  <c r="F130" i="30"/>
  <c r="H130" i="30"/>
  <c r="G48" i="28"/>
  <c r="M44" i="28"/>
  <c r="L44" i="28"/>
  <c r="I44" i="28"/>
  <c r="J44" i="28"/>
  <c r="K44" i="28"/>
  <c r="F42" i="25"/>
  <c r="H193" i="24"/>
  <c r="J193" i="24"/>
  <c r="F163" i="24"/>
  <c r="H212" i="24"/>
  <c r="J219" i="24"/>
  <c r="F65" i="24"/>
  <c r="H65" i="24"/>
  <c r="O133" i="19"/>
  <c r="P125" i="19"/>
  <c r="D104" i="13"/>
  <c r="K99" i="13"/>
  <c r="I99" i="13"/>
  <c r="F105" i="17"/>
  <c r="H257" i="8"/>
  <c r="J257" i="8"/>
  <c r="E146" i="43"/>
  <c r="I137" i="41"/>
  <c r="G137" i="41"/>
  <c r="H137" i="41"/>
  <c r="K137" i="41" s="1"/>
  <c r="F146" i="41"/>
  <c r="H142" i="41"/>
  <c r="K142" i="41" s="1"/>
  <c r="G142" i="41"/>
  <c r="G142" i="42"/>
  <c r="I142" i="42"/>
  <c r="H142" i="42"/>
  <c r="M142" i="42"/>
  <c r="L142" i="42"/>
  <c r="G139" i="42"/>
  <c r="I139" i="42"/>
  <c r="H139" i="42"/>
  <c r="L139" i="42"/>
  <c r="M139" i="42"/>
  <c r="F13" i="41"/>
  <c r="N145" i="41"/>
  <c r="L145" i="41"/>
  <c r="O145" i="41"/>
  <c r="M145" i="41"/>
  <c r="L139" i="41"/>
  <c r="O139" i="41"/>
  <c r="M139" i="41"/>
  <c r="N139" i="41"/>
  <c r="Y31" i="35"/>
  <c r="X31" i="35"/>
  <c r="N134" i="38"/>
  <c r="L134" i="38"/>
  <c r="K134" i="38"/>
  <c r="O134" i="38"/>
  <c r="M134" i="38"/>
  <c r="K137" i="38"/>
  <c r="K135" i="38"/>
  <c r="K136" i="38"/>
  <c r="K138" i="38"/>
  <c r="L9" i="38"/>
  <c r="N9" i="38"/>
  <c r="M9" i="38"/>
  <c r="Y37" i="35"/>
  <c r="X37" i="35"/>
  <c r="T6" i="41"/>
  <c r="S6" i="41"/>
  <c r="Q6" i="41"/>
  <c r="P6" i="41"/>
  <c r="O16" i="41"/>
  <c r="R6" i="41"/>
  <c r="T13" i="41"/>
  <c r="P12" i="41"/>
  <c r="T12" i="41"/>
  <c r="R12" i="41"/>
  <c r="S12" i="41"/>
  <c r="Q12" i="41"/>
  <c r="I10" i="41"/>
  <c r="H10" i="41"/>
  <c r="J10" i="41"/>
  <c r="F6" i="40"/>
  <c r="F11" i="40"/>
  <c r="F12" i="40"/>
  <c r="I35" i="35"/>
  <c r="J10" i="38"/>
  <c r="I10" i="38"/>
  <c r="H10" i="38"/>
  <c r="M10" i="38"/>
  <c r="L10" i="38"/>
  <c r="S6" i="38"/>
  <c r="R6" i="38"/>
  <c r="Q6" i="38"/>
  <c r="T6" i="38"/>
  <c r="P6" i="38"/>
  <c r="T12" i="38"/>
  <c r="T11" i="38"/>
  <c r="D129" i="37"/>
  <c r="O127" i="37"/>
  <c r="N127" i="37"/>
  <c r="AO33" i="35"/>
  <c r="AN33" i="35"/>
  <c r="Y40" i="35"/>
  <c r="BA16" i="35"/>
  <c r="AZ16" i="35"/>
  <c r="AY16" i="35"/>
  <c r="BB16" i="35"/>
  <c r="AX16" i="35"/>
  <c r="AF9" i="35"/>
  <c r="Y14" i="35"/>
  <c r="X14" i="35"/>
  <c r="Y16" i="35"/>
  <c r="X16" i="35"/>
  <c r="F81" i="31"/>
  <c r="L283" i="30"/>
  <c r="F229" i="30"/>
  <c r="H229" i="30"/>
  <c r="H191" i="30"/>
  <c r="J191" i="30"/>
  <c r="H147" i="30"/>
  <c r="J147" i="30"/>
  <c r="F254" i="30"/>
  <c r="H254" i="30"/>
  <c r="F210" i="30"/>
  <c r="H210" i="30"/>
  <c r="H164" i="30"/>
  <c r="J164" i="30"/>
  <c r="F61" i="31"/>
  <c r="AR18" i="35"/>
  <c r="AQ18" i="35"/>
  <c r="AO18" i="35"/>
  <c r="AN18" i="35"/>
  <c r="AP18" i="35"/>
  <c r="L83" i="30"/>
  <c r="F84" i="30"/>
  <c r="X10" i="35"/>
  <c r="L58" i="31"/>
  <c r="L53" i="31"/>
  <c r="E90" i="28"/>
  <c r="D104" i="28"/>
  <c r="D160" i="28"/>
  <c r="D34" i="28"/>
  <c r="K11" i="28"/>
  <c r="J11" i="28"/>
  <c r="M11" i="28"/>
  <c r="L11" i="28"/>
  <c r="I11" i="28"/>
  <c r="M61" i="28"/>
  <c r="L61" i="28"/>
  <c r="I61" i="28"/>
  <c r="J61" i="28"/>
  <c r="K61" i="28"/>
  <c r="J109" i="28"/>
  <c r="I109" i="28"/>
  <c r="M109" i="28"/>
  <c r="L109" i="28"/>
  <c r="K109" i="28"/>
  <c r="J129" i="28"/>
  <c r="L129" i="28"/>
  <c r="M129" i="28"/>
  <c r="K129" i="28"/>
  <c r="I129" i="28"/>
  <c r="L260" i="24"/>
  <c r="F213" i="24"/>
  <c r="F195" i="24"/>
  <c r="H195" i="24"/>
  <c r="F192" i="24"/>
  <c r="F171" i="24"/>
  <c r="L171" i="24"/>
  <c r="L152" i="24"/>
  <c r="L131" i="24"/>
  <c r="F210" i="24"/>
  <c r="J189" i="24"/>
  <c r="F188" i="24"/>
  <c r="W79" i="19"/>
  <c r="X80" i="19"/>
  <c r="P156" i="19"/>
  <c r="X32" i="19"/>
  <c r="H34" i="19"/>
  <c r="K78" i="13"/>
  <c r="I78" i="13"/>
  <c r="G63" i="17"/>
  <c r="K9" i="13"/>
  <c r="I9" i="13"/>
  <c r="L99" i="13"/>
  <c r="J99" i="13"/>
  <c r="F105" i="10"/>
  <c r="V16" i="14"/>
  <c r="U16" i="14"/>
  <c r="T16" i="14"/>
  <c r="L262" i="8"/>
  <c r="J69" i="13"/>
  <c r="L69" i="13"/>
  <c r="F53" i="12"/>
  <c r="F100" i="8"/>
  <c r="H100" i="8"/>
  <c r="F58" i="10"/>
  <c r="F37" i="8"/>
  <c r="H37" i="8"/>
  <c r="F189" i="3"/>
  <c r="H67" i="2"/>
  <c r="H12" i="41"/>
  <c r="J12" i="41"/>
  <c r="I12" i="41"/>
  <c r="L12" i="41"/>
  <c r="M12" i="41"/>
  <c r="Y12" i="35"/>
  <c r="X12" i="35"/>
  <c r="J100" i="28"/>
  <c r="I100" i="28"/>
  <c r="M100" i="28"/>
  <c r="L100" i="28"/>
  <c r="K100" i="28"/>
  <c r="F255" i="24"/>
  <c r="J262" i="24"/>
  <c r="L262" i="24"/>
  <c r="F144" i="24"/>
  <c r="L85" i="25"/>
  <c r="X17" i="19"/>
  <c r="L141" i="42"/>
  <c r="O141" i="42"/>
  <c r="N141" i="42"/>
  <c r="M141" i="42"/>
  <c r="J146" i="42"/>
  <c r="O139" i="43"/>
  <c r="N139" i="43"/>
  <c r="M139" i="43"/>
  <c r="L139" i="43"/>
  <c r="D146" i="42"/>
  <c r="L10" i="41"/>
  <c r="M10" i="41"/>
  <c r="N10" i="41"/>
  <c r="N13" i="41"/>
  <c r="M13" i="41"/>
  <c r="L13" i="41"/>
  <c r="Q13" i="41"/>
  <c r="P13" i="41"/>
  <c r="O140" i="41"/>
  <c r="M140" i="41"/>
  <c r="N140" i="41"/>
  <c r="L140" i="41"/>
  <c r="M141" i="41"/>
  <c r="L141" i="41"/>
  <c r="O141" i="41"/>
  <c r="N141" i="41"/>
  <c r="I10" i="40"/>
  <c r="J10" i="40"/>
  <c r="H10" i="40"/>
  <c r="H31" i="35"/>
  <c r="C146" i="41"/>
  <c r="N136" i="41"/>
  <c r="O136" i="41"/>
  <c r="T14" i="41"/>
  <c r="S14" i="41"/>
  <c r="Q14" i="41"/>
  <c r="P14" i="41"/>
  <c r="R14" i="41"/>
  <c r="F8" i="40"/>
  <c r="H8" i="40"/>
  <c r="I8" i="40"/>
  <c r="I7" i="38"/>
  <c r="H7" i="38"/>
  <c r="J7" i="38"/>
  <c r="M7" i="38"/>
  <c r="L7" i="38"/>
  <c r="S10" i="38"/>
  <c r="R10" i="38"/>
  <c r="Q10" i="38"/>
  <c r="T10" i="38"/>
  <c r="AA20" i="38" s="1"/>
  <c r="P10" i="38"/>
  <c r="AN40" i="35"/>
  <c r="X33" i="35"/>
  <c r="AF13" i="35"/>
  <c r="P11" i="35"/>
  <c r="O11" i="35"/>
  <c r="AW22" i="35"/>
  <c r="H106" i="31"/>
  <c r="J106" i="31"/>
  <c r="F79" i="31"/>
  <c r="H79" i="31"/>
  <c r="F283" i="30"/>
  <c r="J255" i="30"/>
  <c r="L255" i="30"/>
  <c r="L217" i="30"/>
  <c r="H80" i="31"/>
  <c r="F284" i="30"/>
  <c r="H284" i="30"/>
  <c r="H238" i="30"/>
  <c r="J238" i="30"/>
  <c r="H59" i="31"/>
  <c r="J64" i="31"/>
  <c r="J127" i="30"/>
  <c r="L127" i="30"/>
  <c r="F81" i="30"/>
  <c r="L78" i="30"/>
  <c r="H81" i="30"/>
  <c r="J81" i="30"/>
  <c r="F60" i="30"/>
  <c r="L42" i="31"/>
  <c r="L32" i="31"/>
  <c r="R6" i="39"/>
  <c r="Q6" i="39"/>
  <c r="P6" i="39"/>
  <c r="T6" i="39"/>
  <c r="S6" i="39"/>
  <c r="T11" i="39"/>
  <c r="T12" i="39"/>
  <c r="E76" i="28"/>
  <c r="M13" i="28"/>
  <c r="L13" i="28"/>
  <c r="K13" i="28"/>
  <c r="J13" i="28"/>
  <c r="I13" i="28"/>
  <c r="L51" i="28"/>
  <c r="K51" i="28"/>
  <c r="J51" i="28"/>
  <c r="M51" i="28"/>
  <c r="I51" i="28"/>
  <c r="I158" i="28"/>
  <c r="M158" i="28"/>
  <c r="K158" i="28"/>
  <c r="L158" i="28"/>
  <c r="J158" i="28"/>
  <c r="K156" i="28"/>
  <c r="J156" i="28"/>
  <c r="I156" i="28"/>
  <c r="L156" i="28"/>
  <c r="M156" i="28"/>
  <c r="F75" i="25"/>
  <c r="H235" i="24"/>
  <c r="F240" i="24"/>
  <c r="H240" i="24"/>
  <c r="F194" i="24"/>
  <c r="F187" i="24"/>
  <c r="H187" i="24"/>
  <c r="F170" i="24"/>
  <c r="J173" i="24"/>
  <c r="L173" i="24"/>
  <c r="L210" i="24"/>
  <c r="X87" i="19"/>
  <c r="H81" i="19"/>
  <c r="X70" i="19"/>
  <c r="W77" i="19"/>
  <c r="E105" i="17"/>
  <c r="E93" i="17"/>
  <c r="S21" i="17"/>
  <c r="L76" i="17"/>
  <c r="J76" i="17"/>
  <c r="I76" i="17"/>
  <c r="M76" i="17"/>
  <c r="K76" i="17"/>
  <c r="K88" i="17"/>
  <c r="I88" i="17"/>
  <c r="W49" i="12"/>
  <c r="L11" i="12"/>
  <c r="K11" i="12"/>
  <c r="H100" i="10"/>
  <c r="F9" i="10"/>
  <c r="X27" i="12"/>
  <c r="V27" i="12"/>
  <c r="U27" i="12"/>
  <c r="L75" i="8"/>
  <c r="J169" i="3"/>
  <c r="K169" i="3"/>
  <c r="N169" i="3"/>
  <c r="L169" i="3"/>
  <c r="M169" i="3"/>
  <c r="L16" i="5"/>
  <c r="J16" i="5"/>
  <c r="K48" i="2"/>
  <c r="J48" i="2"/>
  <c r="L142" i="43"/>
  <c r="M142" i="43"/>
  <c r="N142" i="43"/>
  <c r="O142" i="43"/>
  <c r="C146" i="43"/>
  <c r="O136" i="43"/>
  <c r="N136" i="43"/>
  <c r="D16" i="41"/>
  <c r="I40" i="35"/>
  <c r="H40" i="35"/>
  <c r="Y35" i="35"/>
  <c r="F87" i="31"/>
  <c r="H87" i="31"/>
  <c r="J170" i="30"/>
  <c r="L170" i="30"/>
  <c r="R7" i="40"/>
  <c r="Q7" i="40"/>
  <c r="AA19" i="40"/>
  <c r="S7" i="40"/>
  <c r="P7" i="40"/>
  <c r="T7" i="40"/>
  <c r="O144" i="41"/>
  <c r="N144" i="41"/>
  <c r="S9" i="41"/>
  <c r="T9" i="41"/>
  <c r="R9" i="41"/>
  <c r="Q9" i="41"/>
  <c r="P9" i="41"/>
  <c r="M8" i="38"/>
  <c r="I8" i="38"/>
  <c r="H8" i="38"/>
  <c r="J8" i="38"/>
  <c r="L8" i="38"/>
  <c r="BB8" i="35"/>
  <c r="BA8" i="35"/>
  <c r="AZ8" i="35"/>
  <c r="AX8" i="35"/>
  <c r="AY8" i="35"/>
  <c r="BB11" i="35"/>
  <c r="BB14" i="35"/>
  <c r="L239" i="30"/>
  <c r="F76" i="31"/>
  <c r="F152" i="30"/>
  <c r="H152" i="30"/>
  <c r="J75" i="31"/>
  <c r="L108" i="31"/>
  <c r="T9" i="39"/>
  <c r="S9" i="39"/>
  <c r="R9" i="39"/>
  <c r="P9" i="39"/>
  <c r="Q9" i="39"/>
  <c r="J106" i="28"/>
  <c r="L106" i="28"/>
  <c r="L114" i="28"/>
  <c r="J114" i="28"/>
  <c r="D62" i="28"/>
  <c r="L122" i="28"/>
  <c r="K122" i="28"/>
  <c r="J122" i="28"/>
  <c r="M122" i="28"/>
  <c r="I122" i="28"/>
  <c r="L68" i="28"/>
  <c r="K68" i="28"/>
  <c r="J68" i="28"/>
  <c r="H76" i="28"/>
  <c r="M68" i="28"/>
  <c r="I68" i="28"/>
  <c r="I9" i="28"/>
  <c r="M9" i="28"/>
  <c r="L9" i="28"/>
  <c r="J9" i="28"/>
  <c r="K9" i="28"/>
  <c r="I141" i="28"/>
  <c r="J141" i="28"/>
  <c r="M141" i="28"/>
  <c r="L141" i="28"/>
  <c r="K141" i="28"/>
  <c r="F64" i="25"/>
  <c r="F100" i="25"/>
  <c r="C132" i="28"/>
  <c r="H238" i="24"/>
  <c r="J238" i="24"/>
  <c r="F120" i="24"/>
  <c r="F107" i="24"/>
  <c r="H107" i="24"/>
  <c r="L188" i="24"/>
  <c r="L167" i="24"/>
  <c r="F11" i="24"/>
  <c r="H11" i="24"/>
  <c r="J209" i="24"/>
  <c r="S17" i="21"/>
  <c r="L64" i="24"/>
  <c r="X118" i="19"/>
  <c r="H112" i="19"/>
  <c r="L85" i="17"/>
  <c r="J85" i="17"/>
  <c r="K85" i="17"/>
  <c r="I85" i="17"/>
  <c r="M85" i="17"/>
  <c r="G105" i="17"/>
  <c r="M84" i="13"/>
  <c r="L84" i="13"/>
  <c r="I84" i="13"/>
  <c r="K84" i="13"/>
  <c r="J84" i="13"/>
  <c r="J78" i="13"/>
  <c r="L78" i="13"/>
  <c r="F76" i="13"/>
  <c r="W10" i="12"/>
  <c r="F79" i="10"/>
  <c r="H197" i="8"/>
  <c r="J197" i="8"/>
  <c r="H193" i="8"/>
  <c r="F97" i="8"/>
  <c r="H97" i="8"/>
  <c r="M167" i="3"/>
  <c r="L167" i="3"/>
  <c r="K41" i="2"/>
  <c r="J41" i="2"/>
  <c r="O138" i="43"/>
  <c r="N138" i="43"/>
  <c r="M138" i="43"/>
  <c r="L138" i="43"/>
  <c r="P8" i="41"/>
  <c r="S8" i="41"/>
  <c r="R8" i="41"/>
  <c r="Q8" i="41"/>
  <c r="T8" i="41"/>
  <c r="Y38" i="35"/>
  <c r="F256" i="30"/>
  <c r="AR10" i="35"/>
  <c r="AQ10" i="35"/>
  <c r="AO10" i="35"/>
  <c r="AN10" i="35"/>
  <c r="AP10" i="35"/>
  <c r="G34" i="28"/>
  <c r="S9" i="40"/>
  <c r="P9" i="40"/>
  <c r="Q9" i="40"/>
  <c r="T9" i="40"/>
  <c r="R9" i="40"/>
  <c r="I13" i="41"/>
  <c r="H13" i="41"/>
  <c r="J13" i="41"/>
  <c r="L124" i="37"/>
  <c r="N124" i="37"/>
  <c r="M124" i="37"/>
  <c r="O124" i="37"/>
  <c r="O12" i="35"/>
  <c r="H63" i="31"/>
  <c r="J63" i="31"/>
  <c r="F185" i="30"/>
  <c r="H185" i="30"/>
  <c r="F53" i="31"/>
  <c r="H125" i="30"/>
  <c r="J125" i="30"/>
  <c r="L40" i="31"/>
  <c r="O145" i="42"/>
  <c r="N145" i="42"/>
  <c r="H143" i="41"/>
  <c r="K143" i="41" s="1"/>
  <c r="I143" i="41"/>
  <c r="G143" i="41"/>
  <c r="M143" i="41"/>
  <c r="L143" i="41"/>
  <c r="H143" i="42"/>
  <c r="I143" i="42"/>
  <c r="G143" i="42"/>
  <c r="M143" i="42"/>
  <c r="L143" i="42"/>
  <c r="E146" i="41"/>
  <c r="G139" i="41"/>
  <c r="H139" i="41"/>
  <c r="K139" i="41" s="1"/>
  <c r="F9" i="41"/>
  <c r="H9" i="41"/>
  <c r="I9" i="41"/>
  <c r="F12" i="41"/>
  <c r="N140" i="43"/>
  <c r="O140" i="43"/>
  <c r="L8" i="40"/>
  <c r="N8" i="40"/>
  <c r="Q8" i="40"/>
  <c r="M8" i="40"/>
  <c r="P8" i="40"/>
  <c r="J7" i="40"/>
  <c r="H7" i="40"/>
  <c r="I7" i="40"/>
  <c r="M7" i="40"/>
  <c r="L7" i="40"/>
  <c r="T6" i="40"/>
  <c r="Q6" i="40"/>
  <c r="P6" i="40"/>
  <c r="S6" i="40"/>
  <c r="R6" i="40"/>
  <c r="T8" i="40"/>
  <c r="T10" i="40"/>
  <c r="AA20" i="40" s="1"/>
  <c r="T12" i="40"/>
  <c r="T11" i="40"/>
  <c r="G125" i="37"/>
  <c r="I125" i="37"/>
  <c r="H125" i="37"/>
  <c r="M125" i="37"/>
  <c r="L125" i="37"/>
  <c r="N134" i="39"/>
  <c r="O134" i="39"/>
  <c r="H128" i="37"/>
  <c r="G128" i="37"/>
  <c r="I128" i="37"/>
  <c r="F129" i="37"/>
  <c r="I14" i="41"/>
  <c r="H14" i="41"/>
  <c r="J14" i="41"/>
  <c r="T15" i="41"/>
  <c r="R15" i="41"/>
  <c r="S15" i="41"/>
  <c r="P15" i="41"/>
  <c r="Q15" i="41"/>
  <c r="J7" i="41"/>
  <c r="I7" i="41"/>
  <c r="H7" i="41"/>
  <c r="M7" i="41"/>
  <c r="L7" i="41"/>
  <c r="F9" i="40"/>
  <c r="I9" i="40"/>
  <c r="H9" i="40"/>
  <c r="X39" i="35"/>
  <c r="I31" i="35"/>
  <c r="Q7" i="38"/>
  <c r="P7" i="38"/>
  <c r="S7" i="38"/>
  <c r="R7" i="38"/>
  <c r="T7" i="38"/>
  <c r="AA19" i="38" s="1"/>
  <c r="Y36" i="35"/>
  <c r="Y11" i="35"/>
  <c r="X11" i="35"/>
  <c r="P12" i="35"/>
  <c r="I134" i="38"/>
  <c r="G134" i="38"/>
  <c r="H134" i="38"/>
  <c r="I138" i="38"/>
  <c r="I137" i="38"/>
  <c r="I135" i="38"/>
  <c r="I136" i="38"/>
  <c r="Y15" i="35"/>
  <c r="AO38" i="35"/>
  <c r="AN38" i="35"/>
  <c r="P10" i="35"/>
  <c r="O10" i="35"/>
  <c r="X8" i="35"/>
  <c r="Y8" i="35"/>
  <c r="H55" i="31"/>
  <c r="J55" i="31"/>
  <c r="F43" i="31"/>
  <c r="L275" i="30"/>
  <c r="F239" i="30"/>
  <c r="J211" i="30"/>
  <c r="L211" i="30"/>
  <c r="L173" i="30"/>
  <c r="F63" i="31"/>
  <c r="F276" i="30"/>
  <c r="H276" i="30"/>
  <c r="L234" i="30"/>
  <c r="L190" i="30"/>
  <c r="F146" i="30"/>
  <c r="H32" i="31"/>
  <c r="AR16" i="35"/>
  <c r="AQ16" i="35"/>
  <c r="AN16" i="35"/>
  <c r="AP16" i="35"/>
  <c r="AO16" i="35"/>
  <c r="J31" i="31"/>
  <c r="L31" i="31"/>
  <c r="J34" i="31"/>
  <c r="L34" i="31"/>
  <c r="H123" i="30"/>
  <c r="F127" i="30"/>
  <c r="F10" i="39"/>
  <c r="L59" i="30"/>
  <c r="L33" i="31"/>
  <c r="L103" i="31"/>
  <c r="K114" i="28"/>
  <c r="I114" i="28"/>
  <c r="G104" i="28"/>
  <c r="E160" i="28"/>
  <c r="J37" i="28"/>
  <c r="L37" i="28"/>
  <c r="M73" i="28"/>
  <c r="L73" i="28"/>
  <c r="K73" i="28"/>
  <c r="I73" i="28"/>
  <c r="J73" i="28"/>
  <c r="I78" i="28"/>
  <c r="L78" i="28"/>
  <c r="M78" i="28"/>
  <c r="K78" i="28"/>
  <c r="J78" i="28"/>
  <c r="J136" i="28"/>
  <c r="M136" i="28"/>
  <c r="L136" i="28"/>
  <c r="K136" i="28"/>
  <c r="I136" i="28"/>
  <c r="J261" i="24"/>
  <c r="L261" i="24"/>
  <c r="F81" i="25"/>
  <c r="H230" i="24"/>
  <c r="J230" i="24"/>
  <c r="F106" i="24"/>
  <c r="H106" i="24"/>
  <c r="F99" i="24"/>
  <c r="H99" i="24"/>
  <c r="J190" i="24"/>
  <c r="J169" i="24"/>
  <c r="L169" i="24"/>
  <c r="F149" i="24"/>
  <c r="L149" i="24"/>
  <c r="L130" i="24"/>
  <c r="H219" i="24"/>
  <c r="X128" i="19"/>
  <c r="G121" i="19"/>
  <c r="H122" i="19"/>
  <c r="I157" i="13"/>
  <c r="M157" i="13"/>
  <c r="L157" i="13"/>
  <c r="K157" i="13"/>
  <c r="J157" i="13"/>
  <c r="J46" i="12"/>
  <c r="I46" i="12"/>
  <c r="N46" i="12"/>
  <c r="M46" i="12"/>
  <c r="L46" i="12"/>
  <c r="K46" i="12"/>
  <c r="L20" i="12"/>
  <c r="K20" i="12"/>
  <c r="J17" i="10"/>
  <c r="L17" i="10"/>
  <c r="J145" i="13"/>
  <c r="L145" i="13"/>
  <c r="F174" i="8"/>
  <c r="F42" i="10"/>
  <c r="H42" i="10"/>
  <c r="F144" i="8"/>
  <c r="H144" i="8"/>
  <c r="F196" i="8"/>
  <c r="F17" i="8"/>
  <c r="H17" i="8"/>
  <c r="H189" i="3"/>
  <c r="K178" i="3"/>
  <c r="J178" i="3"/>
  <c r="M14" i="41"/>
  <c r="L14" i="41"/>
  <c r="N14" i="41"/>
  <c r="F193" i="30"/>
  <c r="H193" i="30"/>
  <c r="AE18" i="35"/>
  <c r="AF18" i="35"/>
  <c r="J86" i="31"/>
  <c r="L35" i="31"/>
  <c r="I150" i="28"/>
  <c r="M150" i="28"/>
  <c r="L150" i="28"/>
  <c r="K150" i="28"/>
  <c r="J150" i="28"/>
  <c r="O144" i="43"/>
  <c r="N144" i="43"/>
  <c r="M144" i="43"/>
  <c r="L144" i="43"/>
  <c r="O143" i="43"/>
  <c r="N143" i="43"/>
  <c r="M143" i="43"/>
  <c r="L143" i="43"/>
  <c r="F8" i="38"/>
  <c r="P17" i="35"/>
  <c r="P15" i="35"/>
  <c r="O15" i="35"/>
  <c r="F54" i="31"/>
  <c r="L143" i="30"/>
  <c r="J192" i="30"/>
  <c r="L192" i="30"/>
  <c r="D146" i="43"/>
  <c r="M137" i="43"/>
  <c r="L137" i="43"/>
  <c r="N137" i="43"/>
  <c r="O137" i="43"/>
  <c r="J146" i="43"/>
  <c r="O139" i="42"/>
  <c r="N139" i="42"/>
  <c r="C146" i="42"/>
  <c r="N136" i="42"/>
  <c r="O136" i="42"/>
  <c r="I144" i="42"/>
  <c r="H144" i="42"/>
  <c r="K144" i="42" s="1"/>
  <c r="G144" i="42"/>
  <c r="M144" i="42"/>
  <c r="L144" i="42"/>
  <c r="D146" i="41"/>
  <c r="L6" i="41"/>
  <c r="N6" i="41"/>
  <c r="K16" i="41"/>
  <c r="M6" i="41"/>
  <c r="N15" i="41"/>
  <c r="N11" i="41"/>
  <c r="N7" i="41"/>
  <c r="N8" i="41"/>
  <c r="N12" i="41"/>
  <c r="N9" i="41"/>
  <c r="M9" i="41"/>
  <c r="L9" i="41"/>
  <c r="N137" i="41"/>
  <c r="L137" i="41"/>
  <c r="M137" i="41"/>
  <c r="O137" i="41"/>
  <c r="J146" i="41"/>
  <c r="I6" i="40"/>
  <c r="H6" i="40"/>
  <c r="J6" i="40"/>
  <c r="J9" i="40"/>
  <c r="J8" i="40"/>
  <c r="M6" i="40"/>
  <c r="J12" i="40"/>
  <c r="L6" i="40"/>
  <c r="J11" i="40"/>
  <c r="N143" i="41"/>
  <c r="O143" i="41"/>
  <c r="J10" i="39"/>
  <c r="I10" i="39"/>
  <c r="H10" i="39"/>
  <c r="M10" i="39"/>
  <c r="L10" i="39"/>
  <c r="H7" i="39"/>
  <c r="J7" i="39"/>
  <c r="I7" i="39"/>
  <c r="M7" i="39"/>
  <c r="L7" i="39"/>
  <c r="J11" i="41"/>
  <c r="I11" i="41"/>
  <c r="H11" i="41"/>
  <c r="M11" i="41"/>
  <c r="L11" i="41"/>
  <c r="T9" i="38"/>
  <c r="S9" i="38"/>
  <c r="Q9" i="38"/>
  <c r="P9" i="38"/>
  <c r="R9" i="38"/>
  <c r="X36" i="35"/>
  <c r="I39" i="35"/>
  <c r="N126" i="37"/>
  <c r="O126" i="37"/>
  <c r="L126" i="37"/>
  <c r="K126" i="37"/>
  <c r="M126" i="37"/>
  <c r="AN31" i="35"/>
  <c r="AO31" i="35"/>
  <c r="Y33" i="35"/>
  <c r="BA11" i="35"/>
  <c r="AZ11" i="35"/>
  <c r="Y32" i="35"/>
  <c r="P14" i="35"/>
  <c r="O14" i="35"/>
  <c r="H36" i="31"/>
  <c r="J36" i="31"/>
  <c r="F108" i="31"/>
  <c r="H108" i="31"/>
  <c r="F41" i="31"/>
  <c r="H41" i="31"/>
  <c r="F275" i="30"/>
  <c r="L209" i="30"/>
  <c r="H42" i="31"/>
  <c r="H274" i="30"/>
  <c r="J274" i="30"/>
  <c r="J57" i="31"/>
  <c r="J99" i="31"/>
  <c r="L99" i="31"/>
  <c r="H120" i="30"/>
  <c r="J120" i="30"/>
  <c r="J98" i="31"/>
  <c r="H59" i="30"/>
  <c r="J59" i="30"/>
  <c r="H80" i="30"/>
  <c r="J80" i="30"/>
  <c r="L79" i="31"/>
  <c r="L36" i="31"/>
  <c r="L105" i="31"/>
  <c r="I10" i="35"/>
  <c r="H10" i="35"/>
  <c r="E146" i="28"/>
  <c r="M75" i="28"/>
  <c r="J75" i="28"/>
  <c r="K75" i="28"/>
  <c r="I75" i="28"/>
  <c r="L75" i="28"/>
  <c r="M82" i="28"/>
  <c r="L82" i="28"/>
  <c r="K82" i="28"/>
  <c r="H90" i="28"/>
  <c r="I82" i="28"/>
  <c r="J82" i="28"/>
  <c r="I86" i="28"/>
  <c r="L86" i="28"/>
  <c r="M86" i="28"/>
  <c r="K86" i="28"/>
  <c r="J86" i="28"/>
  <c r="M144" i="28"/>
  <c r="L144" i="28"/>
  <c r="K144" i="28"/>
  <c r="J144" i="28"/>
  <c r="I144" i="28"/>
  <c r="L259" i="24"/>
  <c r="F265" i="24"/>
  <c r="L211" i="24"/>
  <c r="L82" i="25"/>
  <c r="V51" i="19"/>
  <c r="X52" i="19"/>
  <c r="X159" i="19"/>
  <c r="G161" i="19"/>
  <c r="H153" i="19"/>
  <c r="Z20" i="16"/>
  <c r="X20" i="16"/>
  <c r="L154" i="13"/>
  <c r="J154" i="13"/>
  <c r="F107" i="8"/>
  <c r="H107" i="8"/>
  <c r="F109" i="8"/>
  <c r="H109" i="8"/>
  <c r="U11" i="6"/>
  <c r="S11" i="6"/>
  <c r="U16" i="6"/>
  <c r="W16" i="6"/>
  <c r="V16" i="6"/>
  <c r="T16" i="6"/>
  <c r="S16" i="6"/>
  <c r="M170" i="3"/>
  <c r="L170" i="3"/>
  <c r="J16" i="6"/>
  <c r="M16" i="6"/>
  <c r="L16" i="6"/>
  <c r="K16" i="6"/>
  <c r="I16" i="6"/>
  <c r="W11" i="5"/>
  <c r="V11" i="5"/>
  <c r="U11" i="5"/>
  <c r="T11" i="5"/>
  <c r="S11" i="5"/>
  <c r="H140" i="41"/>
  <c r="K140" i="41" s="1"/>
  <c r="G140" i="41"/>
  <c r="F103" i="31"/>
  <c r="H76" i="30"/>
  <c r="J76" i="30"/>
  <c r="S13" i="41"/>
  <c r="R13" i="41"/>
  <c r="I6" i="41"/>
  <c r="G16" i="41"/>
  <c r="J6" i="41"/>
  <c r="H6" i="41"/>
  <c r="J9" i="41"/>
  <c r="AO34" i="35"/>
  <c r="AN34" i="35"/>
  <c r="J58" i="31"/>
  <c r="M145" i="43"/>
  <c r="L145" i="43"/>
  <c r="O145" i="43"/>
  <c r="N145" i="43"/>
  <c r="O144" i="42"/>
  <c r="N144" i="42"/>
  <c r="I136" i="42"/>
  <c r="H136" i="42"/>
  <c r="K136" i="42" s="1"/>
  <c r="G136" i="42"/>
  <c r="F146" i="42"/>
  <c r="I140" i="42"/>
  <c r="M136" i="42"/>
  <c r="L136" i="42"/>
  <c r="C16" i="41"/>
  <c r="N9" i="40"/>
  <c r="L9" i="40"/>
  <c r="M9" i="40"/>
  <c r="O138" i="41"/>
  <c r="N138" i="41"/>
  <c r="M138" i="41"/>
  <c r="L138" i="41"/>
  <c r="M6" i="38"/>
  <c r="L6" i="38"/>
  <c r="N6" i="38"/>
  <c r="N8" i="38"/>
  <c r="N10" i="38"/>
  <c r="N11" i="38"/>
  <c r="N7" i="38"/>
  <c r="N12" i="38"/>
  <c r="G134" i="40"/>
  <c r="I134" i="40"/>
  <c r="H134" i="40"/>
  <c r="I135" i="40"/>
  <c r="I138" i="40"/>
  <c r="I137" i="40"/>
  <c r="I136" i="40"/>
  <c r="H37" i="35"/>
  <c r="I37" i="35"/>
  <c r="M8" i="39"/>
  <c r="I8" i="39"/>
  <c r="H8" i="39"/>
  <c r="J8" i="39"/>
  <c r="L8" i="39"/>
  <c r="T10" i="41"/>
  <c r="S10" i="41"/>
  <c r="Q10" i="41"/>
  <c r="R10" i="41"/>
  <c r="P10" i="41"/>
  <c r="R7" i="41"/>
  <c r="Q7" i="41"/>
  <c r="S7" i="41"/>
  <c r="T7" i="41"/>
  <c r="P7" i="41"/>
  <c r="J15" i="41"/>
  <c r="I15" i="41"/>
  <c r="H15" i="41"/>
  <c r="L15" i="41"/>
  <c r="M15" i="41"/>
  <c r="X40" i="35"/>
  <c r="I38" i="35"/>
  <c r="I36" i="35"/>
  <c r="S8" i="38"/>
  <c r="Q8" i="38"/>
  <c r="P8" i="38"/>
  <c r="T8" i="38"/>
  <c r="R8" i="38"/>
  <c r="X30" i="35"/>
  <c r="AN35" i="35"/>
  <c r="AO35" i="35"/>
  <c r="AN39" i="35"/>
  <c r="AO39" i="35"/>
  <c r="Y18" i="35"/>
  <c r="X18" i="35"/>
  <c r="AO30" i="35"/>
  <c r="AN30" i="35"/>
  <c r="P9" i="35"/>
  <c r="O9" i="35"/>
  <c r="H105" i="31"/>
  <c r="F106" i="31"/>
  <c r="H39" i="31"/>
  <c r="J39" i="31"/>
  <c r="F237" i="30"/>
  <c r="H237" i="30"/>
  <c r="F209" i="30"/>
  <c r="L165" i="30"/>
  <c r="F38" i="31"/>
  <c r="F174" i="30"/>
  <c r="H174" i="30"/>
  <c r="H142" i="30"/>
  <c r="J142" i="30"/>
  <c r="AF15" i="35"/>
  <c r="AE15" i="35"/>
  <c r="AR11" i="35"/>
  <c r="AQ11" i="35"/>
  <c r="AP11" i="35"/>
  <c r="AO11" i="35"/>
  <c r="AN11" i="35"/>
  <c r="J40" i="31"/>
  <c r="J103" i="31"/>
  <c r="F122" i="30"/>
  <c r="H122" i="30"/>
  <c r="L61" i="30"/>
  <c r="L84" i="30"/>
  <c r="H55" i="30"/>
  <c r="J55" i="30"/>
  <c r="F56" i="30"/>
  <c r="L55" i="31"/>
  <c r="I11" i="35"/>
  <c r="H11" i="35"/>
  <c r="E48" i="28"/>
  <c r="M93" i="28"/>
  <c r="J93" i="28"/>
  <c r="K93" i="28"/>
  <c r="I93" i="28"/>
  <c r="L93" i="28"/>
  <c r="K143" i="28"/>
  <c r="M143" i="28"/>
  <c r="L143" i="28"/>
  <c r="I143" i="28"/>
  <c r="J143" i="28"/>
  <c r="K46" i="28"/>
  <c r="L46" i="28"/>
  <c r="J46" i="28"/>
  <c r="M46" i="28"/>
  <c r="I46" i="28"/>
  <c r="K45" i="28"/>
  <c r="J45" i="28"/>
  <c r="I45" i="28"/>
  <c r="M45" i="28"/>
  <c r="L45" i="28"/>
  <c r="H237" i="24"/>
  <c r="J237" i="24"/>
  <c r="F76" i="25"/>
  <c r="H188" i="24"/>
  <c r="L185" i="24"/>
  <c r="L166" i="24"/>
  <c r="L145" i="24"/>
  <c r="L213" i="24"/>
  <c r="J214" i="24"/>
  <c r="L39" i="25"/>
  <c r="W37" i="19"/>
  <c r="X38" i="19"/>
  <c r="P84" i="19"/>
  <c r="H160" i="19"/>
  <c r="D63" i="17"/>
  <c r="L139" i="17"/>
  <c r="J139" i="17"/>
  <c r="K139" i="17"/>
  <c r="I139" i="17"/>
  <c r="H147" i="17"/>
  <c r="M139" i="17"/>
  <c r="H135" i="17"/>
  <c r="J27" i="12"/>
  <c r="I27" i="12"/>
  <c r="N27" i="12"/>
  <c r="L27" i="12"/>
  <c r="K27" i="12"/>
  <c r="M27" i="12"/>
  <c r="J239" i="8"/>
  <c r="L141" i="13"/>
  <c r="J141" i="13"/>
  <c r="J127" i="8"/>
  <c r="L127" i="8"/>
  <c r="F101" i="10"/>
  <c r="F173" i="8"/>
  <c r="K11" i="6"/>
  <c r="M11" i="6"/>
  <c r="L11" i="6"/>
  <c r="J11" i="6"/>
  <c r="I11" i="6"/>
  <c r="S39" i="5"/>
  <c r="T39" i="5"/>
  <c r="W39" i="5"/>
  <c r="V39" i="5"/>
  <c r="U39" i="5"/>
  <c r="L59" i="8"/>
  <c r="U19" i="6"/>
  <c r="W19" i="6"/>
  <c r="V19" i="6"/>
  <c r="T19" i="6"/>
  <c r="S19" i="6"/>
  <c r="J51" i="6"/>
  <c r="I51" i="6"/>
  <c r="M51" i="6"/>
  <c r="L51" i="6"/>
  <c r="K51" i="6"/>
  <c r="I141" i="43"/>
  <c r="H141" i="43"/>
  <c r="K141" i="43" s="1"/>
  <c r="G141" i="43"/>
  <c r="H145" i="42"/>
  <c r="K145" i="42" s="1"/>
  <c r="G145" i="42"/>
  <c r="I145" i="42"/>
  <c r="M145" i="42"/>
  <c r="L145" i="42"/>
  <c r="AO37" i="35"/>
  <c r="AN37" i="35"/>
  <c r="H257" i="30"/>
  <c r="J257" i="30"/>
  <c r="H86" i="31"/>
  <c r="L125" i="30"/>
  <c r="H62" i="30"/>
  <c r="J62" i="30"/>
  <c r="I124" i="28"/>
  <c r="L124" i="28"/>
  <c r="M124" i="28"/>
  <c r="K124" i="28"/>
  <c r="J124" i="28"/>
  <c r="H132" i="28"/>
  <c r="O141" i="43"/>
  <c r="N141" i="43"/>
  <c r="L141" i="43"/>
  <c r="M141" i="43"/>
  <c r="I138" i="42"/>
  <c r="G138" i="42"/>
  <c r="H138" i="42"/>
  <c r="K138" i="42" s="1"/>
  <c r="M138" i="42"/>
  <c r="L138" i="42"/>
  <c r="I32" i="35"/>
  <c r="H32" i="35"/>
  <c r="F10" i="40"/>
  <c r="O134" i="40"/>
  <c r="N134" i="40"/>
  <c r="L134" i="40"/>
  <c r="M134" i="40"/>
  <c r="K134" i="40"/>
  <c r="K137" i="40"/>
  <c r="K136" i="40"/>
  <c r="K135" i="40"/>
  <c r="K138" i="40"/>
  <c r="J277" i="30"/>
  <c r="L277" i="30"/>
  <c r="H138" i="43"/>
  <c r="K138" i="43" s="1"/>
  <c r="G138" i="43"/>
  <c r="I138" i="43"/>
  <c r="F146" i="43"/>
  <c r="E146" i="42"/>
  <c r="O138" i="42"/>
  <c r="N138" i="42"/>
  <c r="G144" i="41"/>
  <c r="H144" i="41"/>
  <c r="K144" i="41" s="1"/>
  <c r="I141" i="42"/>
  <c r="H141" i="42"/>
  <c r="K141" i="42" s="1"/>
  <c r="G141" i="42"/>
  <c r="H137" i="42"/>
  <c r="K137" i="42" s="1"/>
  <c r="I137" i="42"/>
  <c r="G137" i="42"/>
  <c r="M137" i="42"/>
  <c r="L137" i="42"/>
  <c r="F8" i="41"/>
  <c r="E16" i="41"/>
  <c r="F16" i="41" s="1"/>
  <c r="L10" i="40"/>
  <c r="N10" i="40"/>
  <c r="M10" i="40"/>
  <c r="Q10" i="40"/>
  <c r="P10" i="40"/>
  <c r="M142" i="41"/>
  <c r="O142" i="41"/>
  <c r="N142" i="41"/>
  <c r="L142" i="41"/>
  <c r="L9" i="39"/>
  <c r="N9" i="39"/>
  <c r="M9" i="39"/>
  <c r="F7" i="40"/>
  <c r="X34" i="35"/>
  <c r="Y34" i="35"/>
  <c r="R11" i="41"/>
  <c r="Q11" i="41"/>
  <c r="P11" i="41"/>
  <c r="T11" i="41"/>
  <c r="S11" i="41"/>
  <c r="H8" i="41"/>
  <c r="J8" i="41"/>
  <c r="I8" i="41"/>
  <c r="M8" i="41"/>
  <c r="L8" i="41"/>
  <c r="X32" i="35"/>
  <c r="I30" i="35"/>
  <c r="I33" i="35"/>
  <c r="O128" i="37"/>
  <c r="N128" i="37"/>
  <c r="L128" i="37"/>
  <c r="K128" i="37"/>
  <c r="M128" i="37"/>
  <c r="J129" i="37"/>
  <c r="AO32" i="35"/>
  <c r="AN32" i="35"/>
  <c r="AN36" i="35"/>
  <c r="AO36" i="35"/>
  <c r="Y30" i="35"/>
  <c r="Y17" i="35"/>
  <c r="X17" i="35"/>
  <c r="AY14" i="35"/>
  <c r="AX14" i="35"/>
  <c r="F98" i="31"/>
  <c r="H98" i="31"/>
  <c r="F109" i="31"/>
  <c r="F259" i="30"/>
  <c r="H259" i="30"/>
  <c r="F231" i="30"/>
  <c r="F165" i="30"/>
  <c r="H34" i="31"/>
  <c r="L256" i="30"/>
  <c r="H216" i="30"/>
  <c r="J216" i="30"/>
  <c r="H172" i="30"/>
  <c r="J172" i="30"/>
  <c r="AE10" i="35"/>
  <c r="AF10" i="35"/>
  <c r="F99" i="31"/>
  <c r="J59" i="31"/>
  <c r="J107" i="31"/>
  <c r="F124" i="30"/>
  <c r="H127" i="30"/>
  <c r="H65" i="30"/>
  <c r="J65" i="30"/>
  <c r="F53" i="30"/>
  <c r="L84" i="31"/>
  <c r="F62" i="28"/>
  <c r="I18" i="35"/>
  <c r="H18" i="35"/>
  <c r="E20" i="28"/>
  <c r="L8" i="28"/>
  <c r="K8" i="28"/>
  <c r="M8" i="28"/>
  <c r="I8" i="28"/>
  <c r="J8" i="28"/>
  <c r="M80" i="28"/>
  <c r="M54" i="28"/>
  <c r="M101" i="28"/>
  <c r="M88" i="28"/>
  <c r="M18" i="28"/>
  <c r="M84" i="28"/>
  <c r="M106" i="28"/>
  <c r="M114" i="28"/>
  <c r="M130" i="28"/>
  <c r="M37" i="28"/>
  <c r="M97" i="28"/>
  <c r="J155" i="28"/>
  <c r="M155" i="28"/>
  <c r="L155" i="28"/>
  <c r="K155" i="28"/>
  <c r="I155" i="28"/>
  <c r="K55" i="28"/>
  <c r="L55" i="28"/>
  <c r="J55" i="28"/>
  <c r="I55" i="28"/>
  <c r="M55" i="28"/>
  <c r="H62" i="28"/>
  <c r="J31" i="28"/>
  <c r="I31" i="28"/>
  <c r="M31" i="28"/>
  <c r="L31" i="28"/>
  <c r="K31" i="28"/>
  <c r="F65" i="25"/>
  <c r="J195" i="24"/>
  <c r="L195" i="24"/>
  <c r="L217" i="24"/>
  <c r="J213" i="24"/>
  <c r="F87" i="24"/>
  <c r="H87" i="24"/>
  <c r="L77" i="25"/>
  <c r="H20" i="19"/>
  <c r="P115" i="19"/>
  <c r="F133" i="19"/>
  <c r="X39" i="19"/>
  <c r="I146" i="17"/>
  <c r="M146" i="17"/>
  <c r="K146" i="17"/>
  <c r="J146" i="17"/>
  <c r="L146" i="17"/>
  <c r="L20" i="10"/>
  <c r="W24" i="12"/>
  <c r="L237" i="8"/>
  <c r="J150" i="13"/>
  <c r="L150" i="13"/>
  <c r="F55" i="12"/>
  <c r="F84" i="8"/>
  <c r="L128" i="8"/>
  <c r="V7" i="12"/>
  <c r="U7" i="12"/>
  <c r="X7" i="12"/>
  <c r="F146" i="8"/>
  <c r="F186" i="8"/>
  <c r="I24" i="6"/>
  <c r="L24" i="6"/>
  <c r="M24" i="6"/>
  <c r="K24" i="6"/>
  <c r="J24" i="6"/>
  <c r="E195" i="3"/>
  <c r="F122" i="8"/>
  <c r="H122" i="8"/>
  <c r="F251" i="8"/>
  <c r="H251" i="8"/>
  <c r="H192" i="3"/>
  <c r="F187" i="3"/>
  <c r="L125" i="3"/>
  <c r="K125" i="3"/>
  <c r="J125" i="3"/>
  <c r="M125" i="3"/>
  <c r="BA10" i="35"/>
  <c r="AZ10" i="35"/>
  <c r="AY10" i="35"/>
  <c r="BB10" i="35"/>
  <c r="AX10" i="35"/>
  <c r="BA15" i="35"/>
  <c r="AZ15" i="35"/>
  <c r="AY15" i="35"/>
  <c r="BB15" i="35"/>
  <c r="AX15" i="35"/>
  <c r="O17" i="35"/>
  <c r="H102" i="31"/>
  <c r="J102" i="31"/>
  <c r="H109" i="31"/>
  <c r="J109" i="31"/>
  <c r="F102" i="31"/>
  <c r="F60" i="31"/>
  <c r="H60" i="31"/>
  <c r="H31" i="31"/>
  <c r="H279" i="30"/>
  <c r="J279" i="30"/>
  <c r="F261" i="30"/>
  <c r="J233" i="30"/>
  <c r="L233" i="30"/>
  <c r="F215" i="30"/>
  <c r="H215" i="30"/>
  <c r="L195" i="30"/>
  <c r="F187" i="30"/>
  <c r="F141" i="30"/>
  <c r="H141" i="30"/>
  <c r="F84" i="31"/>
  <c r="F55" i="31"/>
  <c r="F278" i="30"/>
  <c r="F232" i="30"/>
  <c r="H232" i="30"/>
  <c r="L212" i="30"/>
  <c r="H194" i="30"/>
  <c r="J194" i="30"/>
  <c r="J148" i="30"/>
  <c r="L148" i="30"/>
  <c r="AF12" i="35"/>
  <c r="AE12" i="35"/>
  <c r="H78" i="31"/>
  <c r="AR9" i="35"/>
  <c r="AP9" i="35"/>
  <c r="AO9" i="35"/>
  <c r="AN9" i="35"/>
  <c r="AQ9" i="35"/>
  <c r="AR17" i="35"/>
  <c r="AQ17" i="35"/>
  <c r="AP17" i="35"/>
  <c r="AO17" i="35"/>
  <c r="AN17" i="35"/>
  <c r="J84" i="31"/>
  <c r="J37" i="31"/>
  <c r="J61" i="31"/>
  <c r="L131" i="30"/>
  <c r="H119" i="30"/>
  <c r="J119" i="30"/>
  <c r="J123" i="30"/>
  <c r="L123" i="30"/>
  <c r="F54" i="30"/>
  <c r="L86" i="30"/>
  <c r="F65" i="30"/>
  <c r="X15" i="35"/>
  <c r="H53" i="30"/>
  <c r="H87" i="30"/>
  <c r="J87" i="30"/>
  <c r="F87" i="30"/>
  <c r="F83" i="30"/>
  <c r="L104" i="31"/>
  <c r="L64" i="31"/>
  <c r="L65" i="31"/>
  <c r="L100" i="31"/>
  <c r="L101" i="31"/>
  <c r="R10" i="39"/>
  <c r="Q10" i="39"/>
  <c r="P10" i="39"/>
  <c r="T10" i="39"/>
  <c r="AA20" i="39" s="1"/>
  <c r="S10" i="39"/>
  <c r="G146" i="28"/>
  <c r="G76" i="28"/>
  <c r="I16" i="35"/>
  <c r="H16" i="35"/>
  <c r="E62" i="28"/>
  <c r="J54" i="28"/>
  <c r="L54" i="28"/>
  <c r="J101" i="28"/>
  <c r="L101" i="28"/>
  <c r="E132" i="28"/>
  <c r="D20" i="28"/>
  <c r="D90" i="28"/>
  <c r="D146" i="28"/>
  <c r="K71" i="28"/>
  <c r="J71" i="28"/>
  <c r="I71" i="28"/>
  <c r="M71" i="28"/>
  <c r="L71" i="28"/>
  <c r="J138" i="28"/>
  <c r="H146" i="28"/>
  <c r="M138" i="28"/>
  <c r="L138" i="28"/>
  <c r="I138" i="28"/>
  <c r="K138" i="28"/>
  <c r="M111" i="28"/>
  <c r="L111" i="28"/>
  <c r="K111" i="28"/>
  <c r="J111" i="28"/>
  <c r="I111" i="28"/>
  <c r="M41" i="28"/>
  <c r="J41" i="28"/>
  <c r="K41" i="28"/>
  <c r="I41" i="28"/>
  <c r="L41" i="28"/>
  <c r="L25" i="28"/>
  <c r="K25" i="28"/>
  <c r="I25" i="28"/>
  <c r="M25" i="28"/>
  <c r="J25" i="28"/>
  <c r="L32" i="28"/>
  <c r="K32" i="28"/>
  <c r="M32" i="28"/>
  <c r="J32" i="28"/>
  <c r="I32" i="28"/>
  <c r="M56" i="28"/>
  <c r="L56" i="28"/>
  <c r="K56" i="28"/>
  <c r="I56" i="28"/>
  <c r="J56" i="28"/>
  <c r="K126" i="28"/>
  <c r="M126" i="28"/>
  <c r="L126" i="28"/>
  <c r="I126" i="28"/>
  <c r="J126" i="28"/>
  <c r="J83" i="28"/>
  <c r="I83" i="28"/>
  <c r="M83" i="28"/>
  <c r="L83" i="28"/>
  <c r="K83" i="28"/>
  <c r="J134" i="28"/>
  <c r="I134" i="28"/>
  <c r="M134" i="28"/>
  <c r="L134" i="28"/>
  <c r="K134" i="28"/>
  <c r="I60" i="28"/>
  <c r="L60" i="28"/>
  <c r="M60" i="28"/>
  <c r="K60" i="28"/>
  <c r="J60" i="28"/>
  <c r="I29" i="28"/>
  <c r="M29" i="28"/>
  <c r="L29" i="28"/>
  <c r="K29" i="28"/>
  <c r="J29" i="28"/>
  <c r="K98" i="28"/>
  <c r="L98" i="28"/>
  <c r="J98" i="28"/>
  <c r="I98" i="28"/>
  <c r="M98" i="28"/>
  <c r="M145" i="28"/>
  <c r="K145" i="28"/>
  <c r="J145" i="28"/>
  <c r="I145" i="28"/>
  <c r="L145" i="28"/>
  <c r="M148" i="28"/>
  <c r="K148" i="28"/>
  <c r="L148" i="28"/>
  <c r="J148" i="28"/>
  <c r="I148" i="28"/>
  <c r="C104" i="28"/>
  <c r="F61" i="25"/>
  <c r="F102" i="25"/>
  <c r="H263" i="24"/>
  <c r="J263" i="24"/>
  <c r="F241" i="24"/>
  <c r="F231" i="24"/>
  <c r="H231" i="24"/>
  <c r="J267" i="24"/>
  <c r="L267" i="24"/>
  <c r="L257" i="24"/>
  <c r="F229" i="24"/>
  <c r="C146" i="28"/>
  <c r="F103" i="25"/>
  <c r="H264" i="24"/>
  <c r="J264" i="24"/>
  <c r="F142" i="24"/>
  <c r="J64" i="24"/>
  <c r="F215" i="24"/>
  <c r="F129" i="24"/>
  <c r="H129" i="24"/>
  <c r="J194" i="24"/>
  <c r="L189" i="24"/>
  <c r="L196" i="24"/>
  <c r="L175" i="24"/>
  <c r="F152" i="24"/>
  <c r="H152" i="24"/>
  <c r="H141" i="24"/>
  <c r="J141" i="24"/>
  <c r="F153" i="24"/>
  <c r="H145" i="24"/>
  <c r="J145" i="24"/>
  <c r="H120" i="24"/>
  <c r="J120" i="24"/>
  <c r="H126" i="24"/>
  <c r="J126" i="24"/>
  <c r="L208" i="24"/>
  <c r="F208" i="24"/>
  <c r="H208" i="24"/>
  <c r="L219" i="24"/>
  <c r="F41" i="24"/>
  <c r="H41" i="24"/>
  <c r="F61" i="24"/>
  <c r="H61" i="24"/>
  <c r="F39" i="24"/>
  <c r="H39" i="24"/>
  <c r="L106" i="25"/>
  <c r="L105" i="25"/>
  <c r="L102" i="25"/>
  <c r="H67" i="19"/>
  <c r="X25" i="19"/>
  <c r="H12" i="19"/>
  <c r="X110" i="19"/>
  <c r="X151" i="19"/>
  <c r="P104" i="19"/>
  <c r="P145" i="19"/>
  <c r="H101" i="19"/>
  <c r="H142" i="19"/>
  <c r="H47" i="19"/>
  <c r="V121" i="19"/>
  <c r="P39" i="19"/>
  <c r="H54" i="19"/>
  <c r="P48" i="19"/>
  <c r="AA20" i="22"/>
  <c r="Z20" i="22"/>
  <c r="Y20" i="22"/>
  <c r="X20" i="22"/>
  <c r="AB20" i="22"/>
  <c r="E161" i="17"/>
  <c r="E149" i="17"/>
  <c r="L23" i="13"/>
  <c r="M23" i="13"/>
  <c r="K23" i="13"/>
  <c r="J23" i="13"/>
  <c r="I23" i="13"/>
  <c r="K140" i="17"/>
  <c r="I140" i="17"/>
  <c r="M140" i="17"/>
  <c r="L140" i="17"/>
  <c r="J140" i="17"/>
  <c r="M75" i="17"/>
  <c r="K75" i="17"/>
  <c r="L75" i="17"/>
  <c r="J75" i="17"/>
  <c r="I75" i="17"/>
  <c r="L89" i="17"/>
  <c r="M89" i="17"/>
  <c r="K89" i="17"/>
  <c r="I89" i="17"/>
  <c r="J89" i="17"/>
  <c r="K97" i="17"/>
  <c r="I97" i="17"/>
  <c r="M97" i="17"/>
  <c r="L97" i="17"/>
  <c r="J97" i="17"/>
  <c r="H105" i="17"/>
  <c r="D132" i="13"/>
  <c r="L27" i="13"/>
  <c r="K27" i="13"/>
  <c r="J27" i="13"/>
  <c r="I27" i="13"/>
  <c r="M27" i="13"/>
  <c r="H34" i="13"/>
  <c r="M110" i="13"/>
  <c r="L110" i="13"/>
  <c r="I110" i="13"/>
  <c r="H118" i="13"/>
  <c r="K110" i="13"/>
  <c r="J110" i="13"/>
  <c r="T20" i="13"/>
  <c r="W15" i="12"/>
  <c r="L104" i="10"/>
  <c r="W36" i="12"/>
  <c r="V12" i="14"/>
  <c r="U12" i="14"/>
  <c r="T12" i="14"/>
  <c r="E76" i="13"/>
  <c r="L68" i="13"/>
  <c r="J68" i="13"/>
  <c r="L64" i="13"/>
  <c r="J64" i="13"/>
  <c r="L75" i="10"/>
  <c r="F160" i="13"/>
  <c r="J61" i="10"/>
  <c r="H163" i="8"/>
  <c r="E55" i="12"/>
  <c r="L147" i="8"/>
  <c r="H87" i="10"/>
  <c r="F78" i="10"/>
  <c r="J187" i="8"/>
  <c r="U20" i="13"/>
  <c r="X18" i="12"/>
  <c r="V18" i="12"/>
  <c r="U18" i="12"/>
  <c r="X49" i="12"/>
  <c r="V49" i="12"/>
  <c r="U49" i="12"/>
  <c r="F42" i="8"/>
  <c r="H42" i="8"/>
  <c r="F13" i="8"/>
  <c r="H13" i="8"/>
  <c r="F258" i="8"/>
  <c r="F233" i="8"/>
  <c r="F188" i="8"/>
  <c r="H188" i="8"/>
  <c r="F254" i="8"/>
  <c r="H254" i="8"/>
  <c r="F99" i="8"/>
  <c r="H99" i="8"/>
  <c r="J109" i="10"/>
  <c r="L109" i="10"/>
  <c r="S36" i="5"/>
  <c r="W36" i="5"/>
  <c r="V36" i="5"/>
  <c r="U36" i="5"/>
  <c r="T36" i="5"/>
  <c r="F67" i="2"/>
  <c r="M34" i="6"/>
  <c r="L34" i="6"/>
  <c r="J34" i="6"/>
  <c r="I34" i="6"/>
  <c r="K34" i="6"/>
  <c r="E190" i="3"/>
  <c r="M179" i="3"/>
  <c r="L179" i="3"/>
  <c r="J52" i="5"/>
  <c r="I52" i="5"/>
  <c r="M52" i="5"/>
  <c r="K52" i="5"/>
  <c r="L52" i="5"/>
  <c r="H17" i="2"/>
  <c r="K14" i="2"/>
  <c r="J14" i="2"/>
  <c r="T49" i="6"/>
  <c r="S49" i="6"/>
  <c r="W49" i="6"/>
  <c r="V49" i="6"/>
  <c r="U49" i="6"/>
  <c r="U45" i="5"/>
  <c r="V45" i="5"/>
  <c r="T45" i="5"/>
  <c r="S45" i="5"/>
  <c r="W45" i="5"/>
  <c r="G192" i="3"/>
  <c r="M52" i="6"/>
  <c r="L52" i="6"/>
  <c r="K52" i="6"/>
  <c r="J52" i="6"/>
  <c r="I52" i="6"/>
  <c r="V48" i="5"/>
  <c r="U48" i="5"/>
  <c r="T48" i="5"/>
  <c r="S48" i="5"/>
  <c r="W48" i="5"/>
  <c r="W52" i="5"/>
  <c r="H68" i="2"/>
  <c r="E196" i="3"/>
  <c r="W22" i="5"/>
  <c r="V22" i="5"/>
  <c r="U22" i="5"/>
  <c r="T22" i="5"/>
  <c r="S22" i="5"/>
  <c r="K197" i="3"/>
  <c r="J197" i="3"/>
  <c r="P13" i="35"/>
  <c r="BA12" i="35"/>
  <c r="AZ12" i="35"/>
  <c r="AY12" i="35"/>
  <c r="BB12" i="35"/>
  <c r="AX12" i="35"/>
  <c r="Y13" i="35"/>
  <c r="X13" i="35"/>
  <c r="H82" i="31"/>
  <c r="J82" i="31"/>
  <c r="AX11" i="35"/>
  <c r="AY11" i="35"/>
  <c r="F100" i="31"/>
  <c r="H58" i="31"/>
  <c r="F107" i="31"/>
  <c r="F251" i="30"/>
  <c r="H251" i="30"/>
  <c r="L231" i="30"/>
  <c r="H213" i="30"/>
  <c r="J213" i="30"/>
  <c r="F195" i="30"/>
  <c r="J167" i="30"/>
  <c r="L167" i="30"/>
  <c r="F149" i="30"/>
  <c r="H149" i="30"/>
  <c r="AF17" i="35"/>
  <c r="AE17" i="35"/>
  <c r="F82" i="31"/>
  <c r="H53" i="31"/>
  <c r="J258" i="30"/>
  <c r="L258" i="30"/>
  <c r="F240" i="30"/>
  <c r="H240" i="30"/>
  <c r="H230" i="30"/>
  <c r="J230" i="30"/>
  <c r="F212" i="30"/>
  <c r="F166" i="30"/>
  <c r="H166" i="30"/>
  <c r="L146" i="30"/>
  <c r="AF11" i="35"/>
  <c r="AE11" i="35"/>
  <c r="F34" i="31"/>
  <c r="AR12" i="35"/>
  <c r="AQ12" i="35"/>
  <c r="AN12" i="35"/>
  <c r="AP12" i="35"/>
  <c r="AO12" i="35"/>
  <c r="J32" i="31"/>
  <c r="J56" i="31"/>
  <c r="J80" i="31"/>
  <c r="F129" i="30"/>
  <c r="H129" i="30"/>
  <c r="H128" i="30"/>
  <c r="J128" i="30"/>
  <c r="F78" i="30"/>
  <c r="H78" i="30"/>
  <c r="F7" i="39"/>
  <c r="J61" i="30"/>
  <c r="F85" i="30"/>
  <c r="H61" i="30"/>
  <c r="H57" i="30"/>
  <c r="J57" i="30"/>
  <c r="H83" i="30"/>
  <c r="J83" i="30"/>
  <c r="F86" i="30"/>
  <c r="L107" i="31"/>
  <c r="L106" i="31"/>
  <c r="L75" i="31"/>
  <c r="L76" i="31"/>
  <c r="L109" i="31"/>
  <c r="K84" i="28"/>
  <c r="I84" i="28"/>
  <c r="G90" i="28"/>
  <c r="F160" i="28"/>
  <c r="I17" i="35"/>
  <c r="H17" i="35"/>
  <c r="D48" i="28"/>
  <c r="E118" i="28"/>
  <c r="L130" i="28"/>
  <c r="J130" i="28"/>
  <c r="D118" i="28"/>
  <c r="M67" i="28"/>
  <c r="J67" i="28"/>
  <c r="K67" i="28"/>
  <c r="I67" i="28"/>
  <c r="L67" i="28"/>
  <c r="L116" i="28"/>
  <c r="K116" i="28"/>
  <c r="J116" i="28"/>
  <c r="M116" i="28"/>
  <c r="I116" i="28"/>
  <c r="M58" i="28"/>
  <c r="J58" i="28"/>
  <c r="K58" i="28"/>
  <c r="I58" i="28"/>
  <c r="L58" i="28"/>
  <c r="M27" i="28"/>
  <c r="I27" i="28"/>
  <c r="L27" i="28"/>
  <c r="K27" i="28"/>
  <c r="J27" i="28"/>
  <c r="L33" i="28"/>
  <c r="K33" i="28"/>
  <c r="M33" i="28"/>
  <c r="J33" i="28"/>
  <c r="I33" i="28"/>
  <c r="M65" i="28"/>
  <c r="L65" i="28"/>
  <c r="K65" i="28"/>
  <c r="I65" i="28"/>
  <c r="J65" i="28"/>
  <c r="L131" i="28"/>
  <c r="M131" i="28"/>
  <c r="K131" i="28"/>
  <c r="I131" i="28"/>
  <c r="J131" i="28"/>
  <c r="J92" i="28"/>
  <c r="I92" i="28"/>
  <c r="M92" i="28"/>
  <c r="L92" i="28"/>
  <c r="K92" i="28"/>
  <c r="L149" i="28"/>
  <c r="M149" i="28"/>
  <c r="K149" i="28"/>
  <c r="I149" i="28"/>
  <c r="J149" i="28"/>
  <c r="I69" i="28"/>
  <c r="L69" i="28"/>
  <c r="M69" i="28"/>
  <c r="K69" i="28"/>
  <c r="J69" i="28"/>
  <c r="K38" i="28"/>
  <c r="M38" i="28"/>
  <c r="L38" i="28"/>
  <c r="I38" i="28"/>
  <c r="J38" i="28"/>
  <c r="K107" i="28"/>
  <c r="L107" i="28"/>
  <c r="J107" i="28"/>
  <c r="I107" i="28"/>
  <c r="M107" i="28"/>
  <c r="K151" i="28"/>
  <c r="J151" i="28"/>
  <c r="I151" i="28"/>
  <c r="M151" i="28"/>
  <c r="L151" i="28"/>
  <c r="L127" i="28"/>
  <c r="K127" i="28"/>
  <c r="J127" i="28"/>
  <c r="M127" i="28"/>
  <c r="I127" i="28"/>
  <c r="M50" i="28"/>
  <c r="J50" i="28"/>
  <c r="K50" i="28"/>
  <c r="I50" i="28"/>
  <c r="L50" i="28"/>
  <c r="F53" i="25"/>
  <c r="F83" i="25"/>
  <c r="H229" i="24"/>
  <c r="J229" i="24"/>
  <c r="F108" i="25"/>
  <c r="L265" i="24"/>
  <c r="F237" i="24"/>
  <c r="C34" i="28"/>
  <c r="C48" i="28"/>
  <c r="C20" i="28"/>
  <c r="C76" i="28"/>
  <c r="F84" i="25"/>
  <c r="F232" i="24"/>
  <c r="H232" i="24"/>
  <c r="F128" i="24"/>
  <c r="H128" i="24"/>
  <c r="J56" i="24"/>
  <c r="F217" i="24"/>
  <c r="H217" i="24"/>
  <c r="F121" i="24"/>
  <c r="H121" i="24"/>
  <c r="J191" i="24"/>
  <c r="L191" i="24"/>
  <c r="H190" i="24"/>
  <c r="L193" i="24"/>
  <c r="L174" i="24"/>
  <c r="L153" i="24"/>
  <c r="F130" i="24"/>
  <c r="H130" i="24"/>
  <c r="H119" i="24"/>
  <c r="J119" i="24"/>
  <c r="F131" i="24"/>
  <c r="H123" i="24"/>
  <c r="J123" i="24"/>
  <c r="F64" i="24"/>
  <c r="H54" i="24"/>
  <c r="J54" i="24"/>
  <c r="F211" i="24"/>
  <c r="J210" i="24"/>
  <c r="L207" i="24"/>
  <c r="F193" i="24"/>
  <c r="F169" i="24"/>
  <c r="F33" i="24"/>
  <c r="H33" i="24"/>
  <c r="L190" i="24"/>
  <c r="F60" i="24"/>
  <c r="H60" i="24"/>
  <c r="F62" i="24"/>
  <c r="F31" i="24"/>
  <c r="H31" i="24"/>
  <c r="L42" i="25"/>
  <c r="J53" i="19"/>
  <c r="H53" i="19"/>
  <c r="P20" i="19"/>
  <c r="X76" i="19"/>
  <c r="X117" i="19"/>
  <c r="X158" i="19"/>
  <c r="P114" i="19"/>
  <c r="P155" i="19"/>
  <c r="G119" i="19"/>
  <c r="H111" i="19"/>
  <c r="H152" i="19"/>
  <c r="J152" i="19"/>
  <c r="H40" i="19"/>
  <c r="R21" i="22"/>
  <c r="X17" i="22"/>
  <c r="Z17" i="22"/>
  <c r="Y17" i="22"/>
  <c r="AB17" i="22"/>
  <c r="AA17" i="22"/>
  <c r="E107" i="17"/>
  <c r="R9" i="17"/>
  <c r="Z10" i="17"/>
  <c r="X10" i="17"/>
  <c r="C79" i="17"/>
  <c r="C77" i="17"/>
  <c r="L100" i="13"/>
  <c r="K100" i="13"/>
  <c r="M100" i="13"/>
  <c r="J100" i="13"/>
  <c r="I100" i="13"/>
  <c r="M99" i="17"/>
  <c r="K99" i="17"/>
  <c r="I99" i="17"/>
  <c r="L99" i="17"/>
  <c r="J99" i="17"/>
  <c r="L98" i="17"/>
  <c r="M98" i="17"/>
  <c r="I98" i="17"/>
  <c r="K98" i="17"/>
  <c r="J98" i="17"/>
  <c r="M90" i="17"/>
  <c r="K90" i="17"/>
  <c r="I90" i="17"/>
  <c r="L90" i="17"/>
  <c r="J90" i="17"/>
  <c r="I118" i="17"/>
  <c r="K118" i="17"/>
  <c r="K125" i="13"/>
  <c r="G132" i="13"/>
  <c r="I125" i="13"/>
  <c r="F133" i="17"/>
  <c r="J159" i="13"/>
  <c r="L159" i="13"/>
  <c r="L48" i="12"/>
  <c r="K48" i="12"/>
  <c r="J277" i="8"/>
  <c r="L277" i="8"/>
  <c r="C55" i="12"/>
  <c r="K28" i="12"/>
  <c r="L28" i="12"/>
  <c r="U14" i="14"/>
  <c r="T14" i="14"/>
  <c r="V14" i="14"/>
  <c r="H19" i="10"/>
  <c r="J19" i="10"/>
  <c r="H255" i="8"/>
  <c r="T13" i="14"/>
  <c r="J85" i="13"/>
  <c r="L85" i="13"/>
  <c r="J72" i="13"/>
  <c r="L72" i="13"/>
  <c r="L210" i="8"/>
  <c r="E146" i="13"/>
  <c r="L138" i="13"/>
  <c r="J138" i="13"/>
  <c r="J53" i="10"/>
  <c r="J186" i="8"/>
  <c r="L186" i="8"/>
  <c r="F34" i="10"/>
  <c r="H34" i="10"/>
  <c r="F36" i="10"/>
  <c r="H146" i="8"/>
  <c r="J146" i="8"/>
  <c r="F86" i="10"/>
  <c r="F20" i="10"/>
  <c r="J151" i="8"/>
  <c r="X22" i="12"/>
  <c r="V22" i="12"/>
  <c r="U22" i="12"/>
  <c r="X53" i="12"/>
  <c r="U53" i="12"/>
  <c r="V53" i="12"/>
  <c r="F18" i="8"/>
  <c r="H18" i="8"/>
  <c r="F285" i="8"/>
  <c r="C132" i="13"/>
  <c r="C62" i="13"/>
  <c r="L77" i="8"/>
  <c r="F152" i="8"/>
  <c r="H152" i="8"/>
  <c r="F153" i="8"/>
  <c r="F237" i="8"/>
  <c r="H237" i="8"/>
  <c r="J55" i="8"/>
  <c r="H57" i="8"/>
  <c r="G189" i="3"/>
  <c r="L180" i="3"/>
  <c r="N180" i="3"/>
  <c r="K180" i="3"/>
  <c r="I191" i="3"/>
  <c r="J180" i="3"/>
  <c r="M180" i="3"/>
  <c r="L22" i="2"/>
  <c r="M22" i="2"/>
  <c r="V39" i="6"/>
  <c r="T39" i="6"/>
  <c r="K30" i="6"/>
  <c r="J30" i="6"/>
  <c r="I30" i="6"/>
  <c r="M30" i="6"/>
  <c r="L30" i="6"/>
  <c r="K42" i="6"/>
  <c r="I42" i="6"/>
  <c r="G195" i="3"/>
  <c r="M130" i="3"/>
  <c r="L130" i="3"/>
  <c r="K130" i="3"/>
  <c r="J130" i="3"/>
  <c r="F173" i="30"/>
  <c r="J145" i="30"/>
  <c r="L145" i="30"/>
  <c r="F65" i="31"/>
  <c r="F36" i="31"/>
  <c r="H282" i="30"/>
  <c r="J282" i="30"/>
  <c r="J236" i="30"/>
  <c r="L236" i="30"/>
  <c r="F218" i="30"/>
  <c r="H218" i="30"/>
  <c r="H208" i="30"/>
  <c r="J208" i="30"/>
  <c r="F190" i="30"/>
  <c r="F144" i="30"/>
  <c r="H144" i="30"/>
  <c r="AF8" i="35"/>
  <c r="AE8" i="35"/>
  <c r="AE14" i="35"/>
  <c r="AF14" i="35"/>
  <c r="H97" i="31"/>
  <c r="J38" i="31"/>
  <c r="J78" i="31"/>
  <c r="J83" i="31"/>
  <c r="J105" i="31"/>
  <c r="F125" i="30"/>
  <c r="F119" i="30"/>
  <c r="L75" i="30"/>
  <c r="J87" i="31"/>
  <c r="F123" i="30"/>
  <c r="F57" i="30"/>
  <c r="F82" i="30"/>
  <c r="L61" i="31"/>
  <c r="F58" i="30"/>
  <c r="H63" i="30"/>
  <c r="J63" i="30"/>
  <c r="H84" i="30"/>
  <c r="J84" i="30"/>
  <c r="F61" i="30"/>
  <c r="L56" i="31"/>
  <c r="L60" i="31"/>
  <c r="L63" i="31"/>
  <c r="L43" i="31"/>
  <c r="L59" i="31"/>
  <c r="G118" i="28"/>
  <c r="F76" i="28"/>
  <c r="G132" i="28"/>
  <c r="G62" i="28"/>
  <c r="F20" i="28"/>
  <c r="F132" i="28"/>
  <c r="AE13" i="35"/>
  <c r="I12" i="35"/>
  <c r="H12" i="35"/>
  <c r="J88" i="28"/>
  <c r="L88" i="28"/>
  <c r="M10" i="28"/>
  <c r="L10" i="28"/>
  <c r="K10" i="28"/>
  <c r="I10" i="28"/>
  <c r="J10" i="28"/>
  <c r="L15" i="28"/>
  <c r="K15" i="28"/>
  <c r="J15" i="28"/>
  <c r="M15" i="28"/>
  <c r="I15" i="28"/>
  <c r="K19" i="28"/>
  <c r="J19" i="28"/>
  <c r="L19" i="28"/>
  <c r="I19" i="28"/>
  <c r="M19" i="28"/>
  <c r="H118" i="28"/>
  <c r="M110" i="28"/>
  <c r="J110" i="28"/>
  <c r="K110" i="28"/>
  <c r="I110" i="28"/>
  <c r="L110" i="28"/>
  <c r="M79" i="28"/>
  <c r="L79" i="28"/>
  <c r="I79" i="28"/>
  <c r="J79" i="28"/>
  <c r="K79" i="28"/>
  <c r="L85" i="28"/>
  <c r="K85" i="28"/>
  <c r="J85" i="28"/>
  <c r="M85" i="28"/>
  <c r="I85" i="28"/>
  <c r="M99" i="28"/>
  <c r="L99" i="28"/>
  <c r="K99" i="28"/>
  <c r="I99" i="28"/>
  <c r="J99" i="28"/>
  <c r="J40" i="28"/>
  <c r="I40" i="28"/>
  <c r="H48" i="28"/>
  <c r="M40" i="28"/>
  <c r="L40" i="28"/>
  <c r="K40" i="28"/>
  <c r="J112" i="28"/>
  <c r="K112" i="28"/>
  <c r="I112" i="28"/>
  <c r="M112" i="28"/>
  <c r="L112" i="28"/>
  <c r="I17" i="28"/>
  <c r="L17" i="28"/>
  <c r="K17" i="28"/>
  <c r="J17" i="28"/>
  <c r="M17" i="28"/>
  <c r="I95" i="28"/>
  <c r="L95" i="28"/>
  <c r="M95" i="28"/>
  <c r="K95" i="28"/>
  <c r="J95" i="28"/>
  <c r="K64" i="28"/>
  <c r="L64" i="28"/>
  <c r="J64" i="28"/>
  <c r="M64" i="28"/>
  <c r="I64" i="28"/>
  <c r="K135" i="28"/>
  <c r="L135" i="28"/>
  <c r="M135" i="28"/>
  <c r="I135" i="28"/>
  <c r="J135" i="28"/>
  <c r="K152" i="28"/>
  <c r="I152" i="28"/>
  <c r="M152" i="28"/>
  <c r="H160" i="28"/>
  <c r="J152" i="28"/>
  <c r="L152" i="28"/>
  <c r="M153" i="28"/>
  <c r="K153" i="28"/>
  <c r="L153" i="28"/>
  <c r="I153" i="28"/>
  <c r="J153" i="28"/>
  <c r="F56" i="25"/>
  <c r="F259" i="24"/>
  <c r="J235" i="24"/>
  <c r="L235" i="24"/>
  <c r="M125" i="28"/>
  <c r="J125" i="28"/>
  <c r="K125" i="28"/>
  <c r="I125" i="28"/>
  <c r="L125" i="28"/>
  <c r="F62" i="25"/>
  <c r="F263" i="24"/>
  <c r="J233" i="24"/>
  <c r="C160" i="28"/>
  <c r="F57" i="25"/>
  <c r="F260" i="24"/>
  <c r="F186" i="24"/>
  <c r="F98" i="24"/>
  <c r="H98" i="24"/>
  <c r="F173" i="24"/>
  <c r="H173" i="24"/>
  <c r="J84" i="24"/>
  <c r="L84" i="24"/>
  <c r="H186" i="24"/>
  <c r="J186" i="24"/>
  <c r="J187" i="24"/>
  <c r="L187" i="24"/>
  <c r="H197" i="24"/>
  <c r="J197" i="24"/>
  <c r="F168" i="24"/>
  <c r="H168" i="24"/>
  <c r="J168" i="24"/>
  <c r="L168" i="24"/>
  <c r="L163" i="24"/>
  <c r="F148" i="24"/>
  <c r="J147" i="24"/>
  <c r="L147" i="24"/>
  <c r="L144" i="24"/>
  <c r="F141" i="24"/>
  <c r="J151" i="24"/>
  <c r="L151" i="24"/>
  <c r="F127" i="24"/>
  <c r="L123" i="24"/>
  <c r="F122" i="24"/>
  <c r="L127" i="24"/>
  <c r="J215" i="24"/>
  <c r="L214" i="24"/>
  <c r="J212" i="24"/>
  <c r="L212" i="24"/>
  <c r="H211" i="24"/>
  <c r="J211" i="24"/>
  <c r="F166" i="24"/>
  <c r="H166" i="24"/>
  <c r="H59" i="24"/>
  <c r="J59" i="24"/>
  <c r="L209" i="24"/>
  <c r="F36" i="24"/>
  <c r="H36" i="24"/>
  <c r="S16" i="21"/>
  <c r="L65" i="25"/>
  <c r="F80" i="24"/>
  <c r="H80" i="24"/>
  <c r="L87" i="24"/>
  <c r="N37" i="19"/>
  <c r="P38" i="19"/>
  <c r="P17" i="19"/>
  <c r="X88" i="19"/>
  <c r="X129" i="19"/>
  <c r="P85" i="19"/>
  <c r="P126" i="19"/>
  <c r="H82" i="19"/>
  <c r="H123" i="19"/>
  <c r="J123" i="19"/>
  <c r="N105" i="19"/>
  <c r="F135" i="19"/>
  <c r="H68" i="19"/>
  <c r="C91" i="17"/>
  <c r="X18" i="16"/>
  <c r="W18" i="16"/>
  <c r="Z18" i="16"/>
  <c r="Y18" i="16"/>
  <c r="L74" i="13"/>
  <c r="K74" i="13"/>
  <c r="J74" i="13"/>
  <c r="M74" i="13"/>
  <c r="I74" i="13"/>
  <c r="I95" i="17"/>
  <c r="M95" i="17"/>
  <c r="L95" i="17"/>
  <c r="K95" i="17"/>
  <c r="J95" i="17"/>
  <c r="L154" i="17"/>
  <c r="K154" i="17"/>
  <c r="J154" i="17"/>
  <c r="M154" i="17"/>
  <c r="I154" i="17"/>
  <c r="F161" i="17"/>
  <c r="N38" i="12"/>
  <c r="M38" i="12"/>
  <c r="L38" i="12"/>
  <c r="J38" i="12"/>
  <c r="I38" i="12"/>
  <c r="K38" i="12"/>
  <c r="F99" i="10"/>
  <c r="H99" i="10"/>
  <c r="J33" i="13"/>
  <c r="L33" i="13"/>
  <c r="H285" i="8"/>
  <c r="J285" i="8"/>
  <c r="E62" i="13"/>
  <c r="L41" i="13"/>
  <c r="J41" i="13"/>
  <c r="E48" i="13"/>
  <c r="H41" i="10"/>
  <c r="J41" i="10"/>
  <c r="W47" i="12"/>
  <c r="J75" i="10"/>
  <c r="H191" i="8"/>
  <c r="F87" i="8"/>
  <c r="J189" i="8"/>
  <c r="H56" i="10"/>
  <c r="J56" i="10"/>
  <c r="L191" i="8"/>
  <c r="J123" i="8"/>
  <c r="L123" i="8"/>
  <c r="Y20" i="15"/>
  <c r="X20" i="15"/>
  <c r="W20" i="15"/>
  <c r="Z20" i="15"/>
  <c r="AA20" i="15"/>
  <c r="V29" i="12"/>
  <c r="U29" i="12"/>
  <c r="X29" i="12"/>
  <c r="F105" i="8"/>
  <c r="H105" i="8"/>
  <c r="F123" i="8"/>
  <c r="H123" i="8"/>
  <c r="F194" i="8"/>
  <c r="H194" i="8"/>
  <c r="F63" i="10"/>
  <c r="F9" i="8"/>
  <c r="H9" i="8"/>
  <c r="F33" i="8"/>
  <c r="H33" i="8"/>
  <c r="F186" i="3"/>
  <c r="J58" i="2"/>
  <c r="K58" i="2"/>
  <c r="L58" i="2"/>
  <c r="N58" i="2"/>
  <c r="M58" i="2"/>
  <c r="L62" i="8"/>
  <c r="T10" i="6"/>
  <c r="S10" i="6"/>
  <c r="U10" i="6"/>
  <c r="W10" i="6"/>
  <c r="V10" i="6"/>
  <c r="L40" i="5"/>
  <c r="J40" i="5"/>
  <c r="U10" i="5"/>
  <c r="T10" i="5"/>
  <c r="S10" i="5"/>
  <c r="V10" i="5"/>
  <c r="W10" i="5"/>
  <c r="L160" i="3"/>
  <c r="M160" i="3"/>
  <c r="K160" i="3"/>
  <c r="J160" i="3"/>
  <c r="N160" i="3"/>
  <c r="I193" i="3"/>
  <c r="V13" i="5"/>
  <c r="U13" i="5"/>
  <c r="T13" i="5"/>
  <c r="W13" i="5"/>
  <c r="S13" i="5"/>
  <c r="W19" i="5"/>
  <c r="V19" i="5"/>
  <c r="U19" i="5"/>
  <c r="T19" i="5"/>
  <c r="S19" i="5"/>
  <c r="L153" i="3"/>
  <c r="M153" i="3"/>
  <c r="F59" i="30"/>
  <c r="L64" i="30"/>
  <c r="F6" i="39"/>
  <c r="I6" i="39"/>
  <c r="H6" i="39"/>
  <c r="F12" i="39"/>
  <c r="F11" i="39"/>
  <c r="J60" i="31"/>
  <c r="J121" i="30"/>
  <c r="F76" i="30"/>
  <c r="J53" i="30"/>
  <c r="F63" i="30"/>
  <c r="H54" i="30"/>
  <c r="J54" i="30"/>
  <c r="H82" i="30"/>
  <c r="J82" i="30"/>
  <c r="F64" i="30"/>
  <c r="L83" i="31"/>
  <c r="L87" i="31"/>
  <c r="L82" i="31"/>
  <c r="L54" i="31"/>
  <c r="L78" i="31"/>
  <c r="K101" i="28"/>
  <c r="I101" i="28"/>
  <c r="F90" i="28"/>
  <c r="G20" i="28"/>
  <c r="I13" i="35"/>
  <c r="H13" i="35"/>
  <c r="D76" i="28"/>
  <c r="L97" i="28"/>
  <c r="J97" i="28"/>
  <c r="M53" i="28"/>
  <c r="L53" i="28"/>
  <c r="I53" i="28"/>
  <c r="J53" i="28"/>
  <c r="K53" i="28"/>
  <c r="L42" i="28"/>
  <c r="K42" i="28"/>
  <c r="J42" i="28"/>
  <c r="M42" i="28"/>
  <c r="I42" i="28"/>
  <c r="M22" i="28"/>
  <c r="L22" i="28"/>
  <c r="J22" i="28"/>
  <c r="I22" i="28"/>
  <c r="K22" i="28"/>
  <c r="M159" i="28"/>
  <c r="L159" i="28"/>
  <c r="K159" i="28"/>
  <c r="I159" i="28"/>
  <c r="J159" i="28"/>
  <c r="M96" i="28"/>
  <c r="L96" i="28"/>
  <c r="I96" i="28"/>
  <c r="J96" i="28"/>
  <c r="H104" i="28"/>
  <c r="K96" i="28"/>
  <c r="L102" i="28"/>
  <c r="K102" i="28"/>
  <c r="J102" i="28"/>
  <c r="I102" i="28"/>
  <c r="M102" i="28"/>
  <c r="M108" i="28"/>
  <c r="L108" i="28"/>
  <c r="K108" i="28"/>
  <c r="I108" i="28"/>
  <c r="J108" i="28"/>
  <c r="J57" i="28"/>
  <c r="I57" i="28"/>
  <c r="M57" i="28"/>
  <c r="L57" i="28"/>
  <c r="K57" i="28"/>
  <c r="K117" i="28"/>
  <c r="J117" i="28"/>
  <c r="I117" i="28"/>
  <c r="M117" i="28"/>
  <c r="L117" i="28"/>
  <c r="I26" i="28"/>
  <c r="H34" i="28"/>
  <c r="J26" i="28"/>
  <c r="M26" i="28"/>
  <c r="K26" i="28"/>
  <c r="L26" i="28"/>
  <c r="I103" i="28"/>
  <c r="L103" i="28"/>
  <c r="M103" i="28"/>
  <c r="K103" i="28"/>
  <c r="J103" i="28"/>
  <c r="K72" i="28"/>
  <c r="L72" i="28"/>
  <c r="J72" i="28"/>
  <c r="I72" i="28"/>
  <c r="M72" i="28"/>
  <c r="M154" i="28"/>
  <c r="L154" i="28"/>
  <c r="K154" i="28"/>
  <c r="I154" i="28"/>
  <c r="J154" i="28"/>
  <c r="L157" i="28"/>
  <c r="I157" i="28"/>
  <c r="M157" i="28"/>
  <c r="K157" i="28"/>
  <c r="J157" i="28"/>
  <c r="F85" i="25"/>
  <c r="F107" i="25"/>
  <c r="F37" i="25"/>
  <c r="L233" i="24"/>
  <c r="F54" i="25"/>
  <c r="H261" i="24"/>
  <c r="J241" i="24"/>
  <c r="L241" i="24"/>
  <c r="L231" i="24"/>
  <c r="M120" i="28"/>
  <c r="J120" i="28"/>
  <c r="K120" i="28"/>
  <c r="I120" i="28"/>
  <c r="L120" i="28"/>
  <c r="C90" i="28"/>
  <c r="F38" i="25"/>
  <c r="J236" i="24"/>
  <c r="L236" i="24"/>
  <c r="F214" i="24"/>
  <c r="H214" i="24"/>
  <c r="F172" i="24"/>
  <c r="H172" i="24"/>
  <c r="J83" i="24"/>
  <c r="L83" i="24"/>
  <c r="F165" i="24"/>
  <c r="H165" i="24"/>
  <c r="L82" i="24"/>
  <c r="H185" i="24"/>
  <c r="J185" i="24"/>
  <c r="F197" i="24"/>
  <c r="L194" i="24"/>
  <c r="H192" i="24"/>
  <c r="J192" i="24"/>
  <c r="F167" i="24"/>
  <c r="H171" i="24"/>
  <c r="J171" i="24"/>
  <c r="J165" i="24"/>
  <c r="L165" i="24"/>
  <c r="H175" i="24"/>
  <c r="J175" i="24"/>
  <c r="F146" i="24"/>
  <c r="H146" i="24"/>
  <c r="J146" i="24"/>
  <c r="L146" i="24"/>
  <c r="L141" i="24"/>
  <c r="F126" i="24"/>
  <c r="J125" i="24"/>
  <c r="L125" i="24"/>
  <c r="L122" i="24"/>
  <c r="F119" i="24"/>
  <c r="J129" i="24"/>
  <c r="L129" i="24"/>
  <c r="F58" i="24"/>
  <c r="F212" i="24"/>
  <c r="L216" i="24"/>
  <c r="H216" i="24"/>
  <c r="J216" i="24"/>
  <c r="H215" i="24"/>
  <c r="F185" i="24"/>
  <c r="H58" i="24"/>
  <c r="J58" i="24"/>
  <c r="F207" i="24"/>
  <c r="F17" i="24"/>
  <c r="H17" i="24"/>
  <c r="F63" i="24"/>
  <c r="N22" i="21"/>
  <c r="L40" i="25"/>
  <c r="L76" i="25"/>
  <c r="F79" i="24"/>
  <c r="H79" i="24"/>
  <c r="X28" i="19"/>
  <c r="H15" i="19"/>
  <c r="X98" i="19"/>
  <c r="W147" i="19"/>
  <c r="X139" i="19"/>
  <c r="P95" i="19"/>
  <c r="O135" i="19"/>
  <c r="P136" i="19"/>
  <c r="H89" i="19"/>
  <c r="H130" i="19"/>
  <c r="V35" i="19"/>
  <c r="N147" i="19"/>
  <c r="F63" i="19"/>
  <c r="P68" i="19"/>
  <c r="X71" i="19"/>
  <c r="D105" i="17"/>
  <c r="E121" i="17"/>
  <c r="C161" i="17"/>
  <c r="D161" i="17"/>
  <c r="L104" i="17"/>
  <c r="J104" i="17"/>
  <c r="M104" i="17"/>
  <c r="K104" i="17"/>
  <c r="I104" i="17"/>
  <c r="M110" i="17"/>
  <c r="K110" i="17"/>
  <c r="L110" i="17"/>
  <c r="J110" i="17"/>
  <c r="I110" i="17"/>
  <c r="M108" i="17"/>
  <c r="H107" i="17"/>
  <c r="K108" i="17"/>
  <c r="I108" i="17"/>
  <c r="J108" i="17"/>
  <c r="L108" i="17"/>
  <c r="J57" i="17"/>
  <c r="M57" i="17"/>
  <c r="L57" i="17"/>
  <c r="K57" i="17"/>
  <c r="I57" i="17"/>
  <c r="I131" i="13"/>
  <c r="M131" i="13"/>
  <c r="L131" i="13"/>
  <c r="K131" i="13"/>
  <c r="J131" i="13"/>
  <c r="G77" i="17"/>
  <c r="I73" i="13"/>
  <c r="K73" i="13"/>
  <c r="W27" i="12"/>
  <c r="L82" i="10"/>
  <c r="H235" i="8"/>
  <c r="J235" i="8"/>
  <c r="W44" i="12"/>
  <c r="J280" i="8"/>
  <c r="L280" i="8"/>
  <c r="E34" i="13"/>
  <c r="L26" i="13"/>
  <c r="J26" i="13"/>
  <c r="J15" i="12"/>
  <c r="I15" i="12"/>
  <c r="N15" i="12"/>
  <c r="M15" i="12"/>
  <c r="L15" i="12"/>
  <c r="K15" i="12"/>
  <c r="J63" i="10"/>
  <c r="H219" i="8"/>
  <c r="J219" i="8"/>
  <c r="L50" i="13"/>
  <c r="J50" i="13"/>
  <c r="H187" i="8"/>
  <c r="E53" i="12"/>
  <c r="J80" i="10"/>
  <c r="H171" i="8"/>
  <c r="H190" i="8"/>
  <c r="F85" i="8"/>
  <c r="H85" i="8"/>
  <c r="L188" i="8"/>
  <c r="Z11" i="13"/>
  <c r="Y11" i="13"/>
  <c r="AA11" i="13"/>
  <c r="W11" i="13"/>
  <c r="X11" i="13"/>
  <c r="H62" i="10"/>
  <c r="J62" i="10"/>
  <c r="F80" i="8"/>
  <c r="AA18" i="15"/>
  <c r="X18" i="15"/>
  <c r="W18" i="15"/>
  <c r="Y18" i="15"/>
  <c r="Z18" i="15"/>
  <c r="X35" i="12"/>
  <c r="V35" i="12"/>
  <c r="U35" i="12"/>
  <c r="V33" i="12"/>
  <c r="U33" i="12"/>
  <c r="X33" i="12"/>
  <c r="F106" i="8"/>
  <c r="H106" i="8"/>
  <c r="J64" i="8"/>
  <c r="F35" i="8"/>
  <c r="H35" i="8"/>
  <c r="F189" i="8"/>
  <c r="F214" i="8"/>
  <c r="F274" i="8"/>
  <c r="H274" i="8"/>
  <c r="F59" i="10"/>
  <c r="J97" i="10"/>
  <c r="L97" i="10"/>
  <c r="K43" i="5"/>
  <c r="I43" i="5"/>
  <c r="J162" i="3"/>
  <c r="K162" i="3"/>
  <c r="I33" i="5"/>
  <c r="M33" i="5"/>
  <c r="L33" i="5"/>
  <c r="K33" i="5"/>
  <c r="J33" i="5"/>
  <c r="J157" i="3"/>
  <c r="L157" i="3"/>
  <c r="N157" i="3"/>
  <c r="M157" i="3"/>
  <c r="K157" i="3"/>
  <c r="I190" i="3"/>
  <c r="L57" i="8"/>
  <c r="W50" i="6"/>
  <c r="V50" i="6"/>
  <c r="U50" i="6"/>
  <c r="T50" i="6"/>
  <c r="S50" i="6"/>
  <c r="L158" i="3"/>
  <c r="E191" i="3"/>
  <c r="M158" i="3"/>
  <c r="M29" i="6"/>
  <c r="K29" i="6"/>
  <c r="L29" i="6"/>
  <c r="J29" i="6"/>
  <c r="I29" i="6"/>
  <c r="M31" i="6"/>
  <c r="M33" i="6"/>
  <c r="N145" i="3"/>
  <c r="M145" i="3"/>
  <c r="L145" i="3"/>
  <c r="K145" i="3"/>
  <c r="J145" i="3"/>
  <c r="P16" i="35"/>
  <c r="O16" i="35"/>
  <c r="Y10" i="35"/>
  <c r="BA18" i="35"/>
  <c r="AZ18" i="35"/>
  <c r="AY18" i="35"/>
  <c r="BB18" i="35"/>
  <c r="AX18" i="35"/>
  <c r="P8" i="35"/>
  <c r="O8" i="35"/>
  <c r="P18" i="35"/>
  <c r="O18" i="35"/>
  <c r="BB9" i="35"/>
  <c r="BA9" i="35"/>
  <c r="AZ9" i="35"/>
  <c r="AX9" i="35"/>
  <c r="AY9" i="35"/>
  <c r="BA13" i="35"/>
  <c r="AZ13" i="35"/>
  <c r="AY13" i="35"/>
  <c r="AX13" i="35"/>
  <c r="BB13" i="35"/>
  <c r="H104" i="31"/>
  <c r="J104" i="31"/>
  <c r="H107" i="31"/>
  <c r="F105" i="31"/>
  <c r="H77" i="31"/>
  <c r="J77" i="31"/>
  <c r="F35" i="31"/>
  <c r="F273" i="30"/>
  <c r="H273" i="30"/>
  <c r="L253" i="30"/>
  <c r="H235" i="30"/>
  <c r="J235" i="30"/>
  <c r="F217" i="30"/>
  <c r="J189" i="30"/>
  <c r="L189" i="30"/>
  <c r="F171" i="30"/>
  <c r="H171" i="30"/>
  <c r="L151" i="30"/>
  <c r="F143" i="30"/>
  <c r="H99" i="31"/>
  <c r="H61" i="31"/>
  <c r="J280" i="30"/>
  <c r="L280" i="30"/>
  <c r="F262" i="30"/>
  <c r="H262" i="30"/>
  <c r="H252" i="30"/>
  <c r="J252" i="30"/>
  <c r="F234" i="30"/>
  <c r="F188" i="30"/>
  <c r="H188" i="30"/>
  <c r="L168" i="30"/>
  <c r="H150" i="30"/>
  <c r="J150" i="30"/>
  <c r="AF16" i="35"/>
  <c r="AE16" i="35"/>
  <c r="F42" i="31"/>
  <c r="AR15" i="35"/>
  <c r="AQ15" i="35"/>
  <c r="AP15" i="35"/>
  <c r="AO15" i="35"/>
  <c r="AN15" i="35"/>
  <c r="AR14" i="35"/>
  <c r="AQ14" i="35"/>
  <c r="AO14" i="35"/>
  <c r="AN14" i="35"/>
  <c r="AP14" i="35"/>
  <c r="J101" i="31"/>
  <c r="J65" i="31"/>
  <c r="J97" i="31"/>
  <c r="J42" i="31"/>
  <c r="L124" i="30"/>
  <c r="F121" i="30"/>
  <c r="L129" i="30"/>
  <c r="L53" i="30"/>
  <c r="F62" i="30"/>
  <c r="F9" i="39"/>
  <c r="I9" i="39"/>
  <c r="H9" i="39"/>
  <c r="J33" i="31"/>
  <c r="F55" i="30"/>
  <c r="H60" i="30"/>
  <c r="J60" i="30"/>
  <c r="F75" i="30"/>
  <c r="L39" i="31"/>
  <c r="L98" i="31"/>
  <c r="L38" i="31"/>
  <c r="L62" i="31"/>
  <c r="L86" i="31"/>
  <c r="P7" i="39"/>
  <c r="AA19" i="39"/>
  <c r="T7" i="39"/>
  <c r="S7" i="39"/>
  <c r="R7" i="39"/>
  <c r="Q7" i="39"/>
  <c r="F104" i="28"/>
  <c r="F34" i="28"/>
  <c r="AE9" i="35"/>
  <c r="I8" i="35"/>
  <c r="H8" i="35"/>
  <c r="I14" i="35"/>
  <c r="H14" i="35"/>
  <c r="J84" i="28"/>
  <c r="L84" i="28"/>
  <c r="J18" i="28"/>
  <c r="L18" i="28"/>
  <c r="M70" i="28"/>
  <c r="L70" i="28"/>
  <c r="I70" i="28"/>
  <c r="J70" i="28"/>
  <c r="K70" i="28"/>
  <c r="L59" i="28"/>
  <c r="K59" i="28"/>
  <c r="J59" i="28"/>
  <c r="M59" i="28"/>
  <c r="I59" i="28"/>
  <c r="J24" i="28"/>
  <c r="I24" i="28"/>
  <c r="M24" i="28"/>
  <c r="L24" i="28"/>
  <c r="K24" i="28"/>
  <c r="K28" i="28"/>
  <c r="J28" i="28"/>
  <c r="M28" i="28"/>
  <c r="L28" i="28"/>
  <c r="I28" i="28"/>
  <c r="M39" i="28"/>
  <c r="L39" i="28"/>
  <c r="J39" i="28"/>
  <c r="I39" i="28"/>
  <c r="K39" i="28"/>
  <c r="I115" i="28"/>
  <c r="M115" i="28"/>
  <c r="L115" i="28"/>
  <c r="J115" i="28"/>
  <c r="K115" i="28"/>
  <c r="J66" i="28"/>
  <c r="I66" i="28"/>
  <c r="M66" i="28"/>
  <c r="L66" i="28"/>
  <c r="K66" i="28"/>
  <c r="L123" i="28"/>
  <c r="J123" i="28"/>
  <c r="I123" i="28"/>
  <c r="M123" i="28"/>
  <c r="K123" i="28"/>
  <c r="I43" i="28"/>
  <c r="L43" i="28"/>
  <c r="M43" i="28"/>
  <c r="K43" i="28"/>
  <c r="J43" i="28"/>
  <c r="I113" i="28"/>
  <c r="L113" i="28"/>
  <c r="M113" i="28"/>
  <c r="K113" i="28"/>
  <c r="J113" i="28"/>
  <c r="K81" i="28"/>
  <c r="L81" i="28"/>
  <c r="J81" i="28"/>
  <c r="M81" i="28"/>
  <c r="I81" i="28"/>
  <c r="M139" i="28"/>
  <c r="L139" i="28"/>
  <c r="K139" i="28"/>
  <c r="J139" i="28"/>
  <c r="I139" i="28"/>
  <c r="M137" i="28"/>
  <c r="K137" i="28"/>
  <c r="L137" i="28"/>
  <c r="J137" i="28"/>
  <c r="I137" i="28"/>
  <c r="F77" i="25"/>
  <c r="F99" i="25"/>
  <c r="F267" i="24"/>
  <c r="F257" i="24"/>
  <c r="H257" i="24"/>
  <c r="F233" i="24"/>
  <c r="F43" i="25"/>
  <c r="L239" i="24"/>
  <c r="C62" i="28"/>
  <c r="F258" i="24"/>
  <c r="H258" i="24"/>
  <c r="L234" i="24"/>
  <c r="L78" i="24"/>
  <c r="F164" i="24"/>
  <c r="L81" i="24"/>
  <c r="F209" i="24"/>
  <c r="H209" i="24"/>
  <c r="F151" i="24"/>
  <c r="H151" i="24"/>
  <c r="J65" i="24"/>
  <c r="L197" i="24"/>
  <c r="J196" i="24"/>
  <c r="H189" i="24"/>
  <c r="H164" i="24"/>
  <c r="J164" i="24"/>
  <c r="H170" i="24"/>
  <c r="J170" i="24"/>
  <c r="F145" i="24"/>
  <c r="H149" i="24"/>
  <c r="J149" i="24"/>
  <c r="J143" i="24"/>
  <c r="L143" i="24"/>
  <c r="H153" i="24"/>
  <c r="J153" i="24"/>
  <c r="F124" i="24"/>
  <c r="H124" i="24"/>
  <c r="J124" i="24"/>
  <c r="L124" i="24"/>
  <c r="L119" i="24"/>
  <c r="J208" i="24"/>
  <c r="J217" i="24"/>
  <c r="L215" i="24"/>
  <c r="F216" i="24"/>
  <c r="H55" i="24"/>
  <c r="J55" i="24"/>
  <c r="F9" i="24"/>
  <c r="H9" i="24"/>
  <c r="H78" i="24"/>
  <c r="J78" i="24"/>
  <c r="L98" i="25"/>
  <c r="L81" i="25"/>
  <c r="P28" i="19"/>
  <c r="X14" i="19"/>
  <c r="X99" i="19"/>
  <c r="X140" i="19"/>
  <c r="P96" i="19"/>
  <c r="P137" i="19"/>
  <c r="H90" i="19"/>
  <c r="J90" i="19"/>
  <c r="H131" i="19"/>
  <c r="P61" i="19"/>
  <c r="V119" i="19"/>
  <c r="N107" i="19"/>
  <c r="X53" i="19"/>
  <c r="G65" i="19"/>
  <c r="H66" i="19"/>
  <c r="C63" i="17"/>
  <c r="I52" i="13"/>
  <c r="K52" i="13"/>
  <c r="K123" i="17"/>
  <c r="I123" i="17"/>
  <c r="J123" i="17"/>
  <c r="L123" i="17"/>
  <c r="M123" i="17"/>
  <c r="J126" i="17"/>
  <c r="M126" i="17"/>
  <c r="L126" i="17"/>
  <c r="K126" i="17"/>
  <c r="I126" i="17"/>
  <c r="S20" i="13"/>
  <c r="K151" i="13"/>
  <c r="I151" i="13"/>
  <c r="L53" i="13"/>
  <c r="K53" i="13"/>
  <c r="M53" i="13"/>
  <c r="J53" i="13"/>
  <c r="I53" i="13"/>
  <c r="M136" i="13"/>
  <c r="L136" i="13"/>
  <c r="I136" i="13"/>
  <c r="K136" i="13"/>
  <c r="J136" i="13"/>
  <c r="F93" i="17"/>
  <c r="F121" i="17"/>
  <c r="L15" i="13"/>
  <c r="J15" i="13"/>
  <c r="L40" i="12"/>
  <c r="K40" i="12"/>
  <c r="W48" i="12"/>
  <c r="J258" i="8"/>
  <c r="L258" i="8"/>
  <c r="G55" i="12"/>
  <c r="J8" i="12"/>
  <c r="I8" i="12"/>
  <c r="J275" i="8"/>
  <c r="R20" i="13"/>
  <c r="E118" i="13"/>
  <c r="J20" i="10"/>
  <c r="L240" i="8"/>
  <c r="G56" i="12"/>
  <c r="J77" i="10"/>
  <c r="L77" i="10"/>
  <c r="L169" i="8"/>
  <c r="F60" i="8"/>
  <c r="J190" i="8"/>
  <c r="Z15" i="13"/>
  <c r="Y15" i="13"/>
  <c r="AA15" i="13"/>
  <c r="X15" i="13"/>
  <c r="W15" i="13"/>
  <c r="H59" i="10"/>
  <c r="J59" i="10"/>
  <c r="H169" i="8"/>
  <c r="J169" i="8"/>
  <c r="W19" i="15"/>
  <c r="AA19" i="15"/>
  <c r="Z19" i="15"/>
  <c r="Y19" i="15"/>
  <c r="X19" i="15"/>
  <c r="X39" i="12"/>
  <c r="V39" i="12"/>
  <c r="U39" i="12"/>
  <c r="X16" i="12"/>
  <c r="U16" i="12"/>
  <c r="V16" i="12"/>
  <c r="X19" i="12"/>
  <c r="J82" i="8"/>
  <c r="J61" i="8"/>
  <c r="F16" i="8"/>
  <c r="H16" i="8"/>
  <c r="C118" i="13"/>
  <c r="F234" i="8"/>
  <c r="H234" i="8"/>
  <c r="F217" i="8"/>
  <c r="H217" i="8"/>
  <c r="F282" i="8"/>
  <c r="F56" i="10"/>
  <c r="J102" i="10"/>
  <c r="W41" i="5"/>
  <c r="V41" i="5"/>
  <c r="U41" i="5"/>
  <c r="T41" i="5"/>
  <c r="S41" i="5"/>
  <c r="J212" i="3"/>
  <c r="N212" i="3"/>
  <c r="M212" i="3"/>
  <c r="L212" i="3"/>
  <c r="K212" i="3"/>
  <c r="L65" i="8"/>
  <c r="T34" i="5"/>
  <c r="U34" i="5"/>
  <c r="S34" i="5"/>
  <c r="W34" i="5"/>
  <c r="V34" i="5"/>
  <c r="F42" i="2"/>
  <c r="U28" i="6"/>
  <c r="T28" i="6"/>
  <c r="S28" i="6"/>
  <c r="W28" i="6"/>
  <c r="V28" i="6"/>
  <c r="L51" i="5"/>
  <c r="J51" i="5"/>
  <c r="M213" i="3"/>
  <c r="L213" i="3"/>
  <c r="L142" i="3"/>
  <c r="K142" i="3"/>
  <c r="J142" i="3"/>
  <c r="M142" i="3"/>
  <c r="N142" i="3"/>
  <c r="S40" i="6"/>
  <c r="U40" i="6"/>
  <c r="M37" i="6"/>
  <c r="K37" i="6"/>
  <c r="J37" i="6"/>
  <c r="L37" i="6"/>
  <c r="I37" i="6"/>
  <c r="E17" i="2"/>
  <c r="M17" i="2" s="1"/>
  <c r="M14" i="2"/>
  <c r="L14" i="2"/>
  <c r="M37" i="5"/>
  <c r="L37" i="5"/>
  <c r="K37" i="5"/>
  <c r="J37" i="5"/>
  <c r="I37" i="5"/>
  <c r="M135" i="3"/>
  <c r="L135" i="3"/>
  <c r="BA14" i="35"/>
  <c r="AZ14" i="35"/>
  <c r="X9" i="35"/>
  <c r="Y9" i="35"/>
  <c r="BA17" i="35"/>
  <c r="AZ17" i="35"/>
  <c r="AY17" i="35"/>
  <c r="AX17" i="35"/>
  <c r="BB17" i="35"/>
  <c r="O13" i="35"/>
  <c r="H103" i="31"/>
  <c r="H101" i="31"/>
  <c r="F104" i="31"/>
  <c r="F62" i="31"/>
  <c r="F33" i="31"/>
  <c r="H33" i="31"/>
  <c r="F281" i="30"/>
  <c r="H281" i="30"/>
  <c r="L261" i="30"/>
  <c r="F253" i="30"/>
  <c r="F207" i="30"/>
  <c r="H207" i="30"/>
  <c r="L187" i="30"/>
  <c r="H169" i="30"/>
  <c r="J169" i="30"/>
  <c r="F151" i="30"/>
  <c r="F57" i="31"/>
  <c r="L278" i="30"/>
  <c r="H260" i="30"/>
  <c r="J260" i="30"/>
  <c r="J214" i="30"/>
  <c r="L214" i="30"/>
  <c r="F196" i="30"/>
  <c r="H196" i="30"/>
  <c r="H186" i="30"/>
  <c r="J186" i="30"/>
  <c r="F168" i="30"/>
  <c r="AO40" i="35"/>
  <c r="F80" i="31"/>
  <c r="H40" i="31"/>
  <c r="AR8" i="35"/>
  <c r="AP8" i="35"/>
  <c r="AO8" i="35"/>
  <c r="AQ8" i="35"/>
  <c r="AN8" i="35"/>
  <c r="AR13" i="35"/>
  <c r="AQ13" i="35"/>
  <c r="AP13" i="35"/>
  <c r="AO13" i="35"/>
  <c r="AN13" i="35"/>
  <c r="J85" i="31"/>
  <c r="L85" i="31"/>
  <c r="J76" i="31"/>
  <c r="J53" i="31"/>
  <c r="J126" i="30"/>
  <c r="L126" i="30"/>
  <c r="L121" i="30"/>
  <c r="J131" i="30"/>
  <c r="L56" i="30"/>
  <c r="F8" i="39"/>
  <c r="L80" i="31"/>
  <c r="H86" i="30"/>
  <c r="J86" i="30"/>
  <c r="H79" i="30"/>
  <c r="J79" i="30"/>
  <c r="F80" i="30"/>
  <c r="L77" i="31"/>
  <c r="L37" i="31"/>
  <c r="L57" i="31"/>
  <c r="L81" i="31"/>
  <c r="L97" i="31"/>
  <c r="T8" i="39"/>
  <c r="S8" i="39"/>
  <c r="R8" i="39"/>
  <c r="Q8" i="39"/>
  <c r="P8" i="39"/>
  <c r="G160" i="28"/>
  <c r="I130" i="28"/>
  <c r="K130" i="28"/>
  <c r="F118" i="28"/>
  <c r="F48" i="28"/>
  <c r="F146" i="28"/>
  <c r="I9" i="35"/>
  <c r="H9" i="35"/>
  <c r="I15" i="35"/>
  <c r="H15" i="35"/>
  <c r="E34" i="28"/>
  <c r="E104" i="28"/>
  <c r="D132" i="28"/>
  <c r="L80" i="28"/>
  <c r="J80" i="28"/>
  <c r="M87" i="28"/>
  <c r="L87" i="28"/>
  <c r="I87" i="28"/>
  <c r="J87" i="28"/>
  <c r="K87" i="28"/>
  <c r="L94" i="28"/>
  <c r="K94" i="28"/>
  <c r="J94" i="28"/>
  <c r="M94" i="28"/>
  <c r="I94" i="28"/>
  <c r="M36" i="28"/>
  <c r="I36" i="28"/>
  <c r="K36" i="28"/>
  <c r="J36" i="28"/>
  <c r="L36" i="28"/>
  <c r="J23" i="28"/>
  <c r="I23" i="28"/>
  <c r="K23" i="28"/>
  <c r="M23" i="28"/>
  <c r="L23" i="28"/>
  <c r="M30" i="28"/>
  <c r="L30" i="28"/>
  <c r="K30" i="28"/>
  <c r="I30" i="28"/>
  <c r="J30" i="28"/>
  <c r="M47" i="28"/>
  <c r="L47" i="28"/>
  <c r="K47" i="28"/>
  <c r="I47" i="28"/>
  <c r="J47" i="28"/>
  <c r="J121" i="28"/>
  <c r="M121" i="28"/>
  <c r="L121" i="28"/>
  <c r="I121" i="28"/>
  <c r="K121" i="28"/>
  <c r="J74" i="28"/>
  <c r="I74" i="28"/>
  <c r="M74" i="28"/>
  <c r="L74" i="28"/>
  <c r="K74" i="28"/>
  <c r="M128" i="28"/>
  <c r="J128" i="28"/>
  <c r="I128" i="28"/>
  <c r="L128" i="28"/>
  <c r="K128" i="28"/>
  <c r="I52" i="28"/>
  <c r="L52" i="28"/>
  <c r="M52" i="28"/>
  <c r="K52" i="28"/>
  <c r="J52" i="28"/>
  <c r="H20" i="28"/>
  <c r="M12" i="28"/>
  <c r="L12" i="28"/>
  <c r="K12" i="28"/>
  <c r="I12" i="28"/>
  <c r="J12" i="28"/>
  <c r="K89" i="28"/>
  <c r="L89" i="28"/>
  <c r="J89" i="28"/>
  <c r="I89" i="28"/>
  <c r="M89" i="28"/>
  <c r="L140" i="28"/>
  <c r="K140" i="28"/>
  <c r="J140" i="28"/>
  <c r="I140" i="28"/>
  <c r="M140" i="28"/>
  <c r="M142" i="28"/>
  <c r="K142" i="28"/>
  <c r="I142" i="28"/>
  <c r="J142" i="28"/>
  <c r="L142" i="28"/>
  <c r="F80" i="25"/>
  <c r="J14" i="28"/>
  <c r="I14" i="28"/>
  <c r="M14" i="28"/>
  <c r="L14" i="28"/>
  <c r="K14" i="28"/>
  <c r="H255" i="24"/>
  <c r="J255" i="24"/>
  <c r="L16" i="28"/>
  <c r="K16" i="28"/>
  <c r="M16" i="28"/>
  <c r="J16" i="28"/>
  <c r="I16" i="28"/>
  <c r="F35" i="25"/>
  <c r="J259" i="24"/>
  <c r="F239" i="24"/>
  <c r="C118" i="28"/>
  <c r="F266" i="24"/>
  <c r="H266" i="24"/>
  <c r="H256" i="24"/>
  <c r="J256" i="24"/>
  <c r="F234" i="24"/>
  <c r="J53" i="24"/>
  <c r="L53" i="24"/>
  <c r="F150" i="24"/>
  <c r="H150" i="24"/>
  <c r="J75" i="24"/>
  <c r="L75" i="24"/>
  <c r="F218" i="24"/>
  <c r="H218" i="24"/>
  <c r="F143" i="24"/>
  <c r="H143" i="24"/>
  <c r="J57" i="24"/>
  <c r="F189" i="24"/>
  <c r="J188" i="24"/>
  <c r="F196" i="24"/>
  <c r="F174" i="24"/>
  <c r="H174" i="24"/>
  <c r="H163" i="24"/>
  <c r="J163" i="24"/>
  <c r="F175" i="24"/>
  <c r="H167" i="24"/>
  <c r="J167" i="24"/>
  <c r="H142" i="24"/>
  <c r="J142" i="24"/>
  <c r="H148" i="24"/>
  <c r="J148" i="24"/>
  <c r="F123" i="24"/>
  <c r="H127" i="24"/>
  <c r="J127" i="24"/>
  <c r="J121" i="24"/>
  <c r="L121" i="24"/>
  <c r="H131" i="24"/>
  <c r="J131" i="24"/>
  <c r="H207" i="24"/>
  <c r="J207" i="24"/>
  <c r="L218" i="24"/>
  <c r="H213" i="24"/>
  <c r="F219" i="24"/>
  <c r="H63" i="24"/>
  <c r="J63" i="24"/>
  <c r="H194" i="24"/>
  <c r="F54" i="24"/>
  <c r="H86" i="24"/>
  <c r="J86" i="24"/>
  <c r="L63" i="25"/>
  <c r="L100" i="25"/>
  <c r="P67" i="19"/>
  <c r="J26" i="19"/>
  <c r="H26" i="19"/>
  <c r="P12" i="19"/>
  <c r="X109" i="19"/>
  <c r="W149" i="19"/>
  <c r="X150" i="19"/>
  <c r="P103" i="19"/>
  <c r="P144" i="19"/>
  <c r="R144" i="19"/>
  <c r="H100" i="19"/>
  <c r="H141" i="19"/>
  <c r="V161" i="19"/>
  <c r="N149" i="19"/>
  <c r="V49" i="19"/>
  <c r="P54" i="19"/>
  <c r="J60" i="19"/>
  <c r="H60" i="19"/>
  <c r="V21" i="22"/>
  <c r="D51" i="17"/>
  <c r="L52" i="17"/>
  <c r="J52" i="17"/>
  <c r="C133" i="17"/>
  <c r="C121" i="17"/>
  <c r="L126" i="13"/>
  <c r="K126" i="13"/>
  <c r="J126" i="13"/>
  <c r="M126" i="13"/>
  <c r="I126" i="13"/>
  <c r="H132" i="13"/>
  <c r="G34" i="13"/>
  <c r="K26" i="13"/>
  <c r="I26" i="13"/>
  <c r="M125" i="17"/>
  <c r="K125" i="17"/>
  <c r="I125" i="17"/>
  <c r="L125" i="17"/>
  <c r="J125" i="17"/>
  <c r="H133" i="17"/>
  <c r="J143" i="17"/>
  <c r="M143" i="17"/>
  <c r="L143" i="17"/>
  <c r="K143" i="17"/>
  <c r="I143" i="17"/>
  <c r="I106" i="13"/>
  <c r="M106" i="13"/>
  <c r="L106" i="13"/>
  <c r="K106" i="13"/>
  <c r="J106" i="13"/>
  <c r="I12" i="13"/>
  <c r="H20" i="13"/>
  <c r="M12" i="13"/>
  <c r="L12" i="13"/>
  <c r="J12" i="13"/>
  <c r="K12" i="13"/>
  <c r="L148" i="13"/>
  <c r="K148" i="13"/>
  <c r="J148" i="13"/>
  <c r="I148" i="13"/>
  <c r="M148" i="13"/>
  <c r="K47" i="13"/>
  <c r="I47" i="13"/>
  <c r="N18" i="12"/>
  <c r="M18" i="12"/>
  <c r="L18" i="12"/>
  <c r="K18" i="12"/>
  <c r="J18" i="12"/>
  <c r="I18" i="12"/>
  <c r="H55" i="12"/>
  <c r="H32" i="10"/>
  <c r="J32" i="10"/>
  <c r="L256" i="8"/>
  <c r="H38" i="10"/>
  <c r="J38" i="10"/>
  <c r="L273" i="8"/>
  <c r="J209" i="8"/>
  <c r="K25" i="12"/>
  <c r="L25" i="12"/>
  <c r="F108" i="10"/>
  <c r="L18" i="10"/>
  <c r="D55" i="12"/>
  <c r="F77" i="10"/>
  <c r="H77" i="10"/>
  <c r="J149" i="8"/>
  <c r="L149" i="8"/>
  <c r="H79" i="10"/>
  <c r="L185" i="8"/>
  <c r="H147" i="8"/>
  <c r="J147" i="8"/>
  <c r="AA10" i="15"/>
  <c r="Z10" i="15"/>
  <c r="X10" i="15"/>
  <c r="W10" i="15"/>
  <c r="Y10" i="15"/>
  <c r="X20" i="12"/>
  <c r="V20" i="12"/>
  <c r="U20" i="12"/>
  <c r="F21" i="8"/>
  <c r="H21" i="8"/>
  <c r="F275" i="8"/>
  <c r="H275" i="8"/>
  <c r="F195" i="8"/>
  <c r="F168" i="8"/>
  <c r="H168" i="8"/>
  <c r="F240" i="8"/>
  <c r="H240" i="8"/>
  <c r="J101" i="10"/>
  <c r="K136" i="3"/>
  <c r="J136" i="3"/>
  <c r="W33" i="5"/>
  <c r="V33" i="5"/>
  <c r="U33" i="5"/>
  <c r="T33" i="5"/>
  <c r="S33" i="5"/>
  <c r="L210" i="3"/>
  <c r="M210" i="3"/>
  <c r="J38" i="2"/>
  <c r="K38" i="2"/>
  <c r="T41" i="6"/>
  <c r="S41" i="6"/>
  <c r="W41" i="6"/>
  <c r="V41" i="6"/>
  <c r="U41" i="6"/>
  <c r="K23" i="5"/>
  <c r="J23" i="5"/>
  <c r="I23" i="5"/>
  <c r="L23" i="5"/>
  <c r="M23" i="5"/>
  <c r="M140" i="3"/>
  <c r="L140" i="3"/>
  <c r="L26" i="5"/>
  <c r="K26" i="5"/>
  <c r="J26" i="5"/>
  <c r="I26" i="5"/>
  <c r="M26" i="5"/>
  <c r="N60" i="2"/>
  <c r="M60" i="2"/>
  <c r="L60" i="2"/>
  <c r="K60" i="2"/>
  <c r="J60" i="2"/>
  <c r="N62" i="2"/>
  <c r="H77" i="24"/>
  <c r="J77" i="24"/>
  <c r="F85" i="24"/>
  <c r="S15" i="21"/>
  <c r="L59" i="25"/>
  <c r="L87" i="25"/>
  <c r="L84" i="25"/>
  <c r="L108" i="25"/>
  <c r="L53" i="25"/>
  <c r="L104" i="25"/>
  <c r="F76" i="24"/>
  <c r="H76" i="24"/>
  <c r="L65" i="24"/>
  <c r="P75" i="19"/>
  <c r="H61" i="19"/>
  <c r="X46" i="19"/>
  <c r="X34" i="19"/>
  <c r="H28" i="19"/>
  <c r="P25" i="19"/>
  <c r="X19" i="19"/>
  <c r="H17" i="19"/>
  <c r="P14" i="19"/>
  <c r="X11" i="19"/>
  <c r="X81" i="19"/>
  <c r="X89" i="19"/>
  <c r="X100" i="19"/>
  <c r="W119" i="19"/>
  <c r="X111" i="19"/>
  <c r="W121" i="19"/>
  <c r="X122" i="19"/>
  <c r="X130" i="19"/>
  <c r="X141" i="19"/>
  <c r="X152" i="19"/>
  <c r="X160" i="19"/>
  <c r="P86" i="19"/>
  <c r="O105" i="19"/>
  <c r="P97" i="19"/>
  <c r="O107" i="19"/>
  <c r="P108" i="19"/>
  <c r="P116" i="19"/>
  <c r="P127" i="19"/>
  <c r="R127" i="19"/>
  <c r="P138" i="19"/>
  <c r="P146" i="19"/>
  <c r="P157" i="19"/>
  <c r="G91" i="19"/>
  <c r="H83" i="19"/>
  <c r="J83" i="19"/>
  <c r="G93" i="19"/>
  <c r="H94" i="19"/>
  <c r="H102" i="19"/>
  <c r="H113" i="19"/>
  <c r="H124" i="19"/>
  <c r="J124" i="19"/>
  <c r="H132" i="19"/>
  <c r="J132" i="19"/>
  <c r="H143" i="19"/>
  <c r="J143" i="19"/>
  <c r="H154" i="19"/>
  <c r="X58" i="19"/>
  <c r="P44" i="19"/>
  <c r="H30" i="19"/>
  <c r="J30" i="19"/>
  <c r="N35" i="19"/>
  <c r="V23" i="19"/>
  <c r="V21" i="19"/>
  <c r="V91" i="19"/>
  <c r="V93" i="19"/>
  <c r="N79" i="19"/>
  <c r="F105" i="19"/>
  <c r="F107" i="19"/>
  <c r="P62" i="19"/>
  <c r="H48" i="19"/>
  <c r="X33" i="19"/>
  <c r="N77" i="19"/>
  <c r="X45" i="19"/>
  <c r="P31" i="19"/>
  <c r="AB14" i="22"/>
  <c r="Z14" i="22"/>
  <c r="Y14" i="22"/>
  <c r="AA14" i="22"/>
  <c r="X14" i="22"/>
  <c r="AA12" i="22"/>
  <c r="Z12" i="22"/>
  <c r="Y12" i="22"/>
  <c r="AB12" i="22"/>
  <c r="X12" i="22"/>
  <c r="U21" i="22"/>
  <c r="E119" i="17"/>
  <c r="E133" i="17"/>
  <c r="D135" i="17"/>
  <c r="L136" i="17"/>
  <c r="J136" i="17"/>
  <c r="E91" i="17"/>
  <c r="E79" i="17"/>
  <c r="Z18" i="17"/>
  <c r="X18" i="17"/>
  <c r="D149" i="17"/>
  <c r="Q21" i="17"/>
  <c r="C105" i="17"/>
  <c r="C93" i="17"/>
  <c r="U21" i="17"/>
  <c r="Y13" i="17"/>
  <c r="W13" i="17"/>
  <c r="U9" i="17"/>
  <c r="W9" i="17" s="1"/>
  <c r="L143" i="13"/>
  <c r="K143" i="13"/>
  <c r="J143" i="13"/>
  <c r="M143" i="13"/>
  <c r="I143" i="13"/>
  <c r="K121" i="13"/>
  <c r="I121" i="13"/>
  <c r="K95" i="13"/>
  <c r="I95" i="13"/>
  <c r="D76" i="13"/>
  <c r="I19" i="13"/>
  <c r="K19" i="13"/>
  <c r="K157" i="17"/>
  <c r="J157" i="17"/>
  <c r="I157" i="17"/>
  <c r="M157" i="17"/>
  <c r="L157" i="17"/>
  <c r="M153" i="17"/>
  <c r="K153" i="17"/>
  <c r="L153" i="17"/>
  <c r="J153" i="17"/>
  <c r="I153" i="17"/>
  <c r="H161" i="17"/>
  <c r="M156" i="17"/>
  <c r="L156" i="17"/>
  <c r="J156" i="17"/>
  <c r="K156" i="17"/>
  <c r="I156" i="17"/>
  <c r="L130" i="17"/>
  <c r="J130" i="17"/>
  <c r="I130" i="17"/>
  <c r="M130" i="17"/>
  <c r="K130" i="17"/>
  <c r="K114" i="17"/>
  <c r="I114" i="17"/>
  <c r="L114" i="17"/>
  <c r="J114" i="17"/>
  <c r="M114" i="17"/>
  <c r="L94" i="17"/>
  <c r="J94" i="17"/>
  <c r="M94" i="17"/>
  <c r="K94" i="17"/>
  <c r="I94" i="17"/>
  <c r="H93" i="17"/>
  <c r="J66" i="17"/>
  <c r="M66" i="17"/>
  <c r="L66" i="17"/>
  <c r="K66" i="17"/>
  <c r="H65" i="17"/>
  <c r="I66" i="17"/>
  <c r="J152" i="17"/>
  <c r="I152" i="17"/>
  <c r="M152" i="17"/>
  <c r="L152" i="17"/>
  <c r="K152" i="17"/>
  <c r="L115" i="17"/>
  <c r="J115" i="17"/>
  <c r="I115" i="17"/>
  <c r="M115" i="17"/>
  <c r="K115" i="17"/>
  <c r="G160" i="13"/>
  <c r="K152" i="13"/>
  <c r="I152" i="13"/>
  <c r="I80" i="13"/>
  <c r="M80" i="13"/>
  <c r="L80" i="13"/>
  <c r="K80" i="13"/>
  <c r="J80" i="13"/>
  <c r="I54" i="13"/>
  <c r="H62" i="13"/>
  <c r="M54" i="13"/>
  <c r="L54" i="13"/>
  <c r="K54" i="13"/>
  <c r="J54" i="13"/>
  <c r="I28" i="13"/>
  <c r="M28" i="13"/>
  <c r="L28" i="13"/>
  <c r="K28" i="13"/>
  <c r="J28" i="13"/>
  <c r="M73" i="17"/>
  <c r="K73" i="17"/>
  <c r="I73" i="17"/>
  <c r="L73" i="17"/>
  <c r="J73" i="17"/>
  <c r="I127" i="17"/>
  <c r="K127" i="17"/>
  <c r="L122" i="13"/>
  <c r="K122" i="13"/>
  <c r="M122" i="13"/>
  <c r="J122" i="13"/>
  <c r="I122" i="13"/>
  <c r="L96" i="13"/>
  <c r="K96" i="13"/>
  <c r="H104" i="13"/>
  <c r="J96" i="13"/>
  <c r="I96" i="13"/>
  <c r="M96" i="13"/>
  <c r="L70" i="13"/>
  <c r="K70" i="13"/>
  <c r="M70" i="13"/>
  <c r="J70" i="13"/>
  <c r="I70" i="13"/>
  <c r="H76" i="13"/>
  <c r="L44" i="13"/>
  <c r="K44" i="13"/>
  <c r="M44" i="13"/>
  <c r="J44" i="13"/>
  <c r="I44" i="13"/>
  <c r="I22" i="13"/>
  <c r="K22" i="13"/>
  <c r="M142" i="17"/>
  <c r="K142" i="17"/>
  <c r="I142" i="17"/>
  <c r="L142" i="17"/>
  <c r="J142" i="17"/>
  <c r="M153" i="13"/>
  <c r="L153" i="13"/>
  <c r="I153" i="13"/>
  <c r="K153" i="13"/>
  <c r="J153" i="13"/>
  <c r="H160" i="13"/>
  <c r="M101" i="13"/>
  <c r="L101" i="13"/>
  <c r="I101" i="13"/>
  <c r="K101" i="13"/>
  <c r="J101" i="13"/>
  <c r="F51" i="17"/>
  <c r="F147" i="17"/>
  <c r="J129" i="13"/>
  <c r="L129" i="13"/>
  <c r="L60" i="13"/>
  <c r="J60" i="13"/>
  <c r="W45" i="12"/>
  <c r="W35" i="12"/>
  <c r="N26" i="12"/>
  <c r="M26" i="12"/>
  <c r="L26" i="12"/>
  <c r="K26" i="12"/>
  <c r="J26" i="12"/>
  <c r="I26" i="12"/>
  <c r="N29" i="12"/>
  <c r="N28" i="12"/>
  <c r="H53" i="12"/>
  <c r="L63" i="10"/>
  <c r="L275" i="8"/>
  <c r="J255" i="8"/>
  <c r="L255" i="8"/>
  <c r="H213" i="8"/>
  <c r="J213" i="8"/>
  <c r="G53" i="12"/>
  <c r="W52" i="12"/>
  <c r="L278" i="8"/>
  <c r="U13" i="14"/>
  <c r="F104" i="13"/>
  <c r="F146" i="13"/>
  <c r="L44" i="12"/>
  <c r="K44" i="12"/>
  <c r="J35" i="12"/>
  <c r="I35" i="12"/>
  <c r="N35" i="12"/>
  <c r="L35" i="12"/>
  <c r="K35" i="12"/>
  <c r="M35" i="12"/>
  <c r="N37" i="12"/>
  <c r="N36" i="12"/>
  <c r="C53" i="12"/>
  <c r="L6" i="12"/>
  <c r="K6" i="12"/>
  <c r="L99" i="10"/>
  <c r="L61" i="10"/>
  <c r="J36" i="10"/>
  <c r="L15" i="10"/>
  <c r="J283" i="8"/>
  <c r="L207" i="8"/>
  <c r="V15" i="14"/>
  <c r="T15" i="14"/>
  <c r="S23" i="14"/>
  <c r="U15" i="14"/>
  <c r="T17" i="14"/>
  <c r="U18" i="14"/>
  <c r="T18" i="14"/>
  <c r="V18" i="14"/>
  <c r="J9" i="13"/>
  <c r="L9" i="13"/>
  <c r="J94" i="13"/>
  <c r="L94" i="13"/>
  <c r="J81" i="13"/>
  <c r="L81" i="13"/>
  <c r="L158" i="13"/>
  <c r="J158" i="13"/>
  <c r="L58" i="13"/>
  <c r="J58" i="13"/>
  <c r="L37" i="12"/>
  <c r="K37" i="12"/>
  <c r="L102" i="10"/>
  <c r="L64" i="10"/>
  <c r="J39" i="10"/>
  <c r="L39" i="10"/>
  <c r="H280" i="8"/>
  <c r="L218" i="8"/>
  <c r="H36" i="10"/>
  <c r="H102" i="10"/>
  <c r="H108" i="10"/>
  <c r="L175" i="8"/>
  <c r="L174" i="8"/>
  <c r="L171" i="8"/>
  <c r="D54" i="12"/>
  <c r="J85" i="10"/>
  <c r="L85" i="10"/>
  <c r="F38" i="10"/>
  <c r="L189" i="8"/>
  <c r="L125" i="8"/>
  <c r="F76" i="8"/>
  <c r="H76" i="10"/>
  <c r="H58" i="10"/>
  <c r="F107" i="10"/>
  <c r="H83" i="8"/>
  <c r="J83" i="8"/>
  <c r="F58" i="8"/>
  <c r="Z19" i="13"/>
  <c r="Y19" i="13"/>
  <c r="W19" i="13"/>
  <c r="AA19" i="13"/>
  <c r="X19" i="13"/>
  <c r="H55" i="10"/>
  <c r="L167" i="8"/>
  <c r="J145" i="8"/>
  <c r="L145" i="8"/>
  <c r="H153" i="8"/>
  <c r="L121" i="8"/>
  <c r="X12" i="15"/>
  <c r="W12" i="15"/>
  <c r="AA12" i="15"/>
  <c r="Z12" i="15"/>
  <c r="Y12" i="15"/>
  <c r="S21" i="15"/>
  <c r="X23" i="12"/>
  <c r="V23" i="12"/>
  <c r="U23" i="12"/>
  <c r="X43" i="12"/>
  <c r="V43" i="12"/>
  <c r="U43" i="12"/>
  <c r="X26" i="12"/>
  <c r="V26" i="12"/>
  <c r="U26" i="12"/>
  <c r="V12" i="12"/>
  <c r="U12" i="12"/>
  <c r="X12" i="12"/>
  <c r="V37" i="12"/>
  <c r="U37" i="12"/>
  <c r="X37" i="12"/>
  <c r="X24" i="12"/>
  <c r="U24" i="12"/>
  <c r="V24" i="12"/>
  <c r="X57" i="12"/>
  <c r="V57" i="12"/>
  <c r="U57" i="12"/>
  <c r="L80" i="8"/>
  <c r="F10" i="8"/>
  <c r="H10" i="8"/>
  <c r="J60" i="8"/>
  <c r="F102" i="8"/>
  <c r="H102" i="8"/>
  <c r="H63" i="8"/>
  <c r="F232" i="8"/>
  <c r="H232" i="8"/>
  <c r="H58" i="8"/>
  <c r="F119" i="8"/>
  <c r="H119" i="8"/>
  <c r="F263" i="8"/>
  <c r="F261" i="8"/>
  <c r="H261" i="8"/>
  <c r="F209" i="8"/>
  <c r="H209" i="8"/>
  <c r="F131" i="8"/>
  <c r="H131" i="8"/>
  <c r="F218" i="8"/>
  <c r="H218" i="8"/>
  <c r="F192" i="8"/>
  <c r="F193" i="8"/>
  <c r="F208" i="8"/>
  <c r="H208" i="8"/>
  <c r="F169" i="8"/>
  <c r="F262" i="8"/>
  <c r="H262" i="8"/>
  <c r="F259" i="8"/>
  <c r="H259" i="8"/>
  <c r="F55" i="10"/>
  <c r="F64" i="10"/>
  <c r="H64" i="10"/>
  <c r="J63" i="8"/>
  <c r="F256" i="8"/>
  <c r="H256" i="8"/>
  <c r="H65" i="8"/>
  <c r="F31" i="8"/>
  <c r="H31" i="8"/>
  <c r="J108" i="10"/>
  <c r="L108" i="10"/>
  <c r="J98" i="10"/>
  <c r="L98" i="10"/>
  <c r="T24" i="6"/>
  <c r="V24" i="6"/>
  <c r="M30" i="5"/>
  <c r="L30" i="5"/>
  <c r="K30" i="5"/>
  <c r="I30" i="5"/>
  <c r="J30" i="5"/>
  <c r="K213" i="3"/>
  <c r="J213" i="3"/>
  <c r="J174" i="3"/>
  <c r="K174" i="3"/>
  <c r="J158" i="3"/>
  <c r="K158" i="3"/>
  <c r="J63" i="2"/>
  <c r="K63" i="2"/>
  <c r="H18" i="2"/>
  <c r="K15" i="2"/>
  <c r="J15" i="2"/>
  <c r="M16" i="2"/>
  <c r="L16" i="2"/>
  <c r="W17" i="5"/>
  <c r="S17" i="5"/>
  <c r="V17" i="5"/>
  <c r="U17" i="5"/>
  <c r="T17" i="5"/>
  <c r="L25" i="6"/>
  <c r="K25" i="6"/>
  <c r="J25" i="6"/>
  <c r="I25" i="6"/>
  <c r="M25" i="6"/>
  <c r="M26" i="6"/>
  <c r="J177" i="3"/>
  <c r="N177" i="3"/>
  <c r="I188" i="3"/>
  <c r="M177" i="3"/>
  <c r="L177" i="3"/>
  <c r="K177" i="3"/>
  <c r="M155" i="3"/>
  <c r="L155" i="3"/>
  <c r="J72" i="2"/>
  <c r="K72" i="2"/>
  <c r="M72" i="2"/>
  <c r="L72" i="2"/>
  <c r="N72" i="2"/>
  <c r="N73" i="2"/>
  <c r="L63" i="8"/>
  <c r="L49" i="6"/>
  <c r="K49" i="6"/>
  <c r="J49" i="6"/>
  <c r="I49" i="6"/>
  <c r="M49" i="6"/>
  <c r="J28" i="5"/>
  <c r="I28" i="5"/>
  <c r="M28" i="5"/>
  <c r="L28" i="5"/>
  <c r="K28" i="5"/>
  <c r="H188" i="3"/>
  <c r="H194" i="3"/>
  <c r="J10" i="2"/>
  <c r="K10" i="2"/>
  <c r="U13" i="6"/>
  <c r="T13" i="6"/>
  <c r="S13" i="6"/>
  <c r="V13" i="6"/>
  <c r="W13" i="6"/>
  <c r="W37" i="6"/>
  <c r="V37" i="6"/>
  <c r="U37" i="6"/>
  <c r="S37" i="6"/>
  <c r="T37" i="6"/>
  <c r="U36" i="6"/>
  <c r="T36" i="6"/>
  <c r="S36" i="6"/>
  <c r="W36" i="6"/>
  <c r="V36" i="6"/>
  <c r="S22" i="6"/>
  <c r="V22" i="6"/>
  <c r="W22" i="6"/>
  <c r="U22" i="6"/>
  <c r="T22" i="6"/>
  <c r="W24" i="6"/>
  <c r="W27" i="6"/>
  <c r="U27" i="6"/>
  <c r="V27" i="6"/>
  <c r="T27" i="6"/>
  <c r="S27" i="6"/>
  <c r="K39" i="5"/>
  <c r="J39" i="5"/>
  <c r="I39" i="5"/>
  <c r="M39" i="5"/>
  <c r="L39" i="5"/>
  <c r="M40" i="5"/>
  <c r="L27" i="5"/>
  <c r="J27" i="5"/>
  <c r="U21" i="5"/>
  <c r="T21" i="5"/>
  <c r="S21" i="5"/>
  <c r="W21" i="5"/>
  <c r="V21" i="5"/>
  <c r="J8" i="5"/>
  <c r="L8" i="5"/>
  <c r="L211" i="3"/>
  <c r="M211" i="3"/>
  <c r="K211" i="3"/>
  <c r="J211" i="3"/>
  <c r="N211" i="3"/>
  <c r="E189" i="3"/>
  <c r="M178" i="3"/>
  <c r="L178" i="3"/>
  <c r="L168" i="3"/>
  <c r="K168" i="3"/>
  <c r="J168" i="3"/>
  <c r="N168" i="3"/>
  <c r="M168" i="3"/>
  <c r="G190" i="3"/>
  <c r="T40" i="6"/>
  <c r="V40" i="6"/>
  <c r="M19" i="5"/>
  <c r="L19" i="5"/>
  <c r="K19" i="5"/>
  <c r="J19" i="5"/>
  <c r="I19" i="5"/>
  <c r="M39" i="6"/>
  <c r="L39" i="6"/>
  <c r="K39" i="6"/>
  <c r="I39" i="6"/>
  <c r="J39" i="6"/>
  <c r="M42" i="6"/>
  <c r="K38" i="6"/>
  <c r="J38" i="6"/>
  <c r="I38" i="6"/>
  <c r="M38" i="6"/>
  <c r="L38" i="6"/>
  <c r="I32" i="6"/>
  <c r="L32" i="6"/>
  <c r="M32" i="6"/>
  <c r="K32" i="6"/>
  <c r="J32" i="6"/>
  <c r="M45" i="6"/>
  <c r="K45" i="6"/>
  <c r="J45" i="6"/>
  <c r="L45" i="6"/>
  <c r="I45" i="6"/>
  <c r="L42" i="5"/>
  <c r="K42" i="5"/>
  <c r="J42" i="5"/>
  <c r="I42" i="5"/>
  <c r="M42" i="5"/>
  <c r="V24" i="5"/>
  <c r="U24" i="5"/>
  <c r="T24" i="5"/>
  <c r="S24" i="5"/>
  <c r="W24" i="5"/>
  <c r="L7" i="5"/>
  <c r="K7" i="5"/>
  <c r="J7" i="5"/>
  <c r="I7" i="5"/>
  <c r="M7" i="5"/>
  <c r="M10" i="5"/>
  <c r="M8" i="5"/>
  <c r="F196" i="3"/>
  <c r="F17" i="2"/>
  <c r="I50" i="6"/>
  <c r="K50" i="6"/>
  <c r="W35" i="5"/>
  <c r="V35" i="5"/>
  <c r="U35" i="5"/>
  <c r="T35" i="5"/>
  <c r="S35" i="5"/>
  <c r="N218" i="3"/>
  <c r="M218" i="3"/>
  <c r="L218" i="3"/>
  <c r="K218" i="3"/>
  <c r="J218" i="3"/>
  <c r="E192" i="3"/>
  <c r="F191" i="3"/>
  <c r="W46" i="5"/>
  <c r="V46" i="5"/>
  <c r="U46" i="5"/>
  <c r="T46" i="5"/>
  <c r="S46" i="5"/>
  <c r="F57" i="24"/>
  <c r="H57" i="24"/>
  <c r="F59" i="24"/>
  <c r="F20" i="24"/>
  <c r="H20" i="24"/>
  <c r="H85" i="24"/>
  <c r="J85" i="24"/>
  <c r="M22" i="21"/>
  <c r="S14" i="21"/>
  <c r="L86" i="25"/>
  <c r="L33" i="25"/>
  <c r="L109" i="25"/>
  <c r="L103" i="25"/>
  <c r="L37" i="25"/>
  <c r="L61" i="25"/>
  <c r="F82" i="24"/>
  <c r="F84" i="24"/>
  <c r="H84" i="24"/>
  <c r="L56" i="24"/>
  <c r="L55" i="24"/>
  <c r="H75" i="19"/>
  <c r="X60" i="19"/>
  <c r="P46" i="19"/>
  <c r="P32" i="19"/>
  <c r="W35" i="19"/>
  <c r="X27" i="19"/>
  <c r="H25" i="19"/>
  <c r="P19" i="19"/>
  <c r="X16" i="19"/>
  <c r="H14" i="19"/>
  <c r="P11" i="19"/>
  <c r="X82" i="19"/>
  <c r="X90" i="19"/>
  <c r="X101" i="19"/>
  <c r="X112" i="19"/>
  <c r="X123" i="19"/>
  <c r="X131" i="19"/>
  <c r="X142" i="19"/>
  <c r="W161" i="19"/>
  <c r="X153" i="19"/>
  <c r="P76" i="19"/>
  <c r="R76" i="19"/>
  <c r="P87" i="19"/>
  <c r="P98" i="19"/>
  <c r="P109" i="19"/>
  <c r="P117" i="19"/>
  <c r="P128" i="19"/>
  <c r="O147" i="19"/>
  <c r="P139" i="19"/>
  <c r="O149" i="19"/>
  <c r="P150" i="19"/>
  <c r="P158" i="19"/>
  <c r="H84" i="19"/>
  <c r="J84" i="19"/>
  <c r="H95" i="19"/>
  <c r="J95" i="19"/>
  <c r="H103" i="19"/>
  <c r="H114" i="19"/>
  <c r="G133" i="19"/>
  <c r="H125" i="19"/>
  <c r="J125" i="19"/>
  <c r="G135" i="19"/>
  <c r="H136" i="19"/>
  <c r="H144" i="19"/>
  <c r="H155" i="19"/>
  <c r="F35" i="19"/>
  <c r="N23" i="19"/>
  <c r="N21" i="19"/>
  <c r="V9" i="19"/>
  <c r="V133" i="19"/>
  <c r="V135" i="19"/>
  <c r="N119" i="19"/>
  <c r="N121" i="19"/>
  <c r="F147" i="19"/>
  <c r="F149" i="19"/>
  <c r="X61" i="19"/>
  <c r="P47" i="19"/>
  <c r="H33" i="19"/>
  <c r="H74" i="19"/>
  <c r="H62" i="19"/>
  <c r="X47" i="19"/>
  <c r="P33" i="19"/>
  <c r="G77" i="19"/>
  <c r="H69" i="19"/>
  <c r="P57" i="19"/>
  <c r="AB13" i="22"/>
  <c r="Z13" i="22"/>
  <c r="Y13" i="22"/>
  <c r="X13" i="22"/>
  <c r="W21" i="22"/>
  <c r="AA13" i="22"/>
  <c r="Z19" i="22"/>
  <c r="Y19" i="22"/>
  <c r="X19" i="22"/>
  <c r="AA19" i="22"/>
  <c r="AB19" i="22"/>
  <c r="J82" i="17"/>
  <c r="L82" i="17"/>
  <c r="W16" i="17"/>
  <c r="AA16" i="17"/>
  <c r="Z16" i="17"/>
  <c r="Y16" i="17"/>
  <c r="X16" i="17"/>
  <c r="V21" i="17"/>
  <c r="D121" i="17"/>
  <c r="Z16" i="16"/>
  <c r="X16" i="16"/>
  <c r="R21" i="16"/>
  <c r="E147" i="17"/>
  <c r="D107" i="17"/>
  <c r="E63" i="17"/>
  <c r="D146" i="13"/>
  <c r="L117" i="13"/>
  <c r="K117" i="13"/>
  <c r="M117" i="13"/>
  <c r="J117" i="13"/>
  <c r="I117" i="13"/>
  <c r="L92" i="13"/>
  <c r="K92" i="13"/>
  <c r="J92" i="13"/>
  <c r="M92" i="13"/>
  <c r="I92" i="13"/>
  <c r="K69" i="13"/>
  <c r="I69" i="13"/>
  <c r="G76" i="13"/>
  <c r="K43" i="13"/>
  <c r="I43" i="13"/>
  <c r="I138" i="17"/>
  <c r="M138" i="17"/>
  <c r="J138" i="17"/>
  <c r="K138" i="17"/>
  <c r="L138" i="17"/>
  <c r="L122" i="17"/>
  <c r="J122" i="17"/>
  <c r="H121" i="17"/>
  <c r="M122" i="17"/>
  <c r="I122" i="17"/>
  <c r="K122" i="17"/>
  <c r="L102" i="17"/>
  <c r="J102" i="17"/>
  <c r="M102" i="17"/>
  <c r="K102" i="17"/>
  <c r="I102" i="17"/>
  <c r="J74" i="17"/>
  <c r="M74" i="17"/>
  <c r="L74" i="17"/>
  <c r="I74" i="17"/>
  <c r="K74" i="17"/>
  <c r="J160" i="17"/>
  <c r="I160" i="17"/>
  <c r="M160" i="17"/>
  <c r="L160" i="17"/>
  <c r="K160" i="17"/>
  <c r="L124" i="17"/>
  <c r="K124" i="17"/>
  <c r="J124" i="17"/>
  <c r="I124" i="17"/>
  <c r="M124" i="17"/>
  <c r="I149" i="13"/>
  <c r="M149" i="13"/>
  <c r="L149" i="13"/>
  <c r="K149" i="13"/>
  <c r="J149" i="13"/>
  <c r="G93" i="17"/>
  <c r="G121" i="17"/>
  <c r="I58" i="17"/>
  <c r="K58" i="17"/>
  <c r="G135" i="17"/>
  <c r="K136" i="17"/>
  <c r="I136" i="17"/>
  <c r="L113" i="17"/>
  <c r="J113" i="17"/>
  <c r="M113" i="17"/>
  <c r="K113" i="17"/>
  <c r="I113" i="17"/>
  <c r="K142" i="13"/>
  <c r="I142" i="13"/>
  <c r="D48" i="13"/>
  <c r="M127" i="13"/>
  <c r="L127" i="13"/>
  <c r="I127" i="13"/>
  <c r="K127" i="13"/>
  <c r="J127" i="13"/>
  <c r="M75" i="13"/>
  <c r="L75" i="13"/>
  <c r="I75" i="13"/>
  <c r="K75" i="13"/>
  <c r="J75" i="13"/>
  <c r="F77" i="17"/>
  <c r="F65" i="17"/>
  <c r="W23" i="12"/>
  <c r="A12" i="12"/>
  <c r="I12" i="12"/>
  <c r="J12" i="12"/>
  <c r="J57" i="10"/>
  <c r="L57" i="10"/>
  <c r="L9" i="10"/>
  <c r="L253" i="8"/>
  <c r="J233" i="8"/>
  <c r="L233" i="8"/>
  <c r="F62" i="13"/>
  <c r="L32" i="12"/>
  <c r="K32" i="12"/>
  <c r="W56" i="12"/>
  <c r="J60" i="10"/>
  <c r="L60" i="10"/>
  <c r="F18" i="10"/>
  <c r="H18" i="10"/>
  <c r="L151" i="13"/>
  <c r="J151" i="13"/>
  <c r="E90" i="13"/>
  <c r="J82" i="13"/>
  <c r="L82" i="13"/>
  <c r="F90" i="13"/>
  <c r="W32" i="12"/>
  <c r="J23" i="12"/>
  <c r="I23" i="12"/>
  <c r="N23" i="12"/>
  <c r="M23" i="12"/>
  <c r="L23" i="12"/>
  <c r="K23" i="12"/>
  <c r="A14" i="12"/>
  <c r="J14" i="12"/>
  <c r="I14" i="12"/>
  <c r="L34" i="10"/>
  <c r="L281" i="8"/>
  <c r="H263" i="8"/>
  <c r="J263" i="8"/>
  <c r="J253" i="8"/>
  <c r="J217" i="8"/>
  <c r="R23" i="14"/>
  <c r="O23" i="14"/>
  <c r="P23" i="14"/>
  <c r="J102" i="13"/>
  <c r="L102" i="13"/>
  <c r="E20" i="13"/>
  <c r="L89" i="13"/>
  <c r="J89" i="13"/>
  <c r="L10" i="13"/>
  <c r="J10" i="13"/>
  <c r="J67" i="13"/>
  <c r="L67" i="13"/>
  <c r="K17" i="12"/>
  <c r="C54" i="12"/>
  <c r="L17" i="12"/>
  <c r="K9" i="12"/>
  <c r="J9" i="12"/>
  <c r="I9" i="12"/>
  <c r="H56" i="12"/>
  <c r="M9" i="12"/>
  <c r="N9" i="12"/>
  <c r="L9" i="12"/>
  <c r="L37" i="10"/>
  <c r="F16" i="10"/>
  <c r="H16" i="10"/>
  <c r="H258" i="8"/>
  <c r="J121" i="13"/>
  <c r="L121" i="13"/>
  <c r="J51" i="13"/>
  <c r="L51" i="13"/>
  <c r="W41" i="12"/>
  <c r="F19" i="10"/>
  <c r="F54" i="12"/>
  <c r="H101" i="10"/>
  <c r="H97" i="10"/>
  <c r="F41" i="10"/>
  <c r="J171" i="8"/>
  <c r="J173" i="8"/>
  <c r="L173" i="8"/>
  <c r="J82" i="10"/>
  <c r="F35" i="10"/>
  <c r="J185" i="8"/>
  <c r="L165" i="8"/>
  <c r="F65" i="8"/>
  <c r="H84" i="10"/>
  <c r="F31" i="10"/>
  <c r="F109" i="10"/>
  <c r="H166" i="8"/>
  <c r="J166" i="8"/>
  <c r="J144" i="8"/>
  <c r="L144" i="8"/>
  <c r="H124" i="8"/>
  <c r="J124" i="8"/>
  <c r="F75" i="10"/>
  <c r="H192" i="8"/>
  <c r="J192" i="8"/>
  <c r="H189" i="8"/>
  <c r="X10" i="13"/>
  <c r="W10" i="13"/>
  <c r="AA10" i="13"/>
  <c r="Z10" i="13"/>
  <c r="Y10" i="13"/>
  <c r="H63" i="10"/>
  <c r="F17" i="10"/>
  <c r="L187" i="8"/>
  <c r="J163" i="8"/>
  <c r="L143" i="8"/>
  <c r="J131" i="8"/>
  <c r="L131" i="8"/>
  <c r="Q21" i="15"/>
  <c r="AA11" i="15"/>
  <c r="Z11" i="15"/>
  <c r="X11" i="15"/>
  <c r="W11" i="15"/>
  <c r="Y11" i="15"/>
  <c r="V52" i="12"/>
  <c r="U52" i="12"/>
  <c r="X52" i="12"/>
  <c r="X30" i="12"/>
  <c r="V30" i="12"/>
  <c r="U30" i="12"/>
  <c r="V54" i="12"/>
  <c r="X54" i="12"/>
  <c r="U54" i="12"/>
  <c r="V41" i="12"/>
  <c r="U41" i="12"/>
  <c r="X41" i="12"/>
  <c r="X28" i="12"/>
  <c r="V28" i="12"/>
  <c r="U28" i="12"/>
  <c r="X47" i="12"/>
  <c r="V47" i="12"/>
  <c r="U47" i="12"/>
  <c r="L79" i="8"/>
  <c r="J81" i="8"/>
  <c r="J58" i="8"/>
  <c r="L85" i="8"/>
  <c r="H62" i="8"/>
  <c r="C160" i="13"/>
  <c r="C146" i="13"/>
  <c r="F121" i="8"/>
  <c r="H55" i="8"/>
  <c r="F127" i="8"/>
  <c r="H127" i="8"/>
  <c r="F280" i="8"/>
  <c r="F278" i="8"/>
  <c r="H278" i="8"/>
  <c r="F210" i="8"/>
  <c r="H210" i="8"/>
  <c r="F145" i="8"/>
  <c r="H145" i="8"/>
  <c r="F255" i="8"/>
  <c r="F219" i="8"/>
  <c r="F197" i="8"/>
  <c r="F216" i="8"/>
  <c r="H216" i="8"/>
  <c r="F191" i="8"/>
  <c r="F276" i="8"/>
  <c r="H276" i="8"/>
  <c r="F273" i="8"/>
  <c r="H273" i="8"/>
  <c r="F60" i="10"/>
  <c r="J54" i="8"/>
  <c r="F190" i="8"/>
  <c r="F20" i="8"/>
  <c r="H20" i="8"/>
  <c r="J100" i="10"/>
  <c r="L100" i="10"/>
  <c r="J106" i="10"/>
  <c r="L106" i="10"/>
  <c r="K35" i="5"/>
  <c r="I35" i="5"/>
  <c r="M8" i="2"/>
  <c r="L8" i="2"/>
  <c r="E187" i="3"/>
  <c r="V23" i="6"/>
  <c r="U23" i="6"/>
  <c r="T23" i="6"/>
  <c r="S23" i="6"/>
  <c r="W23" i="6"/>
  <c r="T15" i="6"/>
  <c r="V15" i="6"/>
  <c r="I49" i="5"/>
  <c r="J49" i="5"/>
  <c r="M49" i="5"/>
  <c r="L49" i="5"/>
  <c r="K49" i="5"/>
  <c r="S31" i="5"/>
  <c r="T31" i="5"/>
  <c r="W31" i="5"/>
  <c r="V31" i="5"/>
  <c r="U31" i="5"/>
  <c r="J208" i="3"/>
  <c r="K208" i="3"/>
  <c r="N208" i="3"/>
  <c r="M208" i="3"/>
  <c r="L208" i="3"/>
  <c r="N213" i="3"/>
  <c r="N214" i="3"/>
  <c r="N209" i="3"/>
  <c r="N217" i="3"/>
  <c r="N210" i="3"/>
  <c r="E186" i="3"/>
  <c r="M175" i="3"/>
  <c r="L175" i="3"/>
  <c r="J165" i="3"/>
  <c r="N165" i="3"/>
  <c r="L165" i="3"/>
  <c r="M165" i="3"/>
  <c r="K165" i="3"/>
  <c r="J66" i="2"/>
  <c r="K66" i="2"/>
  <c r="M66" i="2"/>
  <c r="L66" i="2"/>
  <c r="L54" i="8"/>
  <c r="L64" i="8"/>
  <c r="V47" i="6"/>
  <c r="U47" i="6"/>
  <c r="T47" i="6"/>
  <c r="S47" i="6"/>
  <c r="W47" i="6"/>
  <c r="V31" i="6"/>
  <c r="U31" i="6"/>
  <c r="T31" i="6"/>
  <c r="S31" i="6"/>
  <c r="W31" i="6"/>
  <c r="T50" i="5"/>
  <c r="S50" i="5"/>
  <c r="W50" i="5"/>
  <c r="V50" i="5"/>
  <c r="U50" i="5"/>
  <c r="T15" i="5"/>
  <c r="S15" i="5"/>
  <c r="W15" i="5"/>
  <c r="U15" i="5"/>
  <c r="V15" i="5"/>
  <c r="J62" i="2"/>
  <c r="K62" i="2"/>
  <c r="H43" i="2"/>
  <c r="J34" i="2"/>
  <c r="K34" i="2"/>
  <c r="W32" i="6"/>
  <c r="V32" i="6"/>
  <c r="T32" i="6"/>
  <c r="U32" i="6"/>
  <c r="S32" i="6"/>
  <c r="I13" i="6"/>
  <c r="L13" i="6"/>
  <c r="K13" i="6"/>
  <c r="J13" i="6"/>
  <c r="M13" i="6"/>
  <c r="W45" i="6"/>
  <c r="V45" i="6"/>
  <c r="U45" i="6"/>
  <c r="S45" i="6"/>
  <c r="T45" i="6"/>
  <c r="U44" i="6"/>
  <c r="T44" i="6"/>
  <c r="S44" i="6"/>
  <c r="W44" i="6"/>
  <c r="V44" i="6"/>
  <c r="S30" i="6"/>
  <c r="V30" i="6"/>
  <c r="W30" i="6"/>
  <c r="U30" i="6"/>
  <c r="T30" i="6"/>
  <c r="W35" i="6"/>
  <c r="U35" i="6"/>
  <c r="T35" i="6"/>
  <c r="V35" i="6"/>
  <c r="S35" i="6"/>
  <c r="L209" i="3"/>
  <c r="M209" i="3"/>
  <c r="G188" i="3"/>
  <c r="M166" i="3"/>
  <c r="L166" i="3"/>
  <c r="L156" i="3"/>
  <c r="N156" i="3"/>
  <c r="K156" i="3"/>
  <c r="M156" i="3"/>
  <c r="J156" i="3"/>
  <c r="I189" i="3"/>
  <c r="L138" i="3"/>
  <c r="K138" i="3"/>
  <c r="N138" i="3"/>
  <c r="J138" i="3"/>
  <c r="M138" i="3"/>
  <c r="E18" i="2"/>
  <c r="M15" i="2"/>
  <c r="L15" i="2"/>
  <c r="M47" i="6"/>
  <c r="L47" i="6"/>
  <c r="K47" i="6"/>
  <c r="I47" i="6"/>
  <c r="J47" i="6"/>
  <c r="K46" i="6"/>
  <c r="J46" i="6"/>
  <c r="I46" i="6"/>
  <c r="M46" i="6"/>
  <c r="L46" i="6"/>
  <c r="I40" i="6"/>
  <c r="L40" i="6"/>
  <c r="K40" i="6"/>
  <c r="M40" i="6"/>
  <c r="J40" i="6"/>
  <c r="V52" i="5"/>
  <c r="T52" i="5"/>
  <c r="L18" i="5"/>
  <c r="K18" i="5"/>
  <c r="J18" i="5"/>
  <c r="I18" i="5"/>
  <c r="M18" i="5"/>
  <c r="H195" i="3"/>
  <c r="K37" i="2"/>
  <c r="J37" i="2"/>
  <c r="K13" i="2"/>
  <c r="J13" i="2"/>
  <c r="K17" i="6"/>
  <c r="I17" i="6"/>
  <c r="M29" i="5"/>
  <c r="L29" i="5"/>
  <c r="K29" i="5"/>
  <c r="J29" i="5"/>
  <c r="I29" i="5"/>
  <c r="M32" i="5"/>
  <c r="G191" i="3"/>
  <c r="W25" i="5"/>
  <c r="V25" i="5"/>
  <c r="U25" i="5"/>
  <c r="T25" i="5"/>
  <c r="S25" i="5"/>
  <c r="J45" i="2"/>
  <c r="M45" i="2"/>
  <c r="L45" i="2"/>
  <c r="K45" i="2"/>
  <c r="J127" i="3"/>
  <c r="L127" i="3"/>
  <c r="K127" i="3"/>
  <c r="M127" i="3"/>
  <c r="K205" i="3"/>
  <c r="J205" i="3"/>
  <c r="F12" i="24"/>
  <c r="H12" i="24"/>
  <c r="H82" i="24"/>
  <c r="J82" i="24"/>
  <c r="S21" i="21"/>
  <c r="S13" i="21"/>
  <c r="L31" i="25"/>
  <c r="L41" i="25"/>
  <c r="L79" i="25"/>
  <c r="L35" i="25"/>
  <c r="L56" i="25"/>
  <c r="L80" i="25"/>
  <c r="F75" i="24"/>
  <c r="H75" i="24"/>
  <c r="L57" i="24"/>
  <c r="L63" i="24"/>
  <c r="X72" i="19"/>
  <c r="P58" i="19"/>
  <c r="J44" i="19"/>
  <c r="H44" i="19"/>
  <c r="H32" i="19"/>
  <c r="O35" i="19"/>
  <c r="P27" i="19"/>
  <c r="W23" i="19"/>
  <c r="X24" i="19"/>
  <c r="H19" i="19"/>
  <c r="P16" i="19"/>
  <c r="W21" i="19"/>
  <c r="X13" i="19"/>
  <c r="H11" i="19"/>
  <c r="W91" i="19"/>
  <c r="X83" i="19"/>
  <c r="W93" i="19"/>
  <c r="X94" i="19"/>
  <c r="X102" i="19"/>
  <c r="X113" i="19"/>
  <c r="X124" i="19"/>
  <c r="X132" i="19"/>
  <c r="X143" i="19"/>
  <c r="X154" i="19"/>
  <c r="O79" i="19"/>
  <c r="P80" i="19"/>
  <c r="P88" i="19"/>
  <c r="P99" i="19"/>
  <c r="P110" i="19"/>
  <c r="P118" i="19"/>
  <c r="R118" i="19"/>
  <c r="P129" i="19"/>
  <c r="P140" i="19"/>
  <c r="P151" i="19"/>
  <c r="P159" i="19"/>
  <c r="H85" i="19"/>
  <c r="H96" i="19"/>
  <c r="J96" i="19"/>
  <c r="H104" i="19"/>
  <c r="J104" i="19"/>
  <c r="H115" i="19"/>
  <c r="J115" i="19"/>
  <c r="H126" i="19"/>
  <c r="H137" i="19"/>
  <c r="H145" i="19"/>
  <c r="H156" i="19"/>
  <c r="H56" i="19"/>
  <c r="G63" i="19"/>
  <c r="X41" i="19"/>
  <c r="W49" i="19"/>
  <c r="F23" i="19"/>
  <c r="F21" i="19"/>
  <c r="N9" i="19"/>
  <c r="N161" i="19"/>
  <c r="F79" i="19"/>
  <c r="X73" i="19"/>
  <c r="X59" i="19"/>
  <c r="P45" i="19"/>
  <c r="H31" i="19"/>
  <c r="J43" i="19"/>
  <c r="H43" i="19"/>
  <c r="T21" i="22"/>
  <c r="E51" i="17"/>
  <c r="T21" i="17"/>
  <c r="D93" i="17"/>
  <c r="Y17" i="16"/>
  <c r="W17" i="16"/>
  <c r="C51" i="17"/>
  <c r="X14" i="16"/>
  <c r="W14" i="16"/>
  <c r="Z14" i="16"/>
  <c r="Y14" i="16"/>
  <c r="V21" i="16"/>
  <c r="G146" i="13"/>
  <c r="I138" i="13"/>
  <c r="K138" i="13"/>
  <c r="L66" i="13"/>
  <c r="K66" i="13"/>
  <c r="M66" i="13"/>
  <c r="J66" i="13"/>
  <c r="I66" i="13"/>
  <c r="H48" i="13"/>
  <c r="L40" i="13"/>
  <c r="M40" i="13"/>
  <c r="J40" i="13"/>
  <c r="K40" i="13"/>
  <c r="I40" i="13"/>
  <c r="I15" i="13"/>
  <c r="K15" i="13"/>
  <c r="M56" i="17"/>
  <c r="K56" i="17"/>
  <c r="I56" i="17"/>
  <c r="L56" i="17"/>
  <c r="J56" i="17"/>
  <c r="K62" i="17"/>
  <c r="I62" i="17"/>
  <c r="L62" i="17"/>
  <c r="J62" i="17"/>
  <c r="M62" i="17"/>
  <c r="K54" i="17"/>
  <c r="I54" i="17"/>
  <c r="J54" i="17"/>
  <c r="M54" i="17"/>
  <c r="L54" i="17"/>
  <c r="M159" i="17"/>
  <c r="L159" i="17"/>
  <c r="K159" i="17"/>
  <c r="I159" i="17"/>
  <c r="J159" i="17"/>
  <c r="I129" i="17"/>
  <c r="M129" i="17"/>
  <c r="K129" i="17"/>
  <c r="J129" i="17"/>
  <c r="L129" i="17"/>
  <c r="L111" i="17"/>
  <c r="J111" i="17"/>
  <c r="H119" i="17"/>
  <c r="M111" i="17"/>
  <c r="K111" i="17"/>
  <c r="I111" i="17"/>
  <c r="J83" i="17"/>
  <c r="H91" i="17"/>
  <c r="M83" i="17"/>
  <c r="L83" i="17"/>
  <c r="I83" i="17"/>
  <c r="K83" i="17"/>
  <c r="I155" i="17"/>
  <c r="M155" i="17"/>
  <c r="K155" i="17"/>
  <c r="J155" i="17"/>
  <c r="L155" i="17"/>
  <c r="L132" i="17"/>
  <c r="M132" i="17"/>
  <c r="K132" i="17"/>
  <c r="J132" i="17"/>
  <c r="I132" i="17"/>
  <c r="I123" i="13"/>
  <c r="M123" i="13"/>
  <c r="L123" i="13"/>
  <c r="K123" i="13"/>
  <c r="J123" i="13"/>
  <c r="I97" i="13"/>
  <c r="M97" i="13"/>
  <c r="L97" i="13"/>
  <c r="K97" i="13"/>
  <c r="J97" i="13"/>
  <c r="I45" i="13"/>
  <c r="M45" i="13"/>
  <c r="L45" i="13"/>
  <c r="K45" i="13"/>
  <c r="J45" i="13"/>
  <c r="I8" i="13"/>
  <c r="M8" i="13"/>
  <c r="L8" i="13"/>
  <c r="K8" i="13"/>
  <c r="J8" i="13"/>
  <c r="M159" i="13"/>
  <c r="M15" i="13"/>
  <c r="M60" i="13"/>
  <c r="M56" i="13"/>
  <c r="M46" i="13"/>
  <c r="M10" i="13"/>
  <c r="M86" i="13"/>
  <c r="M138" i="13"/>
  <c r="M72" i="13"/>
  <c r="M124" i="13"/>
  <c r="M99" i="13"/>
  <c r="M58" i="13"/>
  <c r="M25" i="13"/>
  <c r="M150" i="13"/>
  <c r="M29" i="13"/>
  <c r="M158" i="13"/>
  <c r="M51" i="13"/>
  <c r="M152" i="13"/>
  <c r="M154" i="13"/>
  <c r="M11" i="13"/>
  <c r="M81" i="13"/>
  <c r="M94" i="13"/>
  <c r="M145" i="13"/>
  <c r="M69" i="13"/>
  <c r="M121" i="13"/>
  <c r="M55" i="13"/>
  <c r="M107" i="13"/>
  <c r="M42" i="13"/>
  <c r="M82" i="13"/>
  <c r="M134" i="13"/>
  <c r="M102" i="13"/>
  <c r="M30" i="13"/>
  <c r="M47" i="13"/>
  <c r="M142" i="13"/>
  <c r="M115" i="13"/>
  <c r="M13" i="13"/>
  <c r="M26" i="13"/>
  <c r="M50" i="13"/>
  <c r="M65" i="13"/>
  <c r="M137" i="13"/>
  <c r="M78" i="13"/>
  <c r="M129" i="13"/>
  <c r="M125" i="13"/>
  <c r="M39" i="13"/>
  <c r="M64" i="13"/>
  <c r="M59" i="13"/>
  <c r="M128" i="13"/>
  <c r="M103" i="13"/>
  <c r="M89" i="13"/>
  <c r="M9" i="13"/>
  <c r="M116" i="13"/>
  <c r="M33" i="13"/>
  <c r="M85" i="13"/>
  <c r="M67" i="13"/>
  <c r="M112" i="13"/>
  <c r="M24" i="13"/>
  <c r="M22" i="13"/>
  <c r="M43" i="13"/>
  <c r="M155" i="13"/>
  <c r="M19" i="13"/>
  <c r="M38" i="13"/>
  <c r="M141" i="13"/>
  <c r="M151" i="13"/>
  <c r="M68" i="13"/>
  <c r="M120" i="13"/>
  <c r="M108" i="13"/>
  <c r="M95" i="13"/>
  <c r="M111" i="13"/>
  <c r="M41" i="13"/>
  <c r="M18" i="13"/>
  <c r="M32" i="13"/>
  <c r="M17" i="13"/>
  <c r="M73" i="13"/>
  <c r="M14" i="13"/>
  <c r="M52" i="13"/>
  <c r="M98" i="13"/>
  <c r="G107" i="17"/>
  <c r="K67" i="17"/>
  <c r="I67" i="17"/>
  <c r="L96" i="17"/>
  <c r="J96" i="17"/>
  <c r="M96" i="17"/>
  <c r="K96" i="17"/>
  <c r="I96" i="17"/>
  <c r="L139" i="13"/>
  <c r="K139" i="13"/>
  <c r="M139" i="13"/>
  <c r="J139" i="13"/>
  <c r="I139" i="13"/>
  <c r="H146" i="13"/>
  <c r="K116" i="13"/>
  <c r="I116" i="13"/>
  <c r="L87" i="13"/>
  <c r="K87" i="13"/>
  <c r="M87" i="13"/>
  <c r="J87" i="13"/>
  <c r="I87" i="13"/>
  <c r="K65" i="13"/>
  <c r="I65" i="13"/>
  <c r="K39" i="13"/>
  <c r="I39" i="13"/>
  <c r="I17" i="13"/>
  <c r="K17" i="13"/>
  <c r="G104" i="13"/>
  <c r="F119" i="17"/>
  <c r="L112" i="13"/>
  <c r="J112" i="13"/>
  <c r="W43" i="12"/>
  <c r="N34" i="12"/>
  <c r="M34" i="12"/>
  <c r="L34" i="12"/>
  <c r="I34" i="12"/>
  <c r="K34" i="12"/>
  <c r="J34" i="12"/>
  <c r="L55" i="10"/>
  <c r="L283" i="8"/>
  <c r="L231" i="8"/>
  <c r="J211" i="8"/>
  <c r="L211" i="8"/>
  <c r="J47" i="13"/>
  <c r="L47" i="13"/>
  <c r="K24" i="12"/>
  <c r="L24" i="12"/>
  <c r="L16" i="12"/>
  <c r="K16" i="12"/>
  <c r="W46" i="12"/>
  <c r="L12" i="10"/>
  <c r="H238" i="8"/>
  <c r="J238" i="8"/>
  <c r="J43" i="12"/>
  <c r="I43" i="12"/>
  <c r="N43" i="12"/>
  <c r="M43" i="12"/>
  <c r="L43" i="12"/>
  <c r="K43" i="12"/>
  <c r="W20" i="12"/>
  <c r="F97" i="10"/>
  <c r="J55" i="10"/>
  <c r="F13" i="10"/>
  <c r="H13" i="10"/>
  <c r="L251" i="8"/>
  <c r="H233" i="8"/>
  <c r="L215" i="8"/>
  <c r="Q23" i="14"/>
  <c r="T19" i="14"/>
  <c r="V19" i="14"/>
  <c r="U19" i="14"/>
  <c r="F118" i="13"/>
  <c r="L42" i="13"/>
  <c r="J42" i="13"/>
  <c r="L111" i="13"/>
  <c r="J111" i="13"/>
  <c r="J29" i="13"/>
  <c r="L29" i="13"/>
  <c r="J98" i="13"/>
  <c r="L98" i="13"/>
  <c r="L14" i="13"/>
  <c r="J14" i="13"/>
  <c r="E160" i="13"/>
  <c r="L29" i="12"/>
  <c r="K29" i="12"/>
  <c r="W6" i="12"/>
  <c r="W22" i="12"/>
  <c r="W38" i="12"/>
  <c r="W11" i="12"/>
  <c r="W30" i="12"/>
  <c r="W53" i="12"/>
  <c r="W12" i="12"/>
  <c r="W8" i="12"/>
  <c r="W34" i="12"/>
  <c r="W13" i="12"/>
  <c r="W42" i="12"/>
  <c r="W7" i="12"/>
  <c r="W14" i="12"/>
  <c r="W55" i="12"/>
  <c r="W25" i="12"/>
  <c r="W18" i="12"/>
  <c r="W17" i="12"/>
  <c r="W26" i="12"/>
  <c r="W51" i="12"/>
  <c r="W21" i="12"/>
  <c r="L47" i="12"/>
  <c r="K47" i="12"/>
  <c r="M47" i="12"/>
  <c r="J47" i="12"/>
  <c r="I47" i="12"/>
  <c r="N47" i="12"/>
  <c r="F100" i="10"/>
  <c r="J58" i="10"/>
  <c r="L58" i="10"/>
  <c r="H14" i="10"/>
  <c r="J14" i="10"/>
  <c r="J278" i="8"/>
  <c r="H236" i="8"/>
  <c r="L43" i="13"/>
  <c r="J43" i="13"/>
  <c r="W37" i="12"/>
  <c r="F11" i="10"/>
  <c r="H109" i="10"/>
  <c r="H105" i="10"/>
  <c r="L195" i="8"/>
  <c r="L166" i="8"/>
  <c r="L163" i="8"/>
  <c r="E54" i="12"/>
  <c r="H196" i="8"/>
  <c r="J196" i="8"/>
  <c r="J79" i="10"/>
  <c r="L79" i="10"/>
  <c r="F43" i="10"/>
  <c r="J175" i="8"/>
  <c r="H143" i="8"/>
  <c r="J143" i="8"/>
  <c r="H81" i="10"/>
  <c r="J81" i="10"/>
  <c r="F102" i="10"/>
  <c r="F14" i="10"/>
  <c r="H186" i="8"/>
  <c r="L164" i="8"/>
  <c r="L142" i="8"/>
  <c r="F79" i="8"/>
  <c r="F83" i="10"/>
  <c r="AA16" i="13"/>
  <c r="X16" i="13"/>
  <c r="Y16" i="13"/>
  <c r="W16" i="13"/>
  <c r="Z16" i="13"/>
  <c r="H60" i="10"/>
  <c r="F15" i="10"/>
  <c r="J153" i="8"/>
  <c r="L153" i="8"/>
  <c r="L129" i="8"/>
  <c r="U21" i="15"/>
  <c r="Y16" i="15"/>
  <c r="X16" i="15"/>
  <c r="W16" i="15"/>
  <c r="AA16" i="15"/>
  <c r="Z16" i="15"/>
  <c r="T21" i="15"/>
  <c r="R21" i="15"/>
  <c r="X9" i="12"/>
  <c r="V9" i="12"/>
  <c r="U9" i="12"/>
  <c r="X14" i="12"/>
  <c r="V14" i="12"/>
  <c r="U14" i="12"/>
  <c r="X34" i="12"/>
  <c r="V34" i="12"/>
  <c r="U34" i="12"/>
  <c r="V11" i="12"/>
  <c r="U11" i="12"/>
  <c r="X11" i="12"/>
  <c r="V50" i="12"/>
  <c r="U50" i="12"/>
  <c r="X50" i="12"/>
  <c r="X32" i="12"/>
  <c r="V32" i="12"/>
  <c r="U32" i="12"/>
  <c r="X51" i="12"/>
  <c r="V51" i="12"/>
  <c r="U51" i="12"/>
  <c r="J78" i="8"/>
  <c r="J33" i="6"/>
  <c r="L33" i="6"/>
  <c r="J57" i="8"/>
  <c r="L83" i="8"/>
  <c r="H60" i="8"/>
  <c r="L31" i="6"/>
  <c r="J31" i="6"/>
  <c r="C20" i="13"/>
  <c r="F108" i="8"/>
  <c r="H108" i="8"/>
  <c r="H54" i="8"/>
  <c r="F141" i="8"/>
  <c r="H141" i="8"/>
  <c r="F143" i="8"/>
  <c r="F39" i="8"/>
  <c r="H39" i="8"/>
  <c r="F212" i="8"/>
  <c r="H212" i="8"/>
  <c r="F163" i="8"/>
  <c r="F120" i="8"/>
  <c r="H120" i="8"/>
  <c r="F277" i="8"/>
  <c r="F236" i="8"/>
  <c r="F230" i="8"/>
  <c r="H230" i="8"/>
  <c r="F213" i="8"/>
  <c r="F284" i="8"/>
  <c r="H284" i="8"/>
  <c r="F281" i="8"/>
  <c r="H281" i="8"/>
  <c r="F57" i="10"/>
  <c r="F53" i="10"/>
  <c r="H53" i="10"/>
  <c r="J62" i="8"/>
  <c r="H56" i="8"/>
  <c r="F12" i="8"/>
  <c r="H12" i="8"/>
  <c r="J105" i="10"/>
  <c r="L105" i="10"/>
  <c r="K22" i="6"/>
  <c r="J22" i="6"/>
  <c r="I22" i="6"/>
  <c r="L22" i="6"/>
  <c r="M22" i="6"/>
  <c r="M23" i="6"/>
  <c r="T14" i="6"/>
  <c r="S14" i="6"/>
  <c r="W14" i="6"/>
  <c r="V14" i="6"/>
  <c r="U14" i="6"/>
  <c r="K8" i="6"/>
  <c r="I8" i="6"/>
  <c r="S28" i="5"/>
  <c r="W28" i="5"/>
  <c r="V28" i="5"/>
  <c r="U28" i="5"/>
  <c r="T28" i="5"/>
  <c r="I11" i="5"/>
  <c r="M11" i="5"/>
  <c r="L11" i="5"/>
  <c r="K11" i="5"/>
  <c r="J11" i="5"/>
  <c r="K209" i="3"/>
  <c r="J209" i="3"/>
  <c r="J170" i="3"/>
  <c r="K170" i="3"/>
  <c r="K154" i="3"/>
  <c r="J154" i="3"/>
  <c r="J59" i="2"/>
  <c r="K59" i="2"/>
  <c r="K11" i="2"/>
  <c r="J11" i="2"/>
  <c r="W7" i="6"/>
  <c r="S7" i="6"/>
  <c r="T7" i="6"/>
  <c r="V7" i="6"/>
  <c r="U7" i="6"/>
  <c r="W11" i="6"/>
  <c r="I25" i="5"/>
  <c r="M25" i="5"/>
  <c r="J25" i="5"/>
  <c r="L25" i="5"/>
  <c r="K25" i="5"/>
  <c r="M27" i="5"/>
  <c r="I14" i="5"/>
  <c r="M14" i="5"/>
  <c r="J14" i="5"/>
  <c r="L14" i="5"/>
  <c r="K14" i="5"/>
  <c r="J185" i="3"/>
  <c r="L185" i="3"/>
  <c r="K185" i="3"/>
  <c r="N185" i="3"/>
  <c r="I196" i="3"/>
  <c r="M185" i="3"/>
  <c r="M163" i="3"/>
  <c r="L163" i="3"/>
  <c r="J143" i="3"/>
  <c r="L143" i="3"/>
  <c r="N143" i="3"/>
  <c r="M143" i="3"/>
  <c r="K143" i="3"/>
  <c r="M12" i="2"/>
  <c r="L12" i="2"/>
  <c r="L53" i="8"/>
  <c r="W29" i="6"/>
  <c r="V29" i="6"/>
  <c r="U29" i="6"/>
  <c r="S29" i="6"/>
  <c r="T29" i="6"/>
  <c r="J44" i="5"/>
  <c r="I44" i="5"/>
  <c r="K44" i="5"/>
  <c r="M44" i="5"/>
  <c r="L44" i="5"/>
  <c r="L32" i="5"/>
  <c r="J32" i="5"/>
  <c r="T26" i="5"/>
  <c r="S26" i="5"/>
  <c r="W26" i="5"/>
  <c r="V26" i="5"/>
  <c r="U26" i="5"/>
  <c r="J9" i="5"/>
  <c r="I9" i="5"/>
  <c r="M9" i="5"/>
  <c r="K9" i="5"/>
  <c r="L9" i="5"/>
  <c r="H190" i="3"/>
  <c r="F68" i="2"/>
  <c r="V11" i="6"/>
  <c r="T11" i="6"/>
  <c r="W18" i="6"/>
  <c r="V18" i="6"/>
  <c r="U18" i="6"/>
  <c r="T18" i="6"/>
  <c r="S18" i="6"/>
  <c r="U52" i="6"/>
  <c r="T52" i="6"/>
  <c r="S52" i="6"/>
  <c r="W52" i="6"/>
  <c r="V52" i="6"/>
  <c r="S38" i="6"/>
  <c r="V38" i="6"/>
  <c r="U38" i="6"/>
  <c r="W38" i="6"/>
  <c r="T38" i="6"/>
  <c r="W43" i="6"/>
  <c r="U43" i="6"/>
  <c r="T43" i="6"/>
  <c r="S43" i="6"/>
  <c r="V43" i="6"/>
  <c r="J43" i="5"/>
  <c r="L43" i="5"/>
  <c r="U37" i="5"/>
  <c r="T37" i="5"/>
  <c r="V37" i="5"/>
  <c r="S37" i="5"/>
  <c r="W37" i="5"/>
  <c r="L176" i="3"/>
  <c r="N176" i="3"/>
  <c r="M176" i="3"/>
  <c r="K176" i="3"/>
  <c r="J176" i="3"/>
  <c r="I187" i="3"/>
  <c r="L154" i="3"/>
  <c r="M154" i="3"/>
  <c r="M136" i="3"/>
  <c r="L136" i="3"/>
  <c r="M11" i="2"/>
  <c r="L11" i="2"/>
  <c r="V21" i="6"/>
  <c r="T21" i="6"/>
  <c r="M20" i="6"/>
  <c r="L20" i="6"/>
  <c r="K20" i="6"/>
  <c r="J20" i="6"/>
  <c r="I20" i="6"/>
  <c r="J19" i="6"/>
  <c r="I19" i="6"/>
  <c r="M19" i="6"/>
  <c r="L19" i="6"/>
  <c r="K19" i="6"/>
  <c r="I48" i="6"/>
  <c r="L48" i="6"/>
  <c r="K48" i="6"/>
  <c r="J48" i="6"/>
  <c r="M48" i="6"/>
  <c r="M50" i="6"/>
  <c r="J46" i="5"/>
  <c r="L46" i="5"/>
  <c r="V40" i="5"/>
  <c r="U40" i="5"/>
  <c r="T40" i="5"/>
  <c r="S40" i="5"/>
  <c r="W40" i="5"/>
  <c r="F192" i="3"/>
  <c r="W48" i="6"/>
  <c r="V48" i="6"/>
  <c r="T48" i="6"/>
  <c r="S48" i="6"/>
  <c r="U48" i="6"/>
  <c r="W51" i="5"/>
  <c r="V51" i="5"/>
  <c r="U51" i="5"/>
  <c r="T51" i="5"/>
  <c r="S51" i="5"/>
  <c r="W16" i="5"/>
  <c r="V16" i="5"/>
  <c r="U16" i="5"/>
  <c r="T16" i="5"/>
  <c r="S16" i="5"/>
  <c r="E188" i="3"/>
  <c r="N141" i="3"/>
  <c r="M141" i="3"/>
  <c r="L141" i="3"/>
  <c r="K141" i="3"/>
  <c r="J141" i="3"/>
  <c r="W38" i="5"/>
  <c r="V38" i="5"/>
  <c r="U38" i="5"/>
  <c r="T38" i="5"/>
  <c r="S38" i="5"/>
  <c r="M131" i="3"/>
  <c r="L131" i="3"/>
  <c r="K131" i="3"/>
  <c r="J131" i="3"/>
  <c r="L133" i="3"/>
  <c r="K133" i="3"/>
  <c r="J133" i="3"/>
  <c r="M133" i="3"/>
  <c r="M124" i="3"/>
  <c r="L124" i="3"/>
  <c r="K124" i="3"/>
  <c r="J124" i="3"/>
  <c r="S20" i="21"/>
  <c r="S12" i="21"/>
  <c r="L32" i="25"/>
  <c r="L55" i="25"/>
  <c r="L101" i="25"/>
  <c r="L43" i="25"/>
  <c r="L64" i="25"/>
  <c r="L99" i="25"/>
  <c r="F77" i="24"/>
  <c r="L58" i="24"/>
  <c r="L54" i="24"/>
  <c r="P72" i="19"/>
  <c r="H58" i="19"/>
  <c r="X43" i="19"/>
  <c r="X29" i="19"/>
  <c r="G35" i="19"/>
  <c r="J27" i="19"/>
  <c r="H27" i="19"/>
  <c r="O23" i="19"/>
  <c r="P24" i="19"/>
  <c r="X18" i="19"/>
  <c r="H16" i="19"/>
  <c r="O21" i="19"/>
  <c r="P13" i="19"/>
  <c r="W9" i="19"/>
  <c r="X10" i="19"/>
  <c r="X84" i="19"/>
  <c r="X95" i="19"/>
  <c r="X103" i="19"/>
  <c r="X114" i="19"/>
  <c r="W133" i="19"/>
  <c r="X125" i="19"/>
  <c r="W135" i="19"/>
  <c r="X136" i="19"/>
  <c r="X144" i="19"/>
  <c r="X155" i="19"/>
  <c r="P81" i="19"/>
  <c r="P89" i="19"/>
  <c r="P100" i="19"/>
  <c r="O119" i="19"/>
  <c r="P111" i="19"/>
  <c r="O121" i="19"/>
  <c r="P122" i="19"/>
  <c r="P130" i="19"/>
  <c r="P141" i="19"/>
  <c r="P152" i="19"/>
  <c r="R152" i="19"/>
  <c r="P160" i="19"/>
  <c r="H86" i="19"/>
  <c r="G105" i="19"/>
  <c r="H97" i="19"/>
  <c r="J97" i="19"/>
  <c r="G107" i="19"/>
  <c r="H108" i="19"/>
  <c r="H116" i="19"/>
  <c r="H127" i="19"/>
  <c r="H138" i="19"/>
  <c r="H146" i="19"/>
  <c r="J146" i="19"/>
  <c r="H157" i="19"/>
  <c r="J157" i="19"/>
  <c r="F77" i="19"/>
  <c r="V63" i="19"/>
  <c r="N49" i="19"/>
  <c r="F9" i="19"/>
  <c r="V105" i="19"/>
  <c r="V107" i="19"/>
  <c r="N91" i="19"/>
  <c r="N93" i="19"/>
  <c r="F119" i="19"/>
  <c r="F121" i="19"/>
  <c r="H59" i="19"/>
  <c r="J59" i="19"/>
  <c r="X44" i="19"/>
  <c r="P30" i="19"/>
  <c r="R71" i="19"/>
  <c r="P71" i="19"/>
  <c r="O77" i="19"/>
  <c r="P59" i="19"/>
  <c r="H45" i="19"/>
  <c r="X30" i="19"/>
  <c r="O65" i="19"/>
  <c r="P66" i="19"/>
  <c r="X54" i="19"/>
  <c r="Y10" i="22"/>
  <c r="AA10" i="22"/>
  <c r="Z10" i="22"/>
  <c r="X10" i="22"/>
  <c r="AB10" i="22"/>
  <c r="C149" i="17"/>
  <c r="C119" i="17"/>
  <c r="L67" i="17"/>
  <c r="J67" i="17"/>
  <c r="Z14" i="17"/>
  <c r="X14" i="17"/>
  <c r="R21" i="17"/>
  <c r="D147" i="17"/>
  <c r="S21" i="16"/>
  <c r="D91" i="17"/>
  <c r="D79" i="17"/>
  <c r="W20" i="17"/>
  <c r="Y20" i="17"/>
  <c r="Q9" i="17"/>
  <c r="T21" i="16"/>
  <c r="T9" i="16"/>
  <c r="L135" i="13"/>
  <c r="K135" i="13"/>
  <c r="M135" i="13"/>
  <c r="J135" i="13"/>
  <c r="I135" i="13"/>
  <c r="K112" i="13"/>
  <c r="I112" i="13"/>
  <c r="G118" i="13"/>
  <c r="I86" i="13"/>
  <c r="K86" i="13"/>
  <c r="K71" i="17"/>
  <c r="I71" i="17"/>
  <c r="M71" i="17"/>
  <c r="L71" i="17"/>
  <c r="J71" i="17"/>
  <c r="L70" i="17"/>
  <c r="J70" i="17"/>
  <c r="K70" i="17"/>
  <c r="I70" i="17"/>
  <c r="M70" i="17"/>
  <c r="L61" i="17"/>
  <c r="J61" i="17"/>
  <c r="I61" i="17"/>
  <c r="M61" i="17"/>
  <c r="K61" i="17"/>
  <c r="M144" i="17"/>
  <c r="K144" i="17"/>
  <c r="J144" i="17"/>
  <c r="I144" i="17"/>
  <c r="L144" i="17"/>
  <c r="L128" i="17"/>
  <c r="J128" i="17"/>
  <c r="M128" i="17"/>
  <c r="K128" i="17"/>
  <c r="I128" i="17"/>
  <c r="J100" i="17"/>
  <c r="K100" i="17"/>
  <c r="I100" i="17"/>
  <c r="M100" i="17"/>
  <c r="L100" i="17"/>
  <c r="H63" i="17"/>
  <c r="L55" i="17"/>
  <c r="K55" i="17"/>
  <c r="J55" i="17"/>
  <c r="I55" i="17"/>
  <c r="M55" i="17"/>
  <c r="H51" i="17"/>
  <c r="L141" i="17"/>
  <c r="M141" i="17"/>
  <c r="K141" i="17"/>
  <c r="J141" i="17"/>
  <c r="I141" i="17"/>
  <c r="I71" i="13"/>
  <c r="M71" i="13"/>
  <c r="L71" i="13"/>
  <c r="K71" i="13"/>
  <c r="J71" i="13"/>
  <c r="I112" i="17"/>
  <c r="K112" i="17"/>
  <c r="G161" i="17"/>
  <c r="G149" i="17"/>
  <c r="K159" i="13"/>
  <c r="I159" i="13"/>
  <c r="L113" i="13"/>
  <c r="K113" i="13"/>
  <c r="J113" i="13"/>
  <c r="I113" i="13"/>
  <c r="M113" i="13"/>
  <c r="D90" i="13"/>
  <c r="L61" i="13"/>
  <c r="K61" i="13"/>
  <c r="J61" i="13"/>
  <c r="I61" i="13"/>
  <c r="M61" i="13"/>
  <c r="L36" i="13"/>
  <c r="K36" i="13"/>
  <c r="M36" i="13"/>
  <c r="J36" i="13"/>
  <c r="I36" i="13"/>
  <c r="M144" i="13"/>
  <c r="L144" i="13"/>
  <c r="I144" i="13"/>
  <c r="K144" i="13"/>
  <c r="J144" i="13"/>
  <c r="M93" i="13"/>
  <c r="L93" i="13"/>
  <c r="I93" i="13"/>
  <c r="K93" i="13"/>
  <c r="J93" i="13"/>
  <c r="F91" i="17"/>
  <c r="F79" i="17"/>
  <c r="F63" i="17"/>
  <c r="T22" i="14"/>
  <c r="F48" i="13"/>
  <c r="W31" i="12"/>
  <c r="N22" i="12"/>
  <c r="M22" i="12"/>
  <c r="L22" i="12"/>
  <c r="K22" i="12"/>
  <c r="J22" i="12"/>
  <c r="I22" i="12"/>
  <c r="H54" i="12"/>
  <c r="C56" i="12"/>
  <c r="L261" i="8"/>
  <c r="F231" i="8"/>
  <c r="L209" i="8"/>
  <c r="W50" i="12"/>
  <c r="H43" i="10"/>
  <c r="J43" i="10"/>
  <c r="F10" i="10"/>
  <c r="H10" i="10"/>
  <c r="J134" i="13"/>
  <c r="L134" i="13"/>
  <c r="J65" i="13"/>
  <c r="L65" i="13"/>
  <c r="W40" i="12"/>
  <c r="J31" i="12"/>
  <c r="I31" i="12"/>
  <c r="N31" i="12"/>
  <c r="K31" i="12"/>
  <c r="M31" i="12"/>
  <c r="L31" i="12"/>
  <c r="L10" i="12"/>
  <c r="K10" i="12"/>
  <c r="L53" i="10"/>
  <c r="H11" i="10"/>
  <c r="J11" i="10"/>
  <c r="J261" i="8"/>
  <c r="V20" i="14"/>
  <c r="U20" i="14"/>
  <c r="T20" i="14"/>
  <c r="E104" i="13"/>
  <c r="Q20" i="13"/>
  <c r="L120" i="13"/>
  <c r="J120" i="13"/>
  <c r="J38" i="13"/>
  <c r="L38" i="13"/>
  <c r="J107" i="13"/>
  <c r="L107" i="13"/>
  <c r="L18" i="13"/>
  <c r="J18" i="13"/>
  <c r="W57" i="12"/>
  <c r="L41" i="12"/>
  <c r="K41" i="12"/>
  <c r="L51" i="12"/>
  <c r="K51" i="12"/>
  <c r="N51" i="12"/>
  <c r="M51" i="12"/>
  <c r="J51" i="12"/>
  <c r="I51" i="12"/>
  <c r="L56" i="10"/>
  <c r="H33" i="10"/>
  <c r="J33" i="10"/>
  <c r="L10" i="10"/>
  <c r="L276" i="8"/>
  <c r="J256" i="8"/>
  <c r="H214" i="8"/>
  <c r="J214" i="8"/>
  <c r="J103" i="13"/>
  <c r="L103" i="13"/>
  <c r="W33" i="12"/>
  <c r="H98" i="10"/>
  <c r="J191" i="8"/>
  <c r="J167" i="8"/>
  <c r="J168" i="8"/>
  <c r="L168" i="8"/>
  <c r="J165" i="8"/>
  <c r="H175" i="8"/>
  <c r="L194" i="8"/>
  <c r="D53" i="12"/>
  <c r="F85" i="10"/>
  <c r="J87" i="10"/>
  <c r="L87" i="10"/>
  <c r="F32" i="10"/>
  <c r="H121" i="8"/>
  <c r="J121" i="8"/>
  <c r="F57" i="8"/>
  <c r="F39" i="10"/>
  <c r="J174" i="8"/>
  <c r="J122" i="8"/>
  <c r="L122" i="8"/>
  <c r="F77" i="8"/>
  <c r="H77" i="8"/>
  <c r="F76" i="10"/>
  <c r="F80" i="10"/>
  <c r="H80" i="10"/>
  <c r="H185" i="8"/>
  <c r="AA12" i="13"/>
  <c r="X12" i="13"/>
  <c r="W12" i="13"/>
  <c r="V20" i="13"/>
  <c r="Z12" i="13"/>
  <c r="Y12" i="13"/>
  <c r="Z9" i="13"/>
  <c r="Y9" i="13"/>
  <c r="X9" i="13"/>
  <c r="W9" i="13"/>
  <c r="AA9" i="13"/>
  <c r="H57" i="10"/>
  <c r="F129" i="8"/>
  <c r="F86" i="8"/>
  <c r="H86" i="8"/>
  <c r="AA14" i="15"/>
  <c r="W14" i="15"/>
  <c r="Z14" i="15"/>
  <c r="Y14" i="15"/>
  <c r="X14" i="15"/>
  <c r="X31" i="12"/>
  <c r="V31" i="12"/>
  <c r="U31" i="12"/>
  <c r="X15" i="12"/>
  <c r="V15" i="12"/>
  <c r="U15" i="12"/>
  <c r="X38" i="12"/>
  <c r="V38" i="12"/>
  <c r="U38" i="12"/>
  <c r="V17" i="12"/>
  <c r="U17" i="12"/>
  <c r="X17" i="12"/>
  <c r="U6" i="12"/>
  <c r="X6" i="12"/>
  <c r="V6" i="12"/>
  <c r="X36" i="12"/>
  <c r="V36" i="12"/>
  <c r="U36" i="12"/>
  <c r="X55" i="12"/>
  <c r="V55" i="12"/>
  <c r="U55" i="12"/>
  <c r="L76" i="8"/>
  <c r="J86" i="8"/>
  <c r="L86" i="8"/>
  <c r="F41" i="8"/>
  <c r="H41" i="8"/>
  <c r="L82" i="8"/>
  <c r="H59" i="8"/>
  <c r="J23" i="6"/>
  <c r="L23" i="6"/>
  <c r="C104" i="13"/>
  <c r="J87" i="8"/>
  <c r="F34" i="8"/>
  <c r="H34" i="8"/>
  <c r="F149" i="8"/>
  <c r="H149" i="8"/>
  <c r="F151" i="8"/>
  <c r="F104" i="8"/>
  <c r="H104" i="8"/>
  <c r="F283" i="8"/>
  <c r="H283" i="8"/>
  <c r="F167" i="8"/>
  <c r="F128" i="8"/>
  <c r="H128" i="8"/>
  <c r="F103" i="8"/>
  <c r="H103" i="8"/>
  <c r="F253" i="8"/>
  <c r="H253" i="8"/>
  <c r="F238" i="8"/>
  <c r="F235" i="8"/>
  <c r="F207" i="8"/>
  <c r="H207" i="8"/>
  <c r="L50" i="6"/>
  <c r="J50" i="6"/>
  <c r="F65" i="10"/>
  <c r="F61" i="10"/>
  <c r="H61" i="10"/>
  <c r="H64" i="8"/>
  <c r="J99" i="10"/>
  <c r="J103" i="10"/>
  <c r="L103" i="10"/>
  <c r="U20" i="6"/>
  <c r="T20" i="6"/>
  <c r="S20" i="6"/>
  <c r="V20" i="6"/>
  <c r="W20" i="6"/>
  <c r="M22" i="5"/>
  <c r="I22" i="5"/>
  <c r="L22" i="5"/>
  <c r="K22" i="5"/>
  <c r="J22" i="5"/>
  <c r="M24" i="5"/>
  <c r="K16" i="5"/>
  <c r="I16" i="5"/>
  <c r="F194" i="3"/>
  <c r="F43" i="2"/>
  <c r="S47" i="5"/>
  <c r="T47" i="5"/>
  <c r="W47" i="5"/>
  <c r="V47" i="5"/>
  <c r="U47" i="5"/>
  <c r="J216" i="3"/>
  <c r="N216" i="3"/>
  <c r="M216" i="3"/>
  <c r="L216" i="3"/>
  <c r="K216" i="3"/>
  <c r="E194" i="3"/>
  <c r="M183" i="3"/>
  <c r="L183" i="3"/>
  <c r="J173" i="3"/>
  <c r="K173" i="3"/>
  <c r="L173" i="3"/>
  <c r="N173" i="3"/>
  <c r="M173" i="3"/>
  <c r="F195" i="3"/>
  <c r="L55" i="8"/>
  <c r="L61" i="8"/>
  <c r="J7" i="6"/>
  <c r="I7" i="6"/>
  <c r="K7" i="6"/>
  <c r="M7" i="6"/>
  <c r="L7" i="6"/>
  <c r="M8" i="6"/>
  <c r="M9" i="6"/>
  <c r="J20" i="5"/>
  <c r="I20" i="5"/>
  <c r="M20" i="5"/>
  <c r="K20" i="5"/>
  <c r="L20" i="5"/>
  <c r="J20" i="2"/>
  <c r="K20" i="2"/>
  <c r="M7" i="2"/>
  <c r="L7" i="2"/>
  <c r="W26" i="6"/>
  <c r="V26" i="6"/>
  <c r="U26" i="6"/>
  <c r="T26" i="6"/>
  <c r="S26" i="6"/>
  <c r="T17" i="6"/>
  <c r="S17" i="6"/>
  <c r="W17" i="6"/>
  <c r="U17" i="6"/>
  <c r="V17" i="6"/>
  <c r="W21" i="6"/>
  <c r="S46" i="6"/>
  <c r="V46" i="6"/>
  <c r="U46" i="6"/>
  <c r="T46" i="6"/>
  <c r="W46" i="6"/>
  <c r="W51" i="6"/>
  <c r="U51" i="6"/>
  <c r="T51" i="6"/>
  <c r="V51" i="6"/>
  <c r="S51" i="6"/>
  <c r="K31" i="5"/>
  <c r="J31" i="5"/>
  <c r="I31" i="5"/>
  <c r="L31" i="5"/>
  <c r="M31" i="5"/>
  <c r="M217" i="3"/>
  <c r="L217" i="3"/>
  <c r="G196" i="3"/>
  <c r="M174" i="3"/>
  <c r="L174" i="3"/>
  <c r="L164" i="3"/>
  <c r="N164" i="3"/>
  <c r="M164" i="3"/>
  <c r="K164" i="3"/>
  <c r="J164" i="3"/>
  <c r="N170" i="3"/>
  <c r="N166" i="3"/>
  <c r="N174" i="3"/>
  <c r="N171" i="3"/>
  <c r="N167" i="3"/>
  <c r="G186" i="3"/>
  <c r="L65" i="2"/>
  <c r="K65" i="2"/>
  <c r="J65" i="2"/>
  <c r="I68" i="2"/>
  <c r="M65" i="2"/>
  <c r="N65" i="2"/>
  <c r="V12" i="6"/>
  <c r="T12" i="6"/>
  <c r="L41" i="6"/>
  <c r="K41" i="6"/>
  <c r="J41" i="6"/>
  <c r="I41" i="6"/>
  <c r="M41" i="6"/>
  <c r="M28" i="6"/>
  <c r="L28" i="6"/>
  <c r="K28" i="6"/>
  <c r="J28" i="6"/>
  <c r="I28" i="6"/>
  <c r="J27" i="6"/>
  <c r="I27" i="6"/>
  <c r="M27" i="6"/>
  <c r="L27" i="6"/>
  <c r="K27" i="6"/>
  <c r="L34" i="5"/>
  <c r="K34" i="5"/>
  <c r="J34" i="5"/>
  <c r="I34" i="5"/>
  <c r="M34" i="5"/>
  <c r="M35" i="5"/>
  <c r="H191" i="3"/>
  <c r="K33" i="2"/>
  <c r="J33" i="2"/>
  <c r="H42" i="2"/>
  <c r="J9" i="2"/>
  <c r="K9" i="2"/>
  <c r="K33" i="6"/>
  <c r="I33" i="6"/>
  <c r="K15" i="6"/>
  <c r="I15" i="6"/>
  <c r="M45" i="5"/>
  <c r="L45" i="5"/>
  <c r="K45" i="5"/>
  <c r="J45" i="5"/>
  <c r="I45" i="5"/>
  <c r="W27" i="5"/>
  <c r="V27" i="5"/>
  <c r="U27" i="5"/>
  <c r="T27" i="5"/>
  <c r="S27" i="5"/>
  <c r="G187" i="3"/>
  <c r="K126" i="3"/>
  <c r="J126" i="3"/>
  <c r="M126" i="3"/>
  <c r="L126" i="3"/>
  <c r="M129" i="3"/>
  <c r="L129" i="3"/>
  <c r="K129" i="3"/>
  <c r="J129" i="3"/>
  <c r="M132" i="3"/>
  <c r="L132" i="3"/>
  <c r="K132" i="3"/>
  <c r="J132" i="3"/>
  <c r="J128" i="3"/>
  <c r="K128" i="3"/>
  <c r="M128" i="3"/>
  <c r="L128" i="3"/>
  <c r="S19" i="21"/>
  <c r="S11" i="21"/>
  <c r="L34" i="25"/>
  <c r="L97" i="25"/>
  <c r="L38" i="25"/>
  <c r="L54" i="25"/>
  <c r="L75" i="25"/>
  <c r="L107" i="25"/>
  <c r="F78" i="24"/>
  <c r="L60" i="24"/>
  <c r="L62" i="24"/>
  <c r="H70" i="19"/>
  <c r="W63" i="19"/>
  <c r="X55" i="19"/>
  <c r="W51" i="19"/>
  <c r="O49" i="19"/>
  <c r="P41" i="19"/>
  <c r="O37" i="19"/>
  <c r="P29" i="19"/>
  <c r="X26" i="19"/>
  <c r="G23" i="19"/>
  <c r="H24" i="19"/>
  <c r="P18" i="19"/>
  <c r="X15" i="19"/>
  <c r="G21" i="19"/>
  <c r="J13" i="19"/>
  <c r="H13" i="19"/>
  <c r="O9" i="19"/>
  <c r="R48" i="19" s="1"/>
  <c r="P10" i="19"/>
  <c r="X85" i="19"/>
  <c r="X96" i="19"/>
  <c r="X104" i="19"/>
  <c r="X115" i="19"/>
  <c r="X126" i="19"/>
  <c r="X137" i="19"/>
  <c r="X145" i="19"/>
  <c r="X156" i="19"/>
  <c r="P82" i="19"/>
  <c r="P90" i="19"/>
  <c r="P101" i="19"/>
  <c r="P112" i="19"/>
  <c r="P123" i="19"/>
  <c r="P131" i="19"/>
  <c r="P142" i="19"/>
  <c r="R142" i="19"/>
  <c r="O161" i="19"/>
  <c r="P153" i="19"/>
  <c r="J76" i="19"/>
  <c r="H76" i="19"/>
  <c r="H87" i="19"/>
  <c r="H98" i="19"/>
  <c r="J98" i="19"/>
  <c r="H109" i="19"/>
  <c r="J109" i="19"/>
  <c r="H117" i="19"/>
  <c r="J117" i="19"/>
  <c r="H128" i="19"/>
  <c r="G147" i="19"/>
  <c r="H139" i="19"/>
  <c r="G149" i="19"/>
  <c r="H150" i="19"/>
  <c r="H158" i="19"/>
  <c r="X67" i="19"/>
  <c r="P53" i="19"/>
  <c r="H39" i="19"/>
  <c r="J39" i="19"/>
  <c r="V147" i="19"/>
  <c r="V149" i="19"/>
  <c r="N133" i="19"/>
  <c r="N135" i="19"/>
  <c r="F161" i="19"/>
  <c r="H71" i="19"/>
  <c r="J57" i="19"/>
  <c r="H57" i="19"/>
  <c r="X42" i="19"/>
  <c r="F65" i="19"/>
  <c r="P40" i="19"/>
  <c r="Y18" i="22"/>
  <c r="AB18" i="22"/>
  <c r="Z18" i="22"/>
  <c r="X18" i="22"/>
  <c r="AA18" i="22"/>
  <c r="Z11" i="22"/>
  <c r="AA11" i="22"/>
  <c r="Y11" i="22"/>
  <c r="X11" i="22"/>
  <c r="AB11" i="22"/>
  <c r="E77" i="17"/>
  <c r="E65" i="17"/>
  <c r="C65" i="17"/>
  <c r="W12" i="17"/>
  <c r="AA12" i="17"/>
  <c r="X12" i="17"/>
  <c r="Z12" i="17"/>
  <c r="Y12" i="17"/>
  <c r="D77" i="17"/>
  <c r="D119" i="17"/>
  <c r="Q21" i="16"/>
  <c r="C135" i="17"/>
  <c r="C107" i="17"/>
  <c r="C147" i="17"/>
  <c r="Z12" i="16"/>
  <c r="X12" i="16"/>
  <c r="L109" i="13"/>
  <c r="K109" i="13"/>
  <c r="J109" i="13"/>
  <c r="M109" i="13"/>
  <c r="I109" i="13"/>
  <c r="L83" i="13"/>
  <c r="K83" i="13"/>
  <c r="M83" i="13"/>
  <c r="J83" i="13"/>
  <c r="I83" i="13"/>
  <c r="H90" i="13"/>
  <c r="I60" i="13"/>
  <c r="K60" i="13"/>
  <c r="L31" i="13"/>
  <c r="M31" i="13"/>
  <c r="K31" i="13"/>
  <c r="I31" i="13"/>
  <c r="J31" i="13"/>
  <c r="K11" i="13"/>
  <c r="I11" i="13"/>
  <c r="K80" i="17"/>
  <c r="I80" i="17"/>
  <c r="M80" i="17"/>
  <c r="L80" i="17"/>
  <c r="J80" i="17"/>
  <c r="H79" i="17"/>
  <c r="I86" i="17"/>
  <c r="M86" i="17"/>
  <c r="L86" i="17"/>
  <c r="K86" i="17"/>
  <c r="J86" i="17"/>
  <c r="M116" i="17"/>
  <c r="K116" i="17"/>
  <c r="I116" i="17"/>
  <c r="L116" i="17"/>
  <c r="J116" i="17"/>
  <c r="I69" i="17"/>
  <c r="M69" i="17"/>
  <c r="J69" i="17"/>
  <c r="H77" i="17"/>
  <c r="L69" i="17"/>
  <c r="K69" i="17"/>
  <c r="L53" i="17"/>
  <c r="J53" i="17"/>
  <c r="M53" i="17"/>
  <c r="I53" i="17"/>
  <c r="K53" i="17"/>
  <c r="L59" i="17"/>
  <c r="J59" i="17"/>
  <c r="M59" i="17"/>
  <c r="I59" i="17"/>
  <c r="K59" i="17"/>
  <c r="L137" i="17"/>
  <c r="J137" i="17"/>
  <c r="M137" i="17"/>
  <c r="K137" i="17"/>
  <c r="I137" i="17"/>
  <c r="J109" i="17"/>
  <c r="L109" i="17"/>
  <c r="K109" i="17"/>
  <c r="I109" i="17"/>
  <c r="M109" i="17"/>
  <c r="L72" i="17"/>
  <c r="M72" i="17"/>
  <c r="K72" i="17"/>
  <c r="J72" i="17"/>
  <c r="I72" i="17"/>
  <c r="L150" i="17"/>
  <c r="M150" i="17"/>
  <c r="K150" i="17"/>
  <c r="J150" i="17"/>
  <c r="H149" i="17"/>
  <c r="I150" i="17"/>
  <c r="I140" i="13"/>
  <c r="M140" i="13"/>
  <c r="L140" i="13"/>
  <c r="K140" i="13"/>
  <c r="J140" i="13"/>
  <c r="I114" i="13"/>
  <c r="M114" i="13"/>
  <c r="L114" i="13"/>
  <c r="K114" i="13"/>
  <c r="J114" i="13"/>
  <c r="G48" i="13"/>
  <c r="I16" i="13"/>
  <c r="M16" i="13"/>
  <c r="J16" i="13"/>
  <c r="L16" i="13"/>
  <c r="K16" i="13"/>
  <c r="G133" i="17"/>
  <c r="G91" i="17"/>
  <c r="L156" i="13"/>
  <c r="K156" i="13"/>
  <c r="M156" i="13"/>
  <c r="J156" i="13"/>
  <c r="I156" i="13"/>
  <c r="I134" i="13"/>
  <c r="K134" i="13"/>
  <c r="G90" i="13"/>
  <c r="I82" i="13"/>
  <c r="K82" i="13"/>
  <c r="D62" i="13"/>
  <c r="K13" i="13"/>
  <c r="I13" i="13"/>
  <c r="G20" i="13"/>
  <c r="G65" i="17"/>
  <c r="F107" i="17"/>
  <c r="F149" i="17"/>
  <c r="L95" i="13"/>
  <c r="J95" i="13"/>
  <c r="J39" i="13"/>
  <c r="L39" i="13"/>
  <c r="N42" i="12"/>
  <c r="M42" i="12"/>
  <c r="L42" i="12"/>
  <c r="K42" i="12"/>
  <c r="I42" i="12"/>
  <c r="J42" i="12"/>
  <c r="W19" i="12"/>
  <c r="L101" i="10"/>
  <c r="L239" i="8"/>
  <c r="L36" i="12"/>
  <c r="K36" i="12"/>
  <c r="A13" i="12"/>
  <c r="I13" i="12"/>
  <c r="J13" i="12"/>
  <c r="W54" i="12"/>
  <c r="H260" i="8"/>
  <c r="J260" i="8"/>
  <c r="J236" i="8"/>
  <c r="L236" i="8"/>
  <c r="F34" i="13"/>
  <c r="W28" i="12"/>
  <c r="J19" i="12"/>
  <c r="I19" i="12"/>
  <c r="N19" i="12"/>
  <c r="M19" i="12"/>
  <c r="L19" i="12"/>
  <c r="K19" i="12"/>
  <c r="L80" i="10"/>
  <c r="J9" i="10"/>
  <c r="H277" i="8"/>
  <c r="L259" i="8"/>
  <c r="H241" i="8"/>
  <c r="J241" i="8"/>
  <c r="J231" i="8"/>
  <c r="U22" i="14"/>
  <c r="T21" i="14"/>
  <c r="J128" i="13"/>
  <c r="L128" i="13"/>
  <c r="J46" i="13"/>
  <c r="L46" i="13"/>
  <c r="J115" i="13"/>
  <c r="L115" i="13"/>
  <c r="J24" i="13"/>
  <c r="L24" i="13"/>
  <c r="L21" i="12"/>
  <c r="K21" i="12"/>
  <c r="A15" i="12"/>
  <c r="L45" i="12"/>
  <c r="N45" i="12"/>
  <c r="M45" i="12"/>
  <c r="K45" i="12"/>
  <c r="I45" i="12"/>
  <c r="J45" i="12"/>
  <c r="L83" i="10"/>
  <c r="J31" i="10"/>
  <c r="L31" i="10"/>
  <c r="L254" i="8"/>
  <c r="J234" i="8"/>
  <c r="L234" i="8"/>
  <c r="W29" i="12"/>
  <c r="H106" i="10"/>
  <c r="H85" i="10"/>
  <c r="L151" i="8"/>
  <c r="F87" i="10"/>
  <c r="J78" i="10"/>
  <c r="L78" i="10"/>
  <c r="J76" i="10"/>
  <c r="L76" i="10"/>
  <c r="F40" i="10"/>
  <c r="H40" i="10"/>
  <c r="H195" i="8"/>
  <c r="H151" i="8"/>
  <c r="J141" i="8"/>
  <c r="L141" i="8"/>
  <c r="H83" i="10"/>
  <c r="J83" i="10"/>
  <c r="H78" i="10"/>
  <c r="F104" i="10"/>
  <c r="J194" i="8"/>
  <c r="L150" i="8"/>
  <c r="L120" i="8"/>
  <c r="H75" i="8"/>
  <c r="J75" i="8"/>
  <c r="F84" i="10"/>
  <c r="L197" i="8"/>
  <c r="L196" i="8"/>
  <c r="L193" i="8"/>
  <c r="AA8" i="13"/>
  <c r="X8" i="13"/>
  <c r="W8" i="13"/>
  <c r="Z8" i="13"/>
  <c r="Y8" i="13"/>
  <c r="AA18" i="13"/>
  <c r="AA14" i="13"/>
  <c r="Z13" i="13"/>
  <c r="AA13" i="13"/>
  <c r="Y13" i="13"/>
  <c r="X13" i="13"/>
  <c r="W13" i="13"/>
  <c r="H65" i="10"/>
  <c r="J65" i="10"/>
  <c r="F12" i="10"/>
  <c r="H173" i="8"/>
  <c r="H84" i="8"/>
  <c r="J84" i="8"/>
  <c r="AA17" i="15"/>
  <c r="Z17" i="15"/>
  <c r="Y17" i="15"/>
  <c r="X17" i="15"/>
  <c r="W17" i="15"/>
  <c r="Z9" i="15"/>
  <c r="Y9" i="15"/>
  <c r="X9" i="15"/>
  <c r="W9" i="15"/>
  <c r="AA9" i="15"/>
  <c r="W15" i="15"/>
  <c r="Z15" i="15"/>
  <c r="Y15" i="15"/>
  <c r="X15" i="15"/>
  <c r="AA15" i="15"/>
  <c r="X42" i="12"/>
  <c r="V42" i="12"/>
  <c r="U42" i="12"/>
  <c r="V21" i="12"/>
  <c r="U21" i="12"/>
  <c r="X21" i="12"/>
  <c r="U10" i="12"/>
  <c r="X10" i="12"/>
  <c r="V10" i="12"/>
  <c r="X40" i="12"/>
  <c r="V40" i="12"/>
  <c r="U40" i="12"/>
  <c r="F239" i="8"/>
  <c r="H239" i="8"/>
  <c r="L84" i="8"/>
  <c r="J65" i="8"/>
  <c r="L17" i="6"/>
  <c r="J17" i="6"/>
  <c r="F40" i="8"/>
  <c r="H40" i="8"/>
  <c r="J56" i="8"/>
  <c r="C90" i="13"/>
  <c r="L81" i="8"/>
  <c r="F19" i="8"/>
  <c r="H19" i="8"/>
  <c r="F165" i="8"/>
  <c r="H165" i="8"/>
  <c r="F171" i="8"/>
  <c r="F126" i="8"/>
  <c r="H126" i="8"/>
  <c r="F36" i="8"/>
  <c r="H36" i="8"/>
  <c r="F187" i="8"/>
  <c r="F142" i="8"/>
  <c r="H142" i="8"/>
  <c r="F125" i="8"/>
  <c r="F164" i="8"/>
  <c r="H164" i="8"/>
  <c r="F252" i="8"/>
  <c r="H252" i="8"/>
  <c r="F257" i="8"/>
  <c r="F215" i="8"/>
  <c r="H215" i="8"/>
  <c r="L42" i="6"/>
  <c r="J42" i="6"/>
  <c r="F54" i="10"/>
  <c r="F170" i="8"/>
  <c r="J59" i="8"/>
  <c r="H53" i="8"/>
  <c r="J107" i="10"/>
  <c r="S44" i="5"/>
  <c r="W44" i="5"/>
  <c r="V44" i="5"/>
  <c r="U44" i="5"/>
  <c r="T44" i="5"/>
  <c r="I27" i="5"/>
  <c r="K27" i="5"/>
  <c r="S9" i="5"/>
  <c r="W9" i="5"/>
  <c r="V9" i="5"/>
  <c r="U9" i="5"/>
  <c r="T9" i="5"/>
  <c r="H193" i="3"/>
  <c r="J182" i="3"/>
  <c r="K182" i="3"/>
  <c r="J166" i="3"/>
  <c r="K166" i="3"/>
  <c r="K140" i="3"/>
  <c r="J140" i="3"/>
  <c r="J7" i="2"/>
  <c r="K7" i="2"/>
  <c r="L14" i="6"/>
  <c r="I14" i="6"/>
  <c r="J14" i="6"/>
  <c r="M14" i="6"/>
  <c r="K14" i="6"/>
  <c r="S52" i="5"/>
  <c r="U52" i="5"/>
  <c r="I41" i="5"/>
  <c r="M41" i="5"/>
  <c r="J41" i="5"/>
  <c r="L41" i="5"/>
  <c r="K41" i="5"/>
  <c r="S23" i="5"/>
  <c r="W23" i="5"/>
  <c r="V23" i="5"/>
  <c r="T23" i="5"/>
  <c r="U23" i="5"/>
  <c r="S12" i="5"/>
  <c r="W12" i="5"/>
  <c r="T12" i="5"/>
  <c r="V12" i="5"/>
  <c r="U12" i="5"/>
  <c r="M214" i="3"/>
  <c r="L214" i="3"/>
  <c r="G193" i="3"/>
  <c r="M171" i="3"/>
  <c r="L171" i="3"/>
  <c r="J161" i="3"/>
  <c r="L161" i="3"/>
  <c r="N161" i="3"/>
  <c r="M161" i="3"/>
  <c r="K161" i="3"/>
  <c r="I194" i="3"/>
  <c r="L56" i="8"/>
  <c r="L60" i="8"/>
  <c r="L48" i="5"/>
  <c r="J48" i="5"/>
  <c r="T42" i="5"/>
  <c r="S42" i="5"/>
  <c r="U42" i="5"/>
  <c r="W42" i="5"/>
  <c r="V42" i="5"/>
  <c r="L13" i="5"/>
  <c r="J13" i="5"/>
  <c r="T7" i="5"/>
  <c r="S7" i="5"/>
  <c r="U7" i="5"/>
  <c r="W7" i="5"/>
  <c r="V7" i="5"/>
  <c r="H196" i="3"/>
  <c r="H186" i="3"/>
  <c r="J153" i="3"/>
  <c r="K153" i="3"/>
  <c r="K19" i="2"/>
  <c r="J19" i="2"/>
  <c r="M19" i="2"/>
  <c r="L19" i="2"/>
  <c r="I67" i="2"/>
  <c r="N64" i="2"/>
  <c r="M64" i="2"/>
  <c r="L64" i="2"/>
  <c r="K64" i="2"/>
  <c r="J64" i="2"/>
  <c r="M18" i="6"/>
  <c r="J18" i="6"/>
  <c r="L18" i="6"/>
  <c r="K18" i="6"/>
  <c r="I18" i="6"/>
  <c r="W34" i="6"/>
  <c r="V34" i="6"/>
  <c r="U34" i="6"/>
  <c r="T34" i="6"/>
  <c r="S34" i="6"/>
  <c r="T25" i="6"/>
  <c r="S25" i="6"/>
  <c r="W25" i="6"/>
  <c r="V25" i="6"/>
  <c r="U25" i="6"/>
  <c r="L184" i="3"/>
  <c r="M184" i="3"/>
  <c r="K184" i="3"/>
  <c r="J184" i="3"/>
  <c r="I195" i="3"/>
  <c r="N184" i="3"/>
  <c r="M162" i="3"/>
  <c r="L162" i="3"/>
  <c r="L144" i="3"/>
  <c r="M144" i="3"/>
  <c r="L61" i="2"/>
  <c r="N61" i="2"/>
  <c r="K61" i="2"/>
  <c r="J61" i="2"/>
  <c r="M61" i="2"/>
  <c r="U9" i="6"/>
  <c r="W9" i="6"/>
  <c r="V9" i="6"/>
  <c r="T9" i="6"/>
  <c r="S9" i="6"/>
  <c r="U24" i="6"/>
  <c r="S24" i="6"/>
  <c r="M36" i="6"/>
  <c r="L36" i="6"/>
  <c r="K36" i="6"/>
  <c r="J36" i="6"/>
  <c r="I36" i="6"/>
  <c r="J35" i="6"/>
  <c r="I35" i="6"/>
  <c r="M35" i="6"/>
  <c r="L35" i="6"/>
  <c r="K35" i="6"/>
  <c r="K10" i="6"/>
  <c r="J10" i="6"/>
  <c r="I10" i="6"/>
  <c r="M10" i="6"/>
  <c r="L10" i="6"/>
  <c r="F188" i="3"/>
  <c r="J24" i="2"/>
  <c r="K24" i="2"/>
  <c r="N74" i="2"/>
  <c r="M74" i="2"/>
  <c r="L74" i="2"/>
  <c r="K74" i="2"/>
  <c r="J74" i="2"/>
  <c r="M21" i="5"/>
  <c r="L21" i="5"/>
  <c r="K21" i="5"/>
  <c r="J21" i="5"/>
  <c r="I21" i="5"/>
  <c r="W14" i="5"/>
  <c r="V14" i="5"/>
  <c r="U14" i="5"/>
  <c r="T14" i="5"/>
  <c r="S14" i="5"/>
  <c r="W30" i="5"/>
  <c r="V30" i="5"/>
  <c r="U30" i="5"/>
  <c r="T30" i="5"/>
  <c r="S30" i="5"/>
  <c r="W49" i="5"/>
  <c r="V49" i="5"/>
  <c r="U49" i="5"/>
  <c r="T49" i="5"/>
  <c r="S49" i="5"/>
  <c r="L44" i="2"/>
  <c r="M44" i="2"/>
  <c r="F86" i="24"/>
  <c r="S18" i="21"/>
  <c r="S10" i="21"/>
  <c r="L36" i="25"/>
  <c r="L60" i="25"/>
  <c r="L57" i="25"/>
  <c r="L62" i="25"/>
  <c r="L83" i="25"/>
  <c r="L58" i="25"/>
  <c r="F81" i="24"/>
  <c r="H81" i="24"/>
  <c r="L61" i="24"/>
  <c r="L59" i="24"/>
  <c r="V77" i="19"/>
  <c r="X69" i="19"/>
  <c r="V65" i="19"/>
  <c r="N63" i="19"/>
  <c r="N51" i="19"/>
  <c r="P55" i="19"/>
  <c r="F49" i="19"/>
  <c r="F37" i="19"/>
  <c r="H41" i="19"/>
  <c r="H29" i="19"/>
  <c r="P26" i="19"/>
  <c r="X20" i="19"/>
  <c r="H18" i="19"/>
  <c r="P15" i="19"/>
  <c r="X12" i="19"/>
  <c r="G9" i="19"/>
  <c r="J112" i="19" s="1"/>
  <c r="H10" i="19"/>
  <c r="X86" i="19"/>
  <c r="W105" i="19"/>
  <c r="X97" i="19"/>
  <c r="W107" i="19"/>
  <c r="X108" i="19"/>
  <c r="X116" i="19"/>
  <c r="X127" i="19"/>
  <c r="X138" i="19"/>
  <c r="X146" i="19"/>
  <c r="X157" i="19"/>
  <c r="O91" i="19"/>
  <c r="P83" i="19"/>
  <c r="O93" i="19"/>
  <c r="P94" i="19"/>
  <c r="P102" i="19"/>
  <c r="P113" i="19"/>
  <c r="P124" i="19"/>
  <c r="P132" i="19"/>
  <c r="P143" i="19"/>
  <c r="P154" i="19"/>
  <c r="R154" i="19"/>
  <c r="G79" i="19"/>
  <c r="H80" i="19"/>
  <c r="H88" i="19"/>
  <c r="H99" i="19"/>
  <c r="H110" i="19"/>
  <c r="J110" i="19"/>
  <c r="H118" i="19"/>
  <c r="J118" i="19"/>
  <c r="H129" i="19"/>
  <c r="J129" i="19"/>
  <c r="H140" i="19"/>
  <c r="J140" i="19"/>
  <c r="H151" i="19"/>
  <c r="J151" i="19"/>
  <c r="H159" i="19"/>
  <c r="V37" i="19"/>
  <c r="V79" i="19"/>
  <c r="F91" i="19"/>
  <c r="F93" i="19"/>
  <c r="P73" i="19"/>
  <c r="R73" i="19"/>
  <c r="P56" i="19"/>
  <c r="O63" i="19"/>
  <c r="H42" i="19"/>
  <c r="G49" i="19"/>
  <c r="X68" i="19"/>
  <c r="X56" i="19"/>
  <c r="P42" i="19"/>
  <c r="R74" i="19"/>
  <c r="P74" i="19"/>
  <c r="X62" i="19"/>
  <c r="J52" i="19"/>
  <c r="G51" i="19"/>
  <c r="H52" i="19"/>
  <c r="Z15" i="22"/>
  <c r="Y15" i="22"/>
  <c r="X15" i="22"/>
  <c r="AB15" i="22"/>
  <c r="AA15" i="22"/>
  <c r="X9" i="22"/>
  <c r="AA9" i="22"/>
  <c r="Z9" i="22"/>
  <c r="Y9" i="22"/>
  <c r="AB9" i="22"/>
  <c r="S21" i="22"/>
  <c r="AB16" i="22"/>
  <c r="Z16" i="22"/>
  <c r="Y16" i="22"/>
  <c r="AA16" i="22"/>
  <c r="X16" i="22"/>
  <c r="E135" i="17"/>
  <c r="D133" i="17"/>
  <c r="U21" i="16"/>
  <c r="U9" i="16"/>
  <c r="W13" i="16"/>
  <c r="Y13" i="16"/>
  <c r="X10" i="16"/>
  <c r="V9" i="16"/>
  <c r="W10" i="16"/>
  <c r="Z10" i="16"/>
  <c r="Y10" i="16"/>
  <c r="W17" i="17"/>
  <c r="Y17" i="17"/>
  <c r="G119" i="17"/>
  <c r="K129" i="13"/>
  <c r="I129" i="13"/>
  <c r="K103" i="13"/>
  <c r="I103" i="13"/>
  <c r="L57" i="13"/>
  <c r="K57" i="13"/>
  <c r="J57" i="13"/>
  <c r="M57" i="13"/>
  <c r="I57" i="13"/>
  <c r="D34" i="13"/>
  <c r="M151" i="17"/>
  <c r="K151" i="17"/>
  <c r="I151" i="17"/>
  <c r="L151" i="17"/>
  <c r="J151" i="17"/>
  <c r="L87" i="17"/>
  <c r="J87" i="17"/>
  <c r="M87" i="17"/>
  <c r="K87" i="17"/>
  <c r="I87" i="17"/>
  <c r="M101" i="17"/>
  <c r="K101" i="17"/>
  <c r="L101" i="17"/>
  <c r="J101" i="17"/>
  <c r="I101" i="17"/>
  <c r="K131" i="17"/>
  <c r="I131" i="17"/>
  <c r="L131" i="17"/>
  <c r="J131" i="17"/>
  <c r="M131" i="17"/>
  <c r="M84" i="17"/>
  <c r="K84" i="17"/>
  <c r="I84" i="17"/>
  <c r="L84" i="17"/>
  <c r="J84" i="17"/>
  <c r="I60" i="17"/>
  <c r="M60" i="17"/>
  <c r="L60" i="17"/>
  <c r="K60" i="17"/>
  <c r="J60" i="17"/>
  <c r="L68" i="17"/>
  <c r="J68" i="17"/>
  <c r="I68" i="17"/>
  <c r="K68" i="17"/>
  <c r="M68" i="17"/>
  <c r="L145" i="17"/>
  <c r="J145" i="17"/>
  <c r="I145" i="17"/>
  <c r="M145" i="17"/>
  <c r="K145" i="17"/>
  <c r="J117" i="17"/>
  <c r="M117" i="17"/>
  <c r="L117" i="17"/>
  <c r="K117" i="17"/>
  <c r="I117" i="17"/>
  <c r="L81" i="17"/>
  <c r="M81" i="17"/>
  <c r="K81" i="17"/>
  <c r="J81" i="17"/>
  <c r="I81" i="17"/>
  <c r="L158" i="17"/>
  <c r="M158" i="17"/>
  <c r="K158" i="17"/>
  <c r="J158" i="17"/>
  <c r="I158" i="17"/>
  <c r="D118" i="13"/>
  <c r="I88" i="13"/>
  <c r="M88" i="13"/>
  <c r="L88" i="13"/>
  <c r="K88" i="13"/>
  <c r="J88" i="13"/>
  <c r="I37" i="13"/>
  <c r="M37" i="13"/>
  <c r="L37" i="13"/>
  <c r="K37" i="13"/>
  <c r="J37" i="13"/>
  <c r="D20" i="13"/>
  <c r="I103" i="17"/>
  <c r="M103" i="17"/>
  <c r="L103" i="17"/>
  <c r="K103" i="17"/>
  <c r="J103" i="17"/>
  <c r="G147" i="17"/>
  <c r="G79" i="17"/>
  <c r="G51" i="17"/>
  <c r="K52" i="17"/>
  <c r="I52" i="17"/>
  <c r="D160" i="13"/>
  <c r="L130" i="13"/>
  <c r="K130" i="13"/>
  <c r="J130" i="13"/>
  <c r="I130" i="13"/>
  <c r="M130" i="13"/>
  <c r="I108" i="13"/>
  <c r="K108" i="13"/>
  <c r="L79" i="13"/>
  <c r="K79" i="13"/>
  <c r="J79" i="13"/>
  <c r="I79" i="13"/>
  <c r="M79" i="13"/>
  <c r="I56" i="13"/>
  <c r="G62" i="13"/>
  <c r="K56" i="13"/>
  <c r="K30" i="13"/>
  <c r="I30" i="13"/>
  <c r="F135" i="17"/>
  <c r="W39" i="12"/>
  <c r="N30" i="12"/>
  <c r="M30" i="12"/>
  <c r="L30" i="12"/>
  <c r="J30" i="12"/>
  <c r="I30" i="12"/>
  <c r="K30" i="12"/>
  <c r="N33" i="12"/>
  <c r="N32" i="12"/>
  <c r="G54" i="12"/>
  <c r="J7" i="12"/>
  <c r="I7" i="12"/>
  <c r="L36" i="10"/>
  <c r="H279" i="8"/>
  <c r="J279" i="8"/>
  <c r="L217" i="8"/>
  <c r="J50" i="12"/>
  <c r="I50" i="12"/>
  <c r="N50" i="12"/>
  <c r="K50" i="12"/>
  <c r="L50" i="12"/>
  <c r="M50" i="12"/>
  <c r="W9" i="12"/>
  <c r="H35" i="10"/>
  <c r="J35" i="10"/>
  <c r="H282" i="8"/>
  <c r="J282" i="8"/>
  <c r="J116" i="13"/>
  <c r="L116" i="13"/>
  <c r="F132" i="13"/>
  <c r="J39" i="12"/>
  <c r="I39" i="12"/>
  <c r="N39" i="12"/>
  <c r="M39" i="12"/>
  <c r="K39" i="12"/>
  <c r="L39" i="12"/>
  <c r="N41" i="12"/>
  <c r="N40" i="12"/>
  <c r="W16" i="12"/>
  <c r="L107" i="10"/>
  <c r="L42" i="10"/>
  <c r="F21" i="10"/>
  <c r="H21" i="10"/>
  <c r="L229" i="8"/>
  <c r="H211" i="8"/>
  <c r="T11" i="14"/>
  <c r="V11" i="14"/>
  <c r="U11" i="14"/>
  <c r="V17" i="14"/>
  <c r="V13" i="14"/>
  <c r="V22" i="14"/>
  <c r="V21" i="14"/>
  <c r="F20" i="13"/>
  <c r="J59" i="13"/>
  <c r="L59" i="13"/>
  <c r="J137" i="13"/>
  <c r="L137" i="13"/>
  <c r="J55" i="13"/>
  <c r="L55" i="13"/>
  <c r="E132" i="13"/>
  <c r="J124" i="13"/>
  <c r="L124" i="13"/>
  <c r="J32" i="13"/>
  <c r="L32" i="13"/>
  <c r="L33" i="12"/>
  <c r="K33" i="12"/>
  <c r="L49" i="12"/>
  <c r="N49" i="12"/>
  <c r="M49" i="12"/>
  <c r="K49" i="12"/>
  <c r="J49" i="12"/>
  <c r="I49" i="12"/>
  <c r="L284" i="8"/>
  <c r="L232" i="8"/>
  <c r="J212" i="8"/>
  <c r="L212" i="8"/>
  <c r="L86" i="13"/>
  <c r="J86" i="13"/>
  <c r="F56" i="12"/>
  <c r="H103" i="10"/>
  <c r="F82" i="10"/>
  <c r="H170" i="8"/>
  <c r="H167" i="8"/>
  <c r="Y14" i="13"/>
  <c r="W14" i="13"/>
  <c r="E56" i="12"/>
  <c r="L190" i="8"/>
  <c r="D56" i="12"/>
  <c r="H75" i="10"/>
  <c r="J84" i="10"/>
  <c r="L84" i="10"/>
  <c r="F37" i="10"/>
  <c r="H37" i="10"/>
  <c r="H129" i="8"/>
  <c r="J129" i="8"/>
  <c r="J119" i="8"/>
  <c r="L119" i="8"/>
  <c r="F55" i="8"/>
  <c r="H82" i="10"/>
  <c r="H86" i="10"/>
  <c r="J86" i="10"/>
  <c r="J170" i="8"/>
  <c r="L170" i="8"/>
  <c r="J130" i="8"/>
  <c r="L130" i="8"/>
  <c r="F81" i="10"/>
  <c r="J193" i="8"/>
  <c r="J195" i="8"/>
  <c r="Z17" i="13"/>
  <c r="AA17" i="13"/>
  <c r="Y17" i="13"/>
  <c r="X17" i="13"/>
  <c r="W17" i="13"/>
  <c r="H54" i="10"/>
  <c r="J54" i="10"/>
  <c r="L152" i="8"/>
  <c r="H125" i="8"/>
  <c r="J125" i="8"/>
  <c r="AA13" i="15"/>
  <c r="Z13" i="15"/>
  <c r="Y13" i="15"/>
  <c r="V21" i="15"/>
  <c r="X13" i="15"/>
  <c r="W13" i="15"/>
  <c r="X8" i="12"/>
  <c r="V8" i="12"/>
  <c r="U8" i="12"/>
  <c r="X13" i="12"/>
  <c r="V13" i="12"/>
  <c r="U13" i="12"/>
  <c r="V44" i="12"/>
  <c r="U44" i="12"/>
  <c r="X44" i="12"/>
  <c r="V25" i="12"/>
  <c r="U25" i="12"/>
  <c r="X25" i="12"/>
  <c r="V46" i="12"/>
  <c r="U46" i="12"/>
  <c r="X46" i="12"/>
  <c r="X45" i="12"/>
  <c r="V45" i="12"/>
  <c r="U45" i="12"/>
  <c r="F166" i="8"/>
  <c r="F130" i="8"/>
  <c r="H130" i="8"/>
  <c r="F43" i="8"/>
  <c r="H43" i="8"/>
  <c r="F32" i="8"/>
  <c r="H32" i="8"/>
  <c r="J53" i="8"/>
  <c r="C76" i="13"/>
  <c r="C48" i="13"/>
  <c r="C34" i="13"/>
  <c r="V48" i="12"/>
  <c r="U48" i="12"/>
  <c r="X48" i="12"/>
  <c r="L78" i="8"/>
  <c r="F11" i="8"/>
  <c r="H11" i="8"/>
  <c r="F185" i="8"/>
  <c r="F175" i="8"/>
  <c r="F148" i="8"/>
  <c r="H148" i="8"/>
  <c r="F101" i="8"/>
  <c r="H101" i="8"/>
  <c r="F211" i="8"/>
  <c r="F150" i="8"/>
  <c r="H150" i="8"/>
  <c r="F147" i="8"/>
  <c r="F172" i="8"/>
  <c r="H172" i="8"/>
  <c r="F260" i="8"/>
  <c r="F279" i="8"/>
  <c r="F229" i="8"/>
  <c r="H229" i="8"/>
  <c r="F62" i="10"/>
  <c r="F124" i="8"/>
  <c r="F38" i="8"/>
  <c r="H38" i="8"/>
  <c r="V56" i="12"/>
  <c r="U56" i="12"/>
  <c r="X56" i="12"/>
  <c r="H61" i="8"/>
  <c r="J104" i="10"/>
  <c r="M38" i="5"/>
  <c r="I38" i="5"/>
  <c r="L38" i="5"/>
  <c r="K38" i="5"/>
  <c r="J38" i="5"/>
  <c r="W20" i="5"/>
  <c r="V20" i="5"/>
  <c r="U20" i="5"/>
  <c r="T20" i="5"/>
  <c r="S20" i="5"/>
  <c r="F190" i="3"/>
  <c r="J35" i="2"/>
  <c r="K35" i="2"/>
  <c r="I46" i="5"/>
  <c r="K46" i="5"/>
  <c r="I17" i="5"/>
  <c r="K17" i="5"/>
  <c r="M17" i="5"/>
  <c r="L17" i="5"/>
  <c r="J17" i="5"/>
  <c r="L10" i="5"/>
  <c r="J10" i="5"/>
  <c r="J181" i="3"/>
  <c r="I192" i="3"/>
  <c r="K181" i="3"/>
  <c r="L181" i="3"/>
  <c r="N181" i="3"/>
  <c r="M181" i="3"/>
  <c r="L159" i="3"/>
  <c r="M159" i="3"/>
  <c r="J139" i="3"/>
  <c r="L139" i="3"/>
  <c r="N139" i="3"/>
  <c r="M139" i="3"/>
  <c r="K139" i="3"/>
  <c r="L58" i="8"/>
  <c r="L87" i="8"/>
  <c r="J36" i="5"/>
  <c r="I36" i="5"/>
  <c r="K36" i="5"/>
  <c r="M36" i="5"/>
  <c r="L36" i="5"/>
  <c r="J24" i="5"/>
  <c r="L24" i="5"/>
  <c r="T18" i="5"/>
  <c r="S18" i="5"/>
  <c r="U18" i="5"/>
  <c r="W18" i="5"/>
  <c r="V18" i="5"/>
  <c r="F193" i="3"/>
  <c r="J49" i="2"/>
  <c r="K49" i="2"/>
  <c r="F18" i="2"/>
  <c r="L10" i="2"/>
  <c r="M10" i="2"/>
  <c r="W42" i="6"/>
  <c r="V42" i="6"/>
  <c r="U42" i="6"/>
  <c r="T42" i="6"/>
  <c r="S42" i="6"/>
  <c r="T33" i="6"/>
  <c r="S33" i="6"/>
  <c r="W33" i="6"/>
  <c r="V33" i="6"/>
  <c r="U33" i="6"/>
  <c r="W8" i="6"/>
  <c r="V8" i="6"/>
  <c r="U8" i="6"/>
  <c r="T8" i="6"/>
  <c r="S8" i="6"/>
  <c r="K47" i="5"/>
  <c r="J47" i="5"/>
  <c r="I47" i="5"/>
  <c r="L47" i="5"/>
  <c r="M47" i="5"/>
  <c r="L35" i="5"/>
  <c r="J35" i="5"/>
  <c r="U29" i="5"/>
  <c r="T29" i="5"/>
  <c r="S29" i="5"/>
  <c r="V29" i="5"/>
  <c r="W29" i="5"/>
  <c r="K12" i="5"/>
  <c r="J12" i="5"/>
  <c r="I12" i="5"/>
  <c r="L12" i="5"/>
  <c r="M12" i="5"/>
  <c r="M13" i="5"/>
  <c r="M16" i="5"/>
  <c r="L215" i="3"/>
  <c r="K215" i="3"/>
  <c r="J215" i="3"/>
  <c r="N215" i="3"/>
  <c r="M215" i="3"/>
  <c r="E193" i="3"/>
  <c r="M182" i="3"/>
  <c r="L182" i="3"/>
  <c r="L172" i="3"/>
  <c r="N172" i="3"/>
  <c r="K172" i="3"/>
  <c r="J172" i="3"/>
  <c r="M172" i="3"/>
  <c r="G194" i="3"/>
  <c r="L57" i="2"/>
  <c r="K57" i="2"/>
  <c r="N57" i="2"/>
  <c r="J57" i="2"/>
  <c r="M57" i="2"/>
  <c r="N59" i="2"/>
  <c r="S39" i="6"/>
  <c r="U39" i="6"/>
  <c r="M44" i="6"/>
  <c r="L44" i="6"/>
  <c r="K44" i="6"/>
  <c r="J44" i="6"/>
  <c r="I44" i="6"/>
  <c r="J43" i="6"/>
  <c r="I43" i="6"/>
  <c r="M43" i="6"/>
  <c r="L43" i="6"/>
  <c r="K43" i="6"/>
  <c r="K21" i="6"/>
  <c r="M21" i="6"/>
  <c r="L21" i="6"/>
  <c r="J21" i="6"/>
  <c r="I21" i="6"/>
  <c r="L50" i="5"/>
  <c r="K50" i="5"/>
  <c r="J50" i="5"/>
  <c r="I50" i="5"/>
  <c r="M50" i="5"/>
  <c r="V32" i="5"/>
  <c r="U32" i="5"/>
  <c r="W32" i="5"/>
  <c r="T32" i="5"/>
  <c r="S32" i="5"/>
  <c r="L15" i="5"/>
  <c r="K15" i="5"/>
  <c r="J15" i="5"/>
  <c r="M15" i="5"/>
  <c r="I15" i="5"/>
  <c r="H187" i="3"/>
  <c r="M21" i="2"/>
  <c r="L21" i="2"/>
  <c r="L20" i="2"/>
  <c r="M20" i="2"/>
  <c r="I26" i="6"/>
  <c r="K26" i="6"/>
  <c r="W43" i="5"/>
  <c r="V43" i="5"/>
  <c r="U43" i="5"/>
  <c r="T43" i="5"/>
  <c r="S43" i="5"/>
  <c r="W8" i="5"/>
  <c r="V8" i="5"/>
  <c r="U8" i="5"/>
  <c r="T8" i="5"/>
  <c r="S8" i="5"/>
  <c r="N137" i="3"/>
  <c r="M137" i="3"/>
  <c r="L137" i="3"/>
  <c r="K137" i="3"/>
  <c r="J137" i="3"/>
  <c r="K134" i="3"/>
  <c r="J134" i="3"/>
  <c r="M134" i="3"/>
  <c r="L134" i="3"/>
  <c r="M69" i="2"/>
  <c r="L69" i="2"/>
  <c r="M46" i="2"/>
  <c r="L46" i="2"/>
  <c r="K46" i="2"/>
  <c r="J46" i="2"/>
  <c r="K201" i="3"/>
  <c r="J201" i="3"/>
  <c r="K105" i="15"/>
  <c r="J105" i="15"/>
  <c r="I105" i="15"/>
  <c r="M105" i="15"/>
  <c r="L105" i="15"/>
  <c r="L77" i="16"/>
  <c r="K77" i="16"/>
  <c r="J77" i="16"/>
  <c r="M77" i="16"/>
  <c r="I77" i="16"/>
  <c r="L7" i="19"/>
  <c r="J50" i="21"/>
  <c r="H50" i="21"/>
  <c r="I50" i="21"/>
  <c r="M161" i="15"/>
  <c r="K161" i="15"/>
  <c r="L161" i="15"/>
  <c r="J161" i="15"/>
  <c r="I161" i="15"/>
  <c r="J65" i="14"/>
  <c r="I65" i="14"/>
  <c r="K65" i="14"/>
  <c r="D7" i="19"/>
  <c r="T132" i="18"/>
  <c r="R132" i="18"/>
  <c r="S132" i="18"/>
  <c r="T106" i="18"/>
  <c r="S106" i="18"/>
  <c r="R106" i="18"/>
  <c r="L117" i="3"/>
  <c r="K117" i="3"/>
  <c r="M117" i="3"/>
  <c r="J117" i="3"/>
  <c r="T146" i="18"/>
  <c r="S146" i="18"/>
  <c r="R146" i="18"/>
  <c r="N16" i="43"/>
  <c r="M16" i="43"/>
  <c r="L16" i="43"/>
  <c r="AA78" i="18"/>
  <c r="Z78" i="18"/>
  <c r="AB78" i="18"/>
  <c r="AA50" i="18"/>
  <c r="Z50" i="18"/>
  <c r="AB50" i="18"/>
  <c r="I20" i="18"/>
  <c r="J20" i="18"/>
  <c r="K20" i="18"/>
  <c r="M49" i="17"/>
  <c r="K49" i="17"/>
  <c r="L49" i="17"/>
  <c r="J49" i="17"/>
  <c r="I49" i="17"/>
  <c r="J16" i="42"/>
  <c r="I16" i="42"/>
  <c r="H16" i="42"/>
  <c r="K134" i="18"/>
  <c r="J134" i="18"/>
  <c r="I134" i="18"/>
  <c r="M9" i="17"/>
  <c r="L9" i="17"/>
  <c r="K9" i="17"/>
  <c r="J9" i="17"/>
  <c r="I9" i="17"/>
  <c r="M52" i="17"/>
  <c r="M12" i="17"/>
  <c r="M27" i="17"/>
  <c r="M11" i="17"/>
  <c r="M47" i="17"/>
  <c r="M18" i="17"/>
  <c r="M136" i="17"/>
  <c r="M48" i="17"/>
  <c r="M46" i="17"/>
  <c r="M88" i="17"/>
  <c r="M67" i="17"/>
  <c r="M41" i="17"/>
  <c r="M32" i="17"/>
  <c r="M20" i="17"/>
  <c r="M10" i="17"/>
  <c r="M19" i="17"/>
  <c r="M25" i="17"/>
  <c r="M14" i="17"/>
  <c r="M40" i="17"/>
  <c r="M127" i="17"/>
  <c r="M82" i="17"/>
  <c r="M112" i="17"/>
  <c r="M13" i="17"/>
  <c r="M42" i="17"/>
  <c r="M39" i="17"/>
  <c r="M58" i="17"/>
  <c r="M34" i="17"/>
  <c r="M29" i="17"/>
  <c r="M38" i="17"/>
  <c r="M16" i="17"/>
  <c r="M43" i="17"/>
  <c r="M45" i="17"/>
  <c r="I147" i="16"/>
  <c r="M147" i="16"/>
  <c r="K147" i="16"/>
  <c r="J147" i="16"/>
  <c r="L147" i="16"/>
  <c r="M33" i="17"/>
  <c r="M149" i="16"/>
  <c r="L149" i="16"/>
  <c r="K149" i="16"/>
  <c r="J149" i="16"/>
  <c r="I149" i="16"/>
  <c r="M118" i="17"/>
  <c r="M17" i="17"/>
  <c r="M34" i="26"/>
  <c r="L34" i="26"/>
  <c r="J34" i="26"/>
  <c r="I34" i="26"/>
  <c r="K34" i="26"/>
  <c r="J160" i="18"/>
  <c r="I160" i="18"/>
  <c r="K160" i="18"/>
  <c r="M28" i="17"/>
  <c r="M44" i="17"/>
  <c r="I37" i="17"/>
  <c r="M37" i="17"/>
  <c r="L37" i="17"/>
  <c r="J37" i="17"/>
  <c r="K37" i="17"/>
  <c r="M105" i="16"/>
  <c r="L105" i="16"/>
  <c r="J105" i="16"/>
  <c r="I105" i="16"/>
  <c r="K105" i="16"/>
  <c r="K135" i="14"/>
  <c r="I135" i="14"/>
  <c r="J135" i="14"/>
  <c r="M26" i="17"/>
  <c r="M76" i="27"/>
  <c r="L76" i="27"/>
  <c r="K76" i="27"/>
  <c r="J76" i="27"/>
  <c r="I76" i="27"/>
  <c r="L91" i="22"/>
  <c r="K91" i="22"/>
  <c r="J91" i="22"/>
  <c r="N91" i="22"/>
  <c r="M91" i="22"/>
  <c r="T22" i="21"/>
  <c r="R22" i="21"/>
  <c r="S22" i="21"/>
  <c r="P51" i="19"/>
  <c r="J132" i="18"/>
  <c r="I132" i="18"/>
  <c r="K132" i="18"/>
  <c r="L65" i="16"/>
  <c r="K65" i="16"/>
  <c r="J65" i="16"/>
  <c r="M65" i="16"/>
  <c r="I65" i="16"/>
  <c r="K37" i="14"/>
  <c r="J37" i="14"/>
  <c r="I37" i="14"/>
  <c r="K120" i="3"/>
  <c r="J120" i="3"/>
  <c r="M120" i="3"/>
  <c r="L120" i="3"/>
  <c r="K118" i="3"/>
  <c r="J118" i="3"/>
  <c r="M118" i="3"/>
  <c r="L118" i="3"/>
  <c r="J43" i="2"/>
  <c r="L43" i="2"/>
  <c r="K43" i="2"/>
  <c r="M43" i="2"/>
  <c r="J92" i="18"/>
  <c r="I92" i="18"/>
  <c r="K92" i="18"/>
  <c r="K146" i="18"/>
  <c r="J146" i="18"/>
  <c r="I146" i="18"/>
  <c r="L35" i="17"/>
  <c r="K35" i="17"/>
  <c r="J35" i="17"/>
  <c r="I35" i="17"/>
  <c r="M35" i="17"/>
  <c r="M119" i="16"/>
  <c r="K119" i="16"/>
  <c r="J119" i="16"/>
  <c r="I119" i="16"/>
  <c r="L119" i="16"/>
  <c r="J134" i="21"/>
  <c r="I134" i="21"/>
  <c r="H134" i="21"/>
  <c r="K118" i="18"/>
  <c r="I118" i="18"/>
  <c r="J118" i="18"/>
  <c r="N105" i="22"/>
  <c r="M105" i="22"/>
  <c r="L105" i="22"/>
  <c r="K105" i="22"/>
  <c r="J105" i="22"/>
  <c r="K90" i="18"/>
  <c r="J90" i="18"/>
  <c r="I90" i="18"/>
  <c r="J64" i="18"/>
  <c r="K64" i="18"/>
  <c r="I64" i="18"/>
  <c r="AB64" i="18"/>
  <c r="Z64" i="18"/>
  <c r="AA64" i="18"/>
  <c r="M135" i="16"/>
  <c r="L135" i="16"/>
  <c r="K135" i="16"/>
  <c r="I135" i="16"/>
  <c r="J135" i="16"/>
  <c r="J49" i="16"/>
  <c r="I49" i="16"/>
  <c r="M49" i="16"/>
  <c r="L49" i="16"/>
  <c r="K49" i="16"/>
  <c r="L20" i="27"/>
  <c r="K20" i="27"/>
  <c r="M20" i="27"/>
  <c r="J20" i="27"/>
  <c r="I20" i="27"/>
  <c r="M48" i="26"/>
  <c r="K48" i="26"/>
  <c r="J48" i="26"/>
  <c r="L48" i="26"/>
  <c r="I48" i="26"/>
  <c r="R148" i="18"/>
  <c r="T148" i="18"/>
  <c r="S148" i="18"/>
  <c r="K62" i="18"/>
  <c r="J62" i="18"/>
  <c r="I62" i="18"/>
  <c r="T20" i="18"/>
  <c r="S20" i="18"/>
  <c r="R20" i="18"/>
  <c r="AB76" i="18"/>
  <c r="Z76" i="18"/>
  <c r="AA76" i="18"/>
  <c r="M15" i="17"/>
  <c r="M24" i="17"/>
  <c r="K140" i="43"/>
  <c r="R11" i="37"/>
  <c r="Q11" i="37"/>
  <c r="P11" i="37"/>
  <c r="S11" i="37"/>
  <c r="O11" i="37"/>
  <c r="T11" i="37"/>
  <c r="J146" i="26"/>
  <c r="I146" i="26"/>
  <c r="M146" i="26"/>
  <c r="L146" i="26"/>
  <c r="K146" i="26"/>
  <c r="J146" i="27"/>
  <c r="I146" i="27"/>
  <c r="M146" i="27"/>
  <c r="L146" i="27"/>
  <c r="K146" i="27"/>
  <c r="M76" i="26"/>
  <c r="K76" i="26"/>
  <c r="I76" i="26"/>
  <c r="L76" i="26"/>
  <c r="J76" i="26"/>
  <c r="I106" i="21"/>
  <c r="H106" i="21"/>
  <c r="J106" i="21"/>
  <c r="L119" i="22"/>
  <c r="K119" i="22"/>
  <c r="J119" i="22"/>
  <c r="M119" i="22"/>
  <c r="N119" i="22"/>
  <c r="J104" i="18"/>
  <c r="I104" i="18"/>
  <c r="K104" i="18"/>
  <c r="K78" i="18"/>
  <c r="J78" i="18"/>
  <c r="I78" i="18"/>
  <c r="T36" i="18"/>
  <c r="S36" i="18"/>
  <c r="R36" i="18"/>
  <c r="T76" i="18"/>
  <c r="R76" i="18"/>
  <c r="S76" i="18"/>
  <c r="T118" i="18"/>
  <c r="S118" i="18"/>
  <c r="R118" i="18"/>
  <c r="K17" i="18"/>
  <c r="K107" i="16"/>
  <c r="J107" i="16"/>
  <c r="I107" i="16"/>
  <c r="M107" i="16"/>
  <c r="L107" i="16"/>
  <c r="K124" i="18"/>
  <c r="I77" i="15"/>
  <c r="M77" i="15"/>
  <c r="L77" i="15"/>
  <c r="K77" i="15"/>
  <c r="J77" i="15"/>
  <c r="K27" i="18"/>
  <c r="K10" i="18"/>
  <c r="Y9" i="17"/>
  <c r="X9" i="17"/>
  <c r="Z9" i="17"/>
  <c r="AA9" i="17"/>
  <c r="K9" i="16"/>
  <c r="J9" i="16"/>
  <c r="I9" i="16"/>
  <c r="M9" i="16"/>
  <c r="L9" i="16"/>
  <c r="M131" i="16"/>
  <c r="M45" i="16"/>
  <c r="I79" i="14"/>
  <c r="K79" i="14"/>
  <c r="J79" i="14"/>
  <c r="K48" i="18"/>
  <c r="I48" i="18"/>
  <c r="J48" i="18"/>
  <c r="J93" i="16"/>
  <c r="I93" i="16"/>
  <c r="M93" i="16"/>
  <c r="L93" i="16"/>
  <c r="K93" i="16"/>
  <c r="M76" i="16"/>
  <c r="AB9" i="18"/>
  <c r="K98" i="18"/>
  <c r="M124" i="16"/>
  <c r="M140" i="16"/>
  <c r="K107" i="14"/>
  <c r="J107" i="14"/>
  <c r="I107" i="14"/>
  <c r="L18" i="2"/>
  <c r="K18" i="2"/>
  <c r="J18" i="2"/>
  <c r="M18" i="2"/>
  <c r="M115" i="3"/>
  <c r="L115" i="3"/>
  <c r="K115" i="3"/>
  <c r="J115" i="3"/>
  <c r="M114" i="3"/>
  <c r="L114" i="3"/>
  <c r="K114" i="3"/>
  <c r="J114" i="3"/>
  <c r="J186" i="3"/>
  <c r="M186" i="3"/>
  <c r="L186" i="3"/>
  <c r="K186" i="3"/>
  <c r="J113" i="3"/>
  <c r="M113" i="3"/>
  <c r="L113" i="3"/>
  <c r="K113" i="3"/>
  <c r="T16" i="42"/>
  <c r="R16" i="42"/>
  <c r="S16" i="42"/>
  <c r="Q16" i="42"/>
  <c r="P16" i="42"/>
  <c r="K138" i="41"/>
  <c r="K144" i="43"/>
  <c r="K140" i="42"/>
  <c r="K118" i="27"/>
  <c r="J118" i="27"/>
  <c r="I118" i="27"/>
  <c r="L118" i="27"/>
  <c r="M118" i="27"/>
  <c r="I132" i="27"/>
  <c r="L132" i="27"/>
  <c r="K132" i="27"/>
  <c r="J132" i="27"/>
  <c r="M132" i="27"/>
  <c r="M104" i="27"/>
  <c r="L104" i="27"/>
  <c r="J104" i="27"/>
  <c r="I104" i="27"/>
  <c r="K104" i="27"/>
  <c r="L118" i="26"/>
  <c r="K118" i="26"/>
  <c r="M118" i="26"/>
  <c r="J118" i="26"/>
  <c r="I118" i="26"/>
  <c r="I34" i="27"/>
  <c r="M34" i="27"/>
  <c r="L34" i="27"/>
  <c r="K34" i="27"/>
  <c r="J34" i="27"/>
  <c r="I132" i="26"/>
  <c r="M132" i="26"/>
  <c r="L132" i="26"/>
  <c r="K132" i="26"/>
  <c r="J132" i="26"/>
  <c r="M90" i="27"/>
  <c r="I90" i="27"/>
  <c r="L90" i="27"/>
  <c r="K90" i="27"/>
  <c r="J90" i="27"/>
  <c r="L90" i="26"/>
  <c r="J90" i="26"/>
  <c r="I90" i="26"/>
  <c r="M90" i="26"/>
  <c r="K90" i="26"/>
  <c r="H148" i="21"/>
  <c r="J148" i="21"/>
  <c r="I148" i="21"/>
  <c r="N49" i="22"/>
  <c r="M49" i="22"/>
  <c r="L49" i="22"/>
  <c r="K49" i="22"/>
  <c r="J49" i="22"/>
  <c r="N77" i="22"/>
  <c r="M77" i="22"/>
  <c r="L77" i="22"/>
  <c r="K77" i="22"/>
  <c r="J77" i="22"/>
  <c r="R160" i="18"/>
  <c r="T160" i="18"/>
  <c r="S160" i="18"/>
  <c r="T134" i="18"/>
  <c r="S134" i="18"/>
  <c r="R134" i="18"/>
  <c r="Z104" i="18"/>
  <c r="AA104" i="18"/>
  <c r="AB104" i="18"/>
  <c r="AB48" i="18"/>
  <c r="AA48" i="18"/>
  <c r="Z48" i="18"/>
  <c r="AA22" i="18"/>
  <c r="AB22" i="18"/>
  <c r="Z22" i="18"/>
  <c r="AB146" i="18"/>
  <c r="AA146" i="18"/>
  <c r="Z146" i="18"/>
  <c r="K106" i="18"/>
  <c r="J106" i="18"/>
  <c r="I106" i="18"/>
  <c r="L133" i="16"/>
  <c r="K133" i="16"/>
  <c r="J133" i="16"/>
  <c r="M133" i="16"/>
  <c r="I133" i="16"/>
  <c r="L21" i="15"/>
  <c r="K21" i="15"/>
  <c r="M21" i="15"/>
  <c r="J21" i="15"/>
  <c r="I21" i="15"/>
  <c r="K15" i="18"/>
  <c r="L121" i="16"/>
  <c r="K121" i="16"/>
  <c r="J121" i="16"/>
  <c r="M121" i="16"/>
  <c r="I121" i="16"/>
  <c r="I35" i="16"/>
  <c r="M35" i="16"/>
  <c r="L35" i="16"/>
  <c r="K35" i="16"/>
  <c r="J35" i="16"/>
  <c r="I163" i="14"/>
  <c r="K163" i="14"/>
  <c r="J163" i="14"/>
  <c r="K47" i="18"/>
  <c r="K30" i="18"/>
  <c r="T55" i="18"/>
  <c r="K22" i="18"/>
  <c r="J22" i="18"/>
  <c r="I22" i="18"/>
  <c r="K31" i="18"/>
  <c r="I79" i="16"/>
  <c r="M79" i="16"/>
  <c r="L79" i="16"/>
  <c r="K79" i="16"/>
  <c r="J79" i="16"/>
  <c r="M62" i="16"/>
  <c r="K67" i="18"/>
  <c r="M94" i="16"/>
  <c r="J121" i="14"/>
  <c r="I121" i="14"/>
  <c r="K121" i="14"/>
  <c r="M14" i="16"/>
  <c r="T30" i="18"/>
  <c r="K23" i="14"/>
  <c r="I23" i="14"/>
  <c r="J23" i="14"/>
  <c r="AB26" i="18"/>
  <c r="M17" i="16"/>
  <c r="K51" i="14"/>
  <c r="J51" i="14"/>
  <c r="I51" i="14"/>
  <c r="M98" i="16"/>
  <c r="AB17" i="18"/>
  <c r="M72" i="16"/>
  <c r="J119" i="3"/>
  <c r="K119" i="3"/>
  <c r="L119" i="3"/>
  <c r="M119" i="3"/>
  <c r="L16" i="42"/>
  <c r="M16" i="42"/>
  <c r="N16" i="42"/>
  <c r="K137" i="43"/>
  <c r="K141" i="41"/>
  <c r="K160" i="27"/>
  <c r="J160" i="27"/>
  <c r="M160" i="27"/>
  <c r="I160" i="27"/>
  <c r="L160" i="27"/>
  <c r="K160" i="26"/>
  <c r="J160" i="26"/>
  <c r="I160" i="26"/>
  <c r="M160" i="26"/>
  <c r="L160" i="26"/>
  <c r="L147" i="22"/>
  <c r="K147" i="22"/>
  <c r="J147" i="22"/>
  <c r="N147" i="22"/>
  <c r="M147" i="22"/>
  <c r="J92" i="21"/>
  <c r="H92" i="21"/>
  <c r="I92" i="21"/>
  <c r="J64" i="21"/>
  <c r="H64" i="21"/>
  <c r="I64" i="21"/>
  <c r="J22" i="21"/>
  <c r="H22" i="21"/>
  <c r="I22" i="21"/>
  <c r="AB106" i="18"/>
  <c r="AA106" i="18"/>
  <c r="Z106" i="18"/>
  <c r="Z92" i="18"/>
  <c r="AB92" i="18"/>
  <c r="AA92" i="18"/>
  <c r="S50" i="18"/>
  <c r="R50" i="18"/>
  <c r="T50" i="18"/>
  <c r="AB90" i="18"/>
  <c r="AA90" i="18"/>
  <c r="Z90" i="18"/>
  <c r="J76" i="18"/>
  <c r="I76" i="18"/>
  <c r="K76" i="18"/>
  <c r="K34" i="18"/>
  <c r="J34" i="18"/>
  <c r="I34" i="18"/>
  <c r="K32" i="18"/>
  <c r="M23" i="16"/>
  <c r="L23" i="16"/>
  <c r="K23" i="16"/>
  <c r="I23" i="16"/>
  <c r="J23" i="16"/>
  <c r="Z148" i="18"/>
  <c r="AA148" i="18"/>
  <c r="AB148" i="18"/>
  <c r="M51" i="16"/>
  <c r="K51" i="16"/>
  <c r="J51" i="16"/>
  <c r="I51" i="16"/>
  <c r="L51" i="16"/>
  <c r="L119" i="15"/>
  <c r="K119" i="15"/>
  <c r="J119" i="15"/>
  <c r="I119" i="15"/>
  <c r="M119" i="15"/>
  <c r="K149" i="14"/>
  <c r="J149" i="14"/>
  <c r="I149" i="14"/>
  <c r="K45" i="18"/>
  <c r="M80" i="16"/>
  <c r="M111" i="16"/>
  <c r="M74" i="16"/>
  <c r="M71" i="16"/>
  <c r="K137" i="18"/>
  <c r="AA34" i="18"/>
  <c r="AB34" i="18"/>
  <c r="Z34" i="18"/>
  <c r="M46" i="16"/>
  <c r="M137" i="16"/>
  <c r="K28" i="18"/>
  <c r="AA20" i="17"/>
  <c r="L62" i="27"/>
  <c r="K62" i="27"/>
  <c r="M62" i="27"/>
  <c r="J62" i="27"/>
  <c r="I62" i="27"/>
  <c r="L62" i="26"/>
  <c r="M62" i="26"/>
  <c r="K62" i="26"/>
  <c r="I62" i="26"/>
  <c r="J62" i="26"/>
  <c r="M20" i="26"/>
  <c r="L20" i="26"/>
  <c r="K20" i="26"/>
  <c r="I20" i="26"/>
  <c r="J20" i="26"/>
  <c r="N21" i="22"/>
  <c r="M21" i="22"/>
  <c r="K21" i="22"/>
  <c r="J21" i="22"/>
  <c r="L21" i="22"/>
  <c r="J120" i="21"/>
  <c r="I120" i="21"/>
  <c r="H120" i="21"/>
  <c r="L35" i="22"/>
  <c r="J35" i="22"/>
  <c r="N35" i="22"/>
  <c r="K35" i="22"/>
  <c r="M35" i="22"/>
  <c r="S78" i="18"/>
  <c r="R78" i="18"/>
  <c r="T78" i="18"/>
  <c r="N161" i="22"/>
  <c r="M161" i="22"/>
  <c r="L161" i="22"/>
  <c r="K161" i="22"/>
  <c r="J161" i="22"/>
  <c r="AB132" i="18"/>
  <c r="Z132" i="18"/>
  <c r="AA132" i="18"/>
  <c r="Z20" i="18"/>
  <c r="AB20" i="18"/>
  <c r="AA20" i="18"/>
  <c r="T62" i="18"/>
  <c r="R62" i="18"/>
  <c r="S62" i="18"/>
  <c r="K43" i="18"/>
  <c r="K26" i="18"/>
  <c r="K44" i="18"/>
  <c r="R8" i="18"/>
  <c r="T8" i="18"/>
  <c r="S8" i="18"/>
  <c r="T95" i="18"/>
  <c r="T57" i="18"/>
  <c r="T120" i="18"/>
  <c r="R120" i="18"/>
  <c r="S120" i="18"/>
  <c r="K36" i="18"/>
  <c r="I36" i="18"/>
  <c r="J36" i="18"/>
  <c r="K23" i="18"/>
  <c r="M143" i="16"/>
  <c r="M97" i="16"/>
  <c r="M133" i="15"/>
  <c r="L133" i="15"/>
  <c r="K133" i="15"/>
  <c r="I133" i="15"/>
  <c r="J133" i="15"/>
  <c r="AB62" i="18"/>
  <c r="AA62" i="18"/>
  <c r="Z62" i="18"/>
  <c r="K40" i="18"/>
  <c r="M15" i="16"/>
  <c r="M147" i="15"/>
  <c r="L147" i="15"/>
  <c r="J147" i="15"/>
  <c r="K147" i="15"/>
  <c r="I147" i="15"/>
  <c r="AB8" i="18"/>
  <c r="AA8" i="18"/>
  <c r="Z8" i="18"/>
  <c r="K21" i="16"/>
  <c r="J21" i="16"/>
  <c r="I21" i="16"/>
  <c r="M21" i="16"/>
  <c r="L21" i="16"/>
  <c r="T93" i="18"/>
  <c r="M68" i="16"/>
  <c r="M123" i="3"/>
  <c r="L123" i="3"/>
  <c r="K123" i="3"/>
  <c r="J123" i="3"/>
  <c r="K42" i="2"/>
  <c r="J42" i="2"/>
  <c r="M42" i="2"/>
  <c r="L42" i="2"/>
  <c r="H16" i="43"/>
  <c r="I16" i="43"/>
  <c r="J16" i="43"/>
  <c r="K48" i="27"/>
  <c r="J48" i="27"/>
  <c r="L48" i="27"/>
  <c r="I48" i="27"/>
  <c r="M48" i="27"/>
  <c r="M104" i="26"/>
  <c r="K104" i="26"/>
  <c r="J104" i="26"/>
  <c r="I104" i="26"/>
  <c r="L104" i="26"/>
  <c r="I162" i="21"/>
  <c r="H162" i="21"/>
  <c r="J162" i="21"/>
  <c r="J36" i="21"/>
  <c r="H36" i="21"/>
  <c r="I36" i="21"/>
  <c r="AB134" i="18"/>
  <c r="AA134" i="18"/>
  <c r="Z134" i="18"/>
  <c r="J120" i="18"/>
  <c r="I120" i="18"/>
  <c r="K120" i="18"/>
  <c r="AB120" i="18"/>
  <c r="Z120" i="18"/>
  <c r="AA120" i="18"/>
  <c r="AB36" i="18"/>
  <c r="AA36" i="18"/>
  <c r="Z36" i="18"/>
  <c r="T90" i="18"/>
  <c r="S90" i="18"/>
  <c r="R90" i="18"/>
  <c r="S22" i="18"/>
  <c r="T22" i="18"/>
  <c r="R22" i="18"/>
  <c r="K9" i="18"/>
  <c r="K18" i="18"/>
  <c r="J161" i="16"/>
  <c r="I161" i="16"/>
  <c r="M161" i="16"/>
  <c r="L161" i="16"/>
  <c r="K161" i="16"/>
  <c r="S34" i="18"/>
  <c r="T34" i="18"/>
  <c r="R34" i="18"/>
  <c r="T65" i="18"/>
  <c r="AA10" i="17"/>
  <c r="T101" i="18"/>
  <c r="M128" i="16"/>
  <c r="M109" i="16"/>
  <c r="M40" i="16"/>
  <c r="K63" i="16"/>
  <c r="J63" i="16"/>
  <c r="I63" i="16"/>
  <c r="M63" i="16"/>
  <c r="L63" i="16"/>
  <c r="M37" i="16"/>
  <c r="L37" i="16"/>
  <c r="J37" i="16"/>
  <c r="I37" i="16"/>
  <c r="K37" i="16"/>
  <c r="AA14" i="17"/>
  <c r="M132" i="16"/>
  <c r="M13" i="16"/>
  <c r="M11" i="16"/>
  <c r="R92" i="18"/>
  <c r="S92" i="18"/>
  <c r="T92" i="18"/>
  <c r="T13" i="18"/>
  <c r="AA18" i="17"/>
  <c r="K17" i="2"/>
  <c r="J17" i="2"/>
  <c r="M122" i="3"/>
  <c r="L122" i="3"/>
  <c r="K122" i="3"/>
  <c r="J122" i="3"/>
  <c r="M121" i="3"/>
  <c r="J121" i="3"/>
  <c r="L121" i="3"/>
  <c r="K121" i="3"/>
  <c r="Z7" i="19"/>
  <c r="T7" i="19"/>
  <c r="K145" i="43"/>
  <c r="K143" i="43"/>
  <c r="P16" i="43"/>
  <c r="T16" i="43"/>
  <c r="S16" i="43"/>
  <c r="R16" i="43"/>
  <c r="Q16" i="43"/>
  <c r="K145" i="41"/>
  <c r="I11" i="37"/>
  <c r="H11" i="37"/>
  <c r="G11" i="37"/>
  <c r="M11" i="37"/>
  <c r="K11" i="37"/>
  <c r="L11" i="37"/>
  <c r="L63" i="22"/>
  <c r="J63" i="22"/>
  <c r="M63" i="22"/>
  <c r="K63" i="22"/>
  <c r="N63" i="22"/>
  <c r="J78" i="21"/>
  <c r="H78" i="21"/>
  <c r="I78" i="21"/>
  <c r="J148" i="18"/>
  <c r="I148" i="18"/>
  <c r="K148" i="18"/>
  <c r="Z160" i="18"/>
  <c r="AB160" i="18"/>
  <c r="AA160" i="18"/>
  <c r="R104" i="18"/>
  <c r="S104" i="18"/>
  <c r="T104" i="18"/>
  <c r="X65" i="19"/>
  <c r="K50" i="18"/>
  <c r="J50" i="18"/>
  <c r="I50" i="18"/>
  <c r="J37" i="19"/>
  <c r="H37" i="19"/>
  <c r="AB118" i="18"/>
  <c r="AA118" i="18"/>
  <c r="Z118" i="18"/>
  <c r="T48" i="18"/>
  <c r="S48" i="18"/>
  <c r="R48" i="18"/>
  <c r="N133" i="22"/>
  <c r="M133" i="22"/>
  <c r="L133" i="22"/>
  <c r="K133" i="22"/>
  <c r="J133" i="22"/>
  <c r="I8" i="18"/>
  <c r="K8" i="18"/>
  <c r="J8" i="18"/>
  <c r="L63" i="15"/>
  <c r="M63" i="15"/>
  <c r="K63" i="15"/>
  <c r="J63" i="15"/>
  <c r="I63" i="15"/>
  <c r="J91" i="15"/>
  <c r="I91" i="15"/>
  <c r="M91" i="15"/>
  <c r="L91" i="15"/>
  <c r="K91" i="15"/>
  <c r="K102" i="18"/>
  <c r="K80" i="18"/>
  <c r="T144" i="18"/>
  <c r="K39" i="18"/>
  <c r="T64" i="18"/>
  <c r="R64" i="18"/>
  <c r="S64" i="18"/>
  <c r="AA15" i="17"/>
  <c r="M91" i="16"/>
  <c r="L91" i="16"/>
  <c r="K91" i="16"/>
  <c r="I91" i="16"/>
  <c r="J91" i="16"/>
  <c r="M154" i="16"/>
  <c r="M114" i="16"/>
  <c r="M25" i="16"/>
  <c r="M21" i="17"/>
  <c r="L21" i="17"/>
  <c r="K21" i="17"/>
  <c r="J21" i="17"/>
  <c r="I21" i="17"/>
  <c r="M126" i="16"/>
  <c r="K93" i="14"/>
  <c r="J93" i="14"/>
  <c r="I93" i="14"/>
  <c r="K89" i="18"/>
  <c r="M23" i="17"/>
  <c r="L23" i="17"/>
  <c r="K23" i="17"/>
  <c r="J23" i="17"/>
  <c r="I23" i="17"/>
  <c r="M88" i="16"/>
  <c r="M55" i="16"/>
  <c r="M38" i="16"/>
  <c r="M33" i="16"/>
  <c r="AA19" i="17"/>
  <c r="M115" i="16"/>
  <c r="M35" i="15"/>
  <c r="L35" i="15"/>
  <c r="J35" i="15"/>
  <c r="K35" i="15"/>
  <c r="I35" i="15"/>
  <c r="M89" i="16"/>
  <c r="M85" i="16"/>
  <c r="M49" i="15"/>
  <c r="K49" i="15"/>
  <c r="L49" i="15"/>
  <c r="J49" i="15"/>
  <c r="I49" i="15"/>
  <c r="M116" i="3"/>
  <c r="L116" i="3"/>
  <c r="K116" i="3"/>
  <c r="J116" i="3"/>
  <c r="E77" i="19" l="1"/>
  <c r="U105" i="19"/>
  <c r="E121" i="19"/>
  <c r="M23" i="19"/>
  <c r="U119" i="19"/>
  <c r="E37" i="19"/>
  <c r="E133" i="19"/>
  <c r="M37" i="19"/>
  <c r="L200" i="3"/>
  <c r="M200" i="3"/>
  <c r="M63" i="19"/>
  <c r="U51" i="19"/>
  <c r="U107" i="19"/>
  <c r="M135" i="19"/>
  <c r="Z32" i="19"/>
  <c r="U121" i="19"/>
  <c r="Z160" i="19"/>
  <c r="E135" i="19"/>
  <c r="M35" i="19"/>
  <c r="M77" i="19"/>
  <c r="M147" i="19"/>
  <c r="M149" i="19"/>
  <c r="Z73" i="19"/>
  <c r="U21" i="19"/>
  <c r="Z21" i="19" s="1"/>
  <c r="U23" i="19"/>
  <c r="U63" i="19"/>
  <c r="Z82" i="19"/>
  <c r="Z90" i="19"/>
  <c r="U161" i="19"/>
  <c r="Z153" i="19"/>
  <c r="E21" i="19"/>
  <c r="E23" i="19"/>
  <c r="M65" i="19"/>
  <c r="M79" i="19"/>
  <c r="L205" i="3"/>
  <c r="M205" i="3"/>
  <c r="L198" i="3"/>
  <c r="K198" i="3"/>
  <c r="J198" i="3"/>
  <c r="M198" i="3"/>
  <c r="E63" i="19"/>
  <c r="M9" i="19"/>
  <c r="Z71" i="19"/>
  <c r="Z45" i="19"/>
  <c r="Z95" i="19"/>
  <c r="Z103" i="19"/>
  <c r="U133" i="19"/>
  <c r="U135" i="19"/>
  <c r="Z155" i="19"/>
  <c r="E147" i="19"/>
  <c r="E149" i="19"/>
  <c r="M161" i="19"/>
  <c r="M204" i="3"/>
  <c r="L204" i="3"/>
  <c r="M203" i="3"/>
  <c r="L203" i="3"/>
  <c r="K203" i="3"/>
  <c r="J203" i="3"/>
  <c r="M70" i="2"/>
  <c r="L70" i="2"/>
  <c r="K70" i="2"/>
  <c r="J70" i="2"/>
  <c r="L71" i="2"/>
  <c r="K71" i="2"/>
  <c r="J71" i="2"/>
  <c r="N71" i="2"/>
  <c r="M71" i="2"/>
  <c r="K207" i="3"/>
  <c r="J207" i="3"/>
  <c r="M207" i="3"/>
  <c r="L207" i="3"/>
  <c r="K69" i="2"/>
  <c r="J69" i="2"/>
  <c r="M201" i="3"/>
  <c r="L201" i="3"/>
  <c r="U93" i="19"/>
  <c r="Z94" i="19"/>
  <c r="E51" i="19"/>
  <c r="E107" i="19"/>
  <c r="M121" i="19"/>
  <c r="J44" i="2"/>
  <c r="K44" i="2"/>
  <c r="Z16" i="19"/>
  <c r="U35" i="19"/>
  <c r="U65" i="19"/>
  <c r="Z65" i="19" s="1"/>
  <c r="Z66" i="19"/>
  <c r="Z104" i="19"/>
  <c r="Z145" i="19"/>
  <c r="Z156" i="19"/>
  <c r="E35" i="19"/>
  <c r="E49" i="19"/>
  <c r="E79" i="19"/>
  <c r="M49" i="19"/>
  <c r="M91" i="19"/>
  <c r="M93" i="19"/>
  <c r="M202" i="3"/>
  <c r="L202" i="3"/>
  <c r="K202" i="3"/>
  <c r="J202" i="3"/>
  <c r="L197" i="3"/>
  <c r="M197" i="3"/>
  <c r="U91" i="19"/>
  <c r="Z91" i="19" s="1"/>
  <c r="Z83" i="19"/>
  <c r="Z132" i="19"/>
  <c r="M119" i="19"/>
  <c r="Z74" i="19"/>
  <c r="M21" i="19"/>
  <c r="Z42" i="19"/>
  <c r="Z67" i="19"/>
  <c r="Z39" i="19"/>
  <c r="U9" i="19"/>
  <c r="Z9" i="19" s="1"/>
  <c r="Z18" i="19"/>
  <c r="Z76" i="19"/>
  <c r="Z87" i="19"/>
  <c r="Z98" i="19"/>
  <c r="Z109" i="19"/>
  <c r="Z128" i="19"/>
  <c r="U147" i="19"/>
  <c r="U149" i="19"/>
  <c r="Z149" i="19" s="1"/>
  <c r="Z150" i="19"/>
  <c r="Z158" i="19"/>
  <c r="E9" i="19"/>
  <c r="E161" i="19"/>
  <c r="M51" i="19"/>
  <c r="L206" i="3"/>
  <c r="M206" i="3"/>
  <c r="K206" i="3"/>
  <c r="J206" i="3"/>
  <c r="Z14" i="19"/>
  <c r="Z143" i="19"/>
  <c r="E105" i="19"/>
  <c r="Z17" i="19"/>
  <c r="Z86" i="19"/>
  <c r="Z127" i="19"/>
  <c r="E119" i="19"/>
  <c r="M133" i="19"/>
  <c r="U49" i="19"/>
  <c r="Z49" i="19" s="1"/>
  <c r="Z41" i="19"/>
  <c r="Z68" i="19"/>
  <c r="Z47" i="19"/>
  <c r="Z11" i="19"/>
  <c r="Z19" i="19"/>
  <c r="Z38" i="19"/>
  <c r="U37" i="19"/>
  <c r="Z37" i="19" s="1"/>
  <c r="U77" i="19"/>
  <c r="Z77" i="19" s="1"/>
  <c r="Z69" i="19"/>
  <c r="U79" i="19"/>
  <c r="Z79" i="19" s="1"/>
  <c r="Z80" i="19"/>
  <c r="Z88" i="19"/>
  <c r="Z99" i="19"/>
  <c r="Z110" i="19"/>
  <c r="Z118" i="19"/>
  <c r="Z129" i="19"/>
  <c r="Z140" i="19"/>
  <c r="Z151" i="19"/>
  <c r="Z159" i="19"/>
  <c r="E65" i="19"/>
  <c r="E91" i="19"/>
  <c r="E93" i="19"/>
  <c r="M105" i="19"/>
  <c r="M107" i="19"/>
  <c r="K204" i="3"/>
  <c r="J204" i="3"/>
  <c r="K199" i="3"/>
  <c r="J199" i="3"/>
  <c r="M199" i="3"/>
  <c r="L199" i="3"/>
  <c r="J200" i="3"/>
  <c r="K200" i="3"/>
  <c r="H149" i="19"/>
  <c r="J149" i="19"/>
  <c r="M195" i="3"/>
  <c r="L195" i="3"/>
  <c r="K195" i="3"/>
  <c r="J195" i="3"/>
  <c r="N68" i="2"/>
  <c r="M68" i="2"/>
  <c r="K68" i="2"/>
  <c r="L68" i="2"/>
  <c r="J68" i="2"/>
  <c r="R110" i="19"/>
  <c r="R27" i="19"/>
  <c r="N56" i="12"/>
  <c r="M56" i="12"/>
  <c r="J56" i="12"/>
  <c r="L56" i="12"/>
  <c r="K56" i="12"/>
  <c r="I56" i="12"/>
  <c r="R143" i="19"/>
  <c r="K90" i="13"/>
  <c r="J90" i="13"/>
  <c r="M90" i="13"/>
  <c r="L90" i="13"/>
  <c r="I90" i="13"/>
  <c r="R53" i="19"/>
  <c r="R131" i="19"/>
  <c r="R37" i="19"/>
  <c r="P37" i="19"/>
  <c r="X63" i="19"/>
  <c r="L63" i="17"/>
  <c r="M63" i="17"/>
  <c r="K63" i="17"/>
  <c r="J63" i="17"/>
  <c r="I63" i="17"/>
  <c r="R130" i="19"/>
  <c r="X9" i="19"/>
  <c r="M187" i="3"/>
  <c r="L187" i="3"/>
  <c r="K187" i="3"/>
  <c r="J187" i="3"/>
  <c r="M196" i="3"/>
  <c r="L196" i="3"/>
  <c r="K196" i="3"/>
  <c r="J196" i="3"/>
  <c r="J91" i="17"/>
  <c r="I91" i="17"/>
  <c r="M91" i="17"/>
  <c r="L91" i="17"/>
  <c r="K91" i="17"/>
  <c r="L48" i="13"/>
  <c r="I48" i="13"/>
  <c r="K48" i="13"/>
  <c r="M48" i="13"/>
  <c r="J48" i="13"/>
  <c r="X49" i="19"/>
  <c r="R99" i="19"/>
  <c r="X93" i="19"/>
  <c r="R158" i="19"/>
  <c r="R11" i="19"/>
  <c r="R19" i="19"/>
  <c r="H91" i="19"/>
  <c r="J91" i="19"/>
  <c r="R108" i="19"/>
  <c r="R86" i="19"/>
  <c r="X119" i="19"/>
  <c r="L55" i="12"/>
  <c r="K55" i="12"/>
  <c r="N55" i="12"/>
  <c r="M55" i="12"/>
  <c r="J55" i="12"/>
  <c r="I55" i="12"/>
  <c r="R54" i="19"/>
  <c r="R96" i="19"/>
  <c r="J15" i="19"/>
  <c r="I34" i="28"/>
  <c r="L34" i="28"/>
  <c r="J34" i="28"/>
  <c r="K34" i="28"/>
  <c r="M34" i="28"/>
  <c r="R126" i="19"/>
  <c r="K160" i="28"/>
  <c r="M160" i="28"/>
  <c r="L160" i="28"/>
  <c r="J160" i="28"/>
  <c r="I160" i="28"/>
  <c r="J48" i="28"/>
  <c r="I48" i="28"/>
  <c r="M48" i="28"/>
  <c r="L48" i="28"/>
  <c r="K48" i="28"/>
  <c r="H119" i="19"/>
  <c r="J119" i="19"/>
  <c r="M118" i="13"/>
  <c r="L118" i="13"/>
  <c r="I118" i="13"/>
  <c r="K118" i="13"/>
  <c r="J118" i="13"/>
  <c r="R39" i="19"/>
  <c r="R104" i="19"/>
  <c r="R115" i="19"/>
  <c r="K129" i="37"/>
  <c r="O129" i="37"/>
  <c r="M129" i="37"/>
  <c r="L129" i="37"/>
  <c r="N129" i="37"/>
  <c r="L147" i="17"/>
  <c r="J147" i="17"/>
  <c r="M147" i="17"/>
  <c r="K147" i="17"/>
  <c r="I147" i="17"/>
  <c r="J153" i="19"/>
  <c r="I129" i="37"/>
  <c r="G129" i="37"/>
  <c r="H129" i="37"/>
  <c r="F57" i="12"/>
  <c r="I146" i="41"/>
  <c r="G146" i="41"/>
  <c r="H146" i="41"/>
  <c r="K146" i="41" s="1"/>
  <c r="P133" i="19"/>
  <c r="R133" i="19"/>
  <c r="S7" i="19"/>
  <c r="P147" i="19"/>
  <c r="R147" i="19"/>
  <c r="Z9" i="16"/>
  <c r="Y9" i="16"/>
  <c r="X9" i="16"/>
  <c r="AA9" i="16"/>
  <c r="W9" i="16"/>
  <c r="AA20" i="16"/>
  <c r="AA13" i="16"/>
  <c r="AA12" i="16"/>
  <c r="AA19" i="16"/>
  <c r="AA17" i="16"/>
  <c r="AA11" i="16"/>
  <c r="AA15" i="16"/>
  <c r="AA16" i="16"/>
  <c r="X51" i="19"/>
  <c r="AA20" i="13"/>
  <c r="X20" i="13"/>
  <c r="Z20" i="13"/>
  <c r="Y20" i="13"/>
  <c r="W20" i="13"/>
  <c r="R141" i="19"/>
  <c r="X133" i="19"/>
  <c r="R23" i="19"/>
  <c r="P23" i="19"/>
  <c r="L119" i="17"/>
  <c r="J119" i="17"/>
  <c r="M119" i="17"/>
  <c r="K119" i="17"/>
  <c r="I119" i="17"/>
  <c r="R58" i="19"/>
  <c r="R51" i="19"/>
  <c r="J67" i="2"/>
  <c r="M67" i="2"/>
  <c r="L67" i="2"/>
  <c r="K67" i="2"/>
  <c r="C7" i="19"/>
  <c r="J159" i="19"/>
  <c r="J80" i="19"/>
  <c r="R113" i="19"/>
  <c r="R15" i="19"/>
  <c r="R26" i="19"/>
  <c r="L79" i="17"/>
  <c r="J79" i="17"/>
  <c r="M79" i="17"/>
  <c r="K79" i="17"/>
  <c r="I79" i="17"/>
  <c r="R153" i="19"/>
  <c r="R101" i="19"/>
  <c r="J21" i="19"/>
  <c r="H21" i="19"/>
  <c r="J24" i="19"/>
  <c r="D57" i="12"/>
  <c r="J116" i="19"/>
  <c r="R81" i="19"/>
  <c r="J35" i="19"/>
  <c r="H35" i="19"/>
  <c r="Z21" i="16"/>
  <c r="Y21" i="16"/>
  <c r="X21" i="16"/>
  <c r="W21" i="16"/>
  <c r="AA21" i="16"/>
  <c r="J145" i="19"/>
  <c r="R151" i="19"/>
  <c r="P79" i="19"/>
  <c r="R79" i="19"/>
  <c r="X21" i="19"/>
  <c r="R57" i="19"/>
  <c r="J144" i="19"/>
  <c r="R109" i="19"/>
  <c r="R32" i="19"/>
  <c r="V23" i="14"/>
  <c r="T23" i="14"/>
  <c r="U23" i="14"/>
  <c r="M93" i="17"/>
  <c r="K93" i="17"/>
  <c r="J93" i="17"/>
  <c r="I93" i="17"/>
  <c r="L93" i="17"/>
  <c r="J94" i="19"/>
  <c r="R157" i="19"/>
  <c r="AA18" i="16"/>
  <c r="J40" i="19"/>
  <c r="R155" i="19"/>
  <c r="J12" i="19"/>
  <c r="H146" i="43"/>
  <c r="K146" i="43" s="1"/>
  <c r="G146" i="43"/>
  <c r="I146" i="43"/>
  <c r="R84" i="19"/>
  <c r="N16" i="41"/>
  <c r="M16" i="41"/>
  <c r="L16" i="41"/>
  <c r="L76" i="28"/>
  <c r="K76" i="28"/>
  <c r="J76" i="28"/>
  <c r="M76" i="28"/>
  <c r="I76" i="28"/>
  <c r="O146" i="42"/>
  <c r="N146" i="42"/>
  <c r="M146" i="42"/>
  <c r="L146" i="42"/>
  <c r="J34" i="19"/>
  <c r="X79" i="19"/>
  <c r="J49" i="19"/>
  <c r="H49" i="19"/>
  <c r="H63" i="19"/>
  <c r="J63" i="19"/>
  <c r="X149" i="19"/>
  <c r="J101" i="19"/>
  <c r="J122" i="19"/>
  <c r="J81" i="19"/>
  <c r="R136" i="19"/>
  <c r="L17" i="2"/>
  <c r="AA10" i="16"/>
  <c r="J42" i="19"/>
  <c r="J99" i="19"/>
  <c r="R132" i="19"/>
  <c r="R83" i="19"/>
  <c r="X107" i="19"/>
  <c r="J10" i="19"/>
  <c r="K149" i="17"/>
  <c r="I149" i="17"/>
  <c r="M149" i="17"/>
  <c r="L149" i="17"/>
  <c r="J149" i="17"/>
  <c r="I77" i="17"/>
  <c r="M77" i="17"/>
  <c r="K77" i="17"/>
  <c r="J77" i="17"/>
  <c r="L77" i="17"/>
  <c r="J139" i="19"/>
  <c r="J87" i="19"/>
  <c r="R123" i="19"/>
  <c r="R41" i="19"/>
  <c r="J70" i="19"/>
  <c r="J54" i="12"/>
  <c r="I54" i="12"/>
  <c r="N54" i="12"/>
  <c r="L54" i="12"/>
  <c r="K54" i="12"/>
  <c r="M54" i="12"/>
  <c r="R66" i="19"/>
  <c r="R30" i="19"/>
  <c r="J138" i="19"/>
  <c r="H105" i="19"/>
  <c r="J105" i="19"/>
  <c r="R122" i="19"/>
  <c r="R100" i="19"/>
  <c r="R13" i="19"/>
  <c r="J31" i="19"/>
  <c r="J85" i="19"/>
  <c r="R88" i="19"/>
  <c r="X91" i="19"/>
  <c r="J74" i="19"/>
  <c r="H133" i="19"/>
  <c r="J133" i="19"/>
  <c r="R150" i="19"/>
  <c r="R128" i="19"/>
  <c r="J14" i="19"/>
  <c r="J25" i="19"/>
  <c r="G57" i="12"/>
  <c r="R31" i="19"/>
  <c r="J48" i="19"/>
  <c r="R44" i="19"/>
  <c r="J113" i="19"/>
  <c r="P107" i="19"/>
  <c r="R107" i="19"/>
  <c r="R14" i="19"/>
  <c r="R25" i="19"/>
  <c r="R28" i="19"/>
  <c r="E57" i="12"/>
  <c r="X147" i="19"/>
  <c r="K193" i="3"/>
  <c r="M193" i="3"/>
  <c r="L193" i="3"/>
  <c r="J193" i="3"/>
  <c r="R85" i="19"/>
  <c r="K105" i="17"/>
  <c r="I105" i="17"/>
  <c r="M105" i="17"/>
  <c r="L105" i="17"/>
  <c r="J105" i="17"/>
  <c r="I132" i="28"/>
  <c r="L132" i="28"/>
  <c r="K132" i="28"/>
  <c r="J132" i="28"/>
  <c r="M132" i="28"/>
  <c r="H161" i="19"/>
  <c r="J161" i="19"/>
  <c r="M90" i="28"/>
  <c r="L90" i="28"/>
  <c r="K90" i="28"/>
  <c r="I90" i="28"/>
  <c r="J90" i="28"/>
  <c r="O146" i="41"/>
  <c r="L146" i="41"/>
  <c r="N146" i="41"/>
  <c r="M146" i="41"/>
  <c r="K143" i="42"/>
  <c r="K142" i="42"/>
  <c r="L51" i="17"/>
  <c r="J51" i="17"/>
  <c r="M51" i="17"/>
  <c r="K51" i="17"/>
  <c r="I51" i="17"/>
  <c r="P119" i="19"/>
  <c r="R119" i="19"/>
  <c r="X23" i="19"/>
  <c r="AB21" i="22"/>
  <c r="AA21" i="22"/>
  <c r="Z21" i="22"/>
  <c r="X21" i="22"/>
  <c r="Y21" i="22"/>
  <c r="I20" i="13"/>
  <c r="M20" i="13"/>
  <c r="K20" i="13"/>
  <c r="J20" i="13"/>
  <c r="L20" i="13"/>
  <c r="K191" i="3"/>
  <c r="J191" i="3"/>
  <c r="M191" i="3"/>
  <c r="L191" i="3"/>
  <c r="J192" i="3"/>
  <c r="L192" i="3"/>
  <c r="K192" i="3"/>
  <c r="M192" i="3"/>
  <c r="H79" i="19"/>
  <c r="J79" i="19"/>
  <c r="R102" i="19"/>
  <c r="J9" i="19"/>
  <c r="H9" i="19"/>
  <c r="J54" i="19"/>
  <c r="J45" i="19"/>
  <c r="J75" i="19"/>
  <c r="J71" i="19"/>
  <c r="J62" i="19"/>
  <c r="J73" i="19"/>
  <c r="J32" i="19"/>
  <c r="J72" i="19"/>
  <c r="J41" i="19"/>
  <c r="J58" i="19"/>
  <c r="J67" i="19"/>
  <c r="J55" i="19"/>
  <c r="J46" i="19"/>
  <c r="J38" i="19"/>
  <c r="J18" i="19"/>
  <c r="J29" i="19"/>
  <c r="J194" i="3"/>
  <c r="M194" i="3"/>
  <c r="L194" i="3"/>
  <c r="K194" i="3"/>
  <c r="J158" i="19"/>
  <c r="P161" i="19"/>
  <c r="R161" i="19"/>
  <c r="R90" i="19"/>
  <c r="R10" i="19"/>
  <c r="R49" i="19"/>
  <c r="P49" i="19"/>
  <c r="J108" i="19"/>
  <c r="J86" i="19"/>
  <c r="R21" i="19"/>
  <c r="P21" i="19"/>
  <c r="R24" i="19"/>
  <c r="K146" i="13"/>
  <c r="J146" i="13"/>
  <c r="M146" i="13"/>
  <c r="I146" i="13"/>
  <c r="L146" i="13"/>
  <c r="AA14" i="16"/>
  <c r="J56" i="19"/>
  <c r="J137" i="19"/>
  <c r="R140" i="19"/>
  <c r="R16" i="19"/>
  <c r="M189" i="3"/>
  <c r="L189" i="3"/>
  <c r="K189" i="3"/>
  <c r="J189" i="3"/>
  <c r="Y21" i="17"/>
  <c r="X21" i="17"/>
  <c r="W21" i="17"/>
  <c r="AA21" i="17"/>
  <c r="Z21" i="17"/>
  <c r="J69" i="19"/>
  <c r="J33" i="19"/>
  <c r="J136" i="19"/>
  <c r="J114" i="19"/>
  <c r="R98" i="19"/>
  <c r="L160" i="13"/>
  <c r="K160" i="13"/>
  <c r="M160" i="13"/>
  <c r="J160" i="13"/>
  <c r="I160" i="13"/>
  <c r="M65" i="17"/>
  <c r="K65" i="17"/>
  <c r="I65" i="17"/>
  <c r="L65" i="17"/>
  <c r="J65" i="17"/>
  <c r="H93" i="19"/>
  <c r="J93" i="19"/>
  <c r="R146" i="19"/>
  <c r="R97" i="19"/>
  <c r="J61" i="19"/>
  <c r="J141" i="19"/>
  <c r="J130" i="19"/>
  <c r="R17" i="19"/>
  <c r="R114" i="19"/>
  <c r="K34" i="13"/>
  <c r="J34" i="13"/>
  <c r="I34" i="13"/>
  <c r="M34" i="13"/>
  <c r="L34" i="13"/>
  <c r="K62" i="28"/>
  <c r="J62" i="28"/>
  <c r="I62" i="28"/>
  <c r="M62" i="28"/>
  <c r="L62" i="28"/>
  <c r="R156" i="19"/>
  <c r="P135" i="19"/>
  <c r="R135" i="19"/>
  <c r="J68" i="19"/>
  <c r="J82" i="19"/>
  <c r="J111" i="19"/>
  <c r="J47" i="19"/>
  <c r="R145" i="19"/>
  <c r="J20" i="19"/>
  <c r="I146" i="42"/>
  <c r="H146" i="42"/>
  <c r="K146" i="42" s="1"/>
  <c r="G146" i="42"/>
  <c r="H121" i="19"/>
  <c r="J121" i="19"/>
  <c r="R125" i="19"/>
  <c r="P93" i="19"/>
  <c r="R93" i="19"/>
  <c r="X135" i="19"/>
  <c r="H77" i="19"/>
  <c r="J77" i="19"/>
  <c r="C57" i="12"/>
  <c r="X121" i="19"/>
  <c r="R103" i="19"/>
  <c r="R67" i="19"/>
  <c r="R137" i="19"/>
  <c r="R63" i="19"/>
  <c r="P63" i="19"/>
  <c r="J88" i="19"/>
  <c r="R124" i="19"/>
  <c r="P91" i="19"/>
  <c r="R91" i="19"/>
  <c r="X105" i="19"/>
  <c r="H147" i="19"/>
  <c r="J147" i="19"/>
  <c r="R112" i="19"/>
  <c r="R18" i="19"/>
  <c r="J127" i="19"/>
  <c r="P121" i="19"/>
  <c r="R121" i="19"/>
  <c r="R89" i="19"/>
  <c r="R45" i="19"/>
  <c r="J156" i="19"/>
  <c r="R159" i="19"/>
  <c r="R80" i="19"/>
  <c r="J11" i="19"/>
  <c r="P35" i="19"/>
  <c r="R35" i="19"/>
  <c r="J155" i="19"/>
  <c r="P149" i="19"/>
  <c r="R149" i="19"/>
  <c r="R117" i="19"/>
  <c r="X35" i="19"/>
  <c r="H57" i="12"/>
  <c r="L53" i="12"/>
  <c r="I53" i="12"/>
  <c r="N53" i="12"/>
  <c r="K53" i="12"/>
  <c r="J53" i="12"/>
  <c r="M53" i="12"/>
  <c r="J76" i="13"/>
  <c r="I76" i="13"/>
  <c r="M76" i="13"/>
  <c r="L76" i="13"/>
  <c r="K76" i="13"/>
  <c r="M161" i="17"/>
  <c r="K161" i="17"/>
  <c r="L161" i="17"/>
  <c r="I161" i="17"/>
  <c r="J161" i="17"/>
  <c r="R62" i="19"/>
  <c r="J102" i="19"/>
  <c r="J17" i="19"/>
  <c r="J28" i="19"/>
  <c r="M133" i="17"/>
  <c r="K133" i="17"/>
  <c r="I133" i="17"/>
  <c r="L133" i="17"/>
  <c r="J133" i="17"/>
  <c r="H65" i="19"/>
  <c r="J65" i="19"/>
  <c r="L107" i="17"/>
  <c r="I107" i="17"/>
  <c r="M107" i="17"/>
  <c r="K107" i="17"/>
  <c r="J107" i="17"/>
  <c r="R95" i="19"/>
  <c r="J146" i="28"/>
  <c r="I146" i="28"/>
  <c r="M146" i="28"/>
  <c r="L146" i="28"/>
  <c r="K146" i="28"/>
  <c r="J135" i="17"/>
  <c r="M135" i="17"/>
  <c r="L135" i="17"/>
  <c r="K135" i="17"/>
  <c r="I135" i="17"/>
  <c r="J160" i="19"/>
  <c r="X37" i="19"/>
  <c r="R16" i="41"/>
  <c r="P16" i="41"/>
  <c r="T16" i="41"/>
  <c r="S16" i="41"/>
  <c r="Q16" i="41"/>
  <c r="K139" i="42"/>
  <c r="J23" i="19"/>
  <c r="H23" i="19"/>
  <c r="P65" i="19"/>
  <c r="R65" i="19"/>
  <c r="R9" i="19"/>
  <c r="P9" i="19"/>
  <c r="R68" i="19"/>
  <c r="R46" i="19"/>
  <c r="R34" i="19"/>
  <c r="R55" i="19"/>
  <c r="R38" i="19"/>
  <c r="R60" i="19"/>
  <c r="R43" i="19"/>
  <c r="R72" i="19"/>
  <c r="R33" i="19"/>
  <c r="R70" i="19"/>
  <c r="R52" i="19"/>
  <c r="R42" i="19"/>
  <c r="R69" i="19"/>
  <c r="R59" i="19"/>
  <c r="I121" i="17"/>
  <c r="M121" i="17"/>
  <c r="L121" i="17"/>
  <c r="K121" i="17"/>
  <c r="J121" i="17"/>
  <c r="M188" i="3"/>
  <c r="L188" i="3"/>
  <c r="K188" i="3"/>
  <c r="J188" i="3"/>
  <c r="R116" i="19"/>
  <c r="R61" i="19"/>
  <c r="K7" i="19"/>
  <c r="AA21" i="15"/>
  <c r="Z21" i="15"/>
  <c r="Y21" i="15"/>
  <c r="X21" i="15"/>
  <c r="W21" i="15"/>
  <c r="H51" i="19"/>
  <c r="J51" i="19"/>
  <c r="R56" i="19"/>
  <c r="R94" i="19"/>
  <c r="R40" i="19"/>
  <c r="J150" i="19"/>
  <c r="J128" i="19"/>
  <c r="R82" i="19"/>
  <c r="R29" i="19"/>
  <c r="P77" i="19"/>
  <c r="R77" i="19"/>
  <c r="H107" i="19"/>
  <c r="J107" i="19"/>
  <c r="R160" i="19"/>
  <c r="R111" i="19"/>
  <c r="J16" i="19"/>
  <c r="J126" i="19"/>
  <c r="R129" i="19"/>
  <c r="J19" i="19"/>
  <c r="R47" i="19"/>
  <c r="H135" i="19"/>
  <c r="J135" i="19"/>
  <c r="J103" i="19"/>
  <c r="R139" i="19"/>
  <c r="R87" i="19"/>
  <c r="X161" i="19"/>
  <c r="L104" i="13"/>
  <c r="K104" i="13"/>
  <c r="M104" i="13"/>
  <c r="J104" i="13"/>
  <c r="I104" i="13"/>
  <c r="I62" i="13"/>
  <c r="M62" i="13"/>
  <c r="L62" i="13"/>
  <c r="K62" i="13"/>
  <c r="J62" i="13"/>
  <c r="J154" i="19"/>
  <c r="R138" i="19"/>
  <c r="P105" i="19"/>
  <c r="R105" i="19"/>
  <c r="R75" i="19"/>
  <c r="M132" i="13"/>
  <c r="J132" i="13"/>
  <c r="I132" i="13"/>
  <c r="L132" i="13"/>
  <c r="K132" i="13"/>
  <c r="J100" i="19"/>
  <c r="R12" i="19"/>
  <c r="K20" i="28"/>
  <c r="J20" i="28"/>
  <c r="I20" i="28"/>
  <c r="M20" i="28"/>
  <c r="L20" i="28"/>
  <c r="J66" i="19"/>
  <c r="J131" i="19"/>
  <c r="L190" i="3"/>
  <c r="K190" i="3"/>
  <c r="J190" i="3"/>
  <c r="M190" i="3"/>
  <c r="J89" i="19"/>
  <c r="M104" i="28"/>
  <c r="L104" i="28"/>
  <c r="I104" i="28"/>
  <c r="J104" i="28"/>
  <c r="K104" i="28"/>
  <c r="I118" i="28"/>
  <c r="L118" i="28"/>
  <c r="M118" i="28"/>
  <c r="K118" i="28"/>
  <c r="J118" i="28"/>
  <c r="R20" i="19"/>
  <c r="J142" i="19"/>
  <c r="J16" i="41"/>
  <c r="H16" i="41"/>
  <c r="I16" i="41"/>
  <c r="O146" i="43"/>
  <c r="N146" i="43"/>
  <c r="M146" i="43"/>
  <c r="L146" i="43"/>
  <c r="X77" i="19"/>
  <c r="L147" i="19" l="1"/>
  <c r="L107" i="19"/>
  <c r="L51" i="19"/>
  <c r="D35" i="19"/>
  <c r="D135" i="19"/>
  <c r="T93" i="19"/>
  <c r="T65" i="19"/>
  <c r="L93" i="19"/>
  <c r="L35" i="19"/>
  <c r="L37" i="19"/>
  <c r="D133" i="19"/>
  <c r="D161" i="19"/>
  <c r="D147" i="19"/>
  <c r="D51" i="19"/>
  <c r="T21" i="19"/>
  <c r="T9" i="19"/>
  <c r="T49" i="19"/>
  <c r="T77" i="19"/>
  <c r="L119" i="19"/>
  <c r="L49" i="19"/>
  <c r="L21" i="19"/>
  <c r="L161" i="19"/>
  <c r="L77" i="19"/>
  <c r="D23" i="19"/>
  <c r="D65" i="19"/>
  <c r="D121" i="19"/>
  <c r="T105" i="19"/>
  <c r="T23" i="19"/>
  <c r="T147" i="19"/>
  <c r="D91" i="19"/>
  <c r="D37" i="19"/>
  <c r="D77" i="19"/>
  <c r="T135" i="19"/>
  <c r="T35" i="19"/>
  <c r="T121" i="19"/>
  <c r="L105" i="19"/>
  <c r="T63" i="19"/>
  <c r="T91" i="19"/>
  <c r="L63" i="19"/>
  <c r="L79" i="19"/>
  <c r="D79" i="19"/>
  <c r="D149" i="19"/>
  <c r="D63" i="19"/>
  <c r="T161" i="19"/>
  <c r="L91" i="19"/>
  <c r="L135" i="19"/>
  <c r="L23" i="19"/>
  <c r="L149" i="19"/>
  <c r="D9" i="19"/>
  <c r="D105" i="19"/>
  <c r="D49" i="19"/>
  <c r="D119" i="19"/>
  <c r="T107" i="19"/>
  <c r="T149" i="19"/>
  <c r="L9" i="19"/>
  <c r="L121" i="19"/>
  <c r="L133" i="19"/>
  <c r="L65" i="19"/>
  <c r="D107" i="19"/>
  <c r="D21" i="19"/>
  <c r="D93" i="19"/>
  <c r="T37" i="19"/>
  <c r="T79" i="19"/>
  <c r="T133" i="19"/>
  <c r="T51" i="19"/>
  <c r="T119" i="19"/>
  <c r="Z117" i="19"/>
  <c r="Z10" i="19"/>
  <c r="Z70" i="19"/>
  <c r="Z96" i="19"/>
  <c r="Z61" i="19"/>
  <c r="Z93" i="19"/>
  <c r="Z133" i="19"/>
  <c r="Z15" i="19"/>
  <c r="Z59" i="19"/>
  <c r="Z112" i="19"/>
  <c r="Z23" i="19"/>
  <c r="Z81" i="19"/>
  <c r="Z51" i="19"/>
  <c r="Z89" i="19"/>
  <c r="Z116" i="19"/>
  <c r="Z85" i="19"/>
  <c r="Z75" i="19"/>
  <c r="Z114" i="19"/>
  <c r="Z53" i="19"/>
  <c r="Z101" i="19"/>
  <c r="Z13" i="19"/>
  <c r="Z46" i="19"/>
  <c r="Z52" i="19"/>
  <c r="Z31" i="19"/>
  <c r="Z97" i="19"/>
  <c r="Z56" i="19"/>
  <c r="Z30" i="19"/>
  <c r="Z20" i="19"/>
  <c r="Z105" i="19"/>
  <c r="Z12" i="19"/>
  <c r="Z28" i="19"/>
  <c r="Q7" i="19"/>
  <c r="L57" i="12"/>
  <c r="J57" i="12"/>
  <c r="I57" i="12"/>
  <c r="N57" i="12"/>
  <c r="M57" i="12"/>
  <c r="K57" i="12"/>
  <c r="Z137" i="19"/>
  <c r="Z43" i="19"/>
  <c r="Z144" i="19"/>
  <c r="Z84" i="19"/>
  <c r="Z161" i="19"/>
  <c r="Z40" i="19"/>
  <c r="Z58" i="19"/>
  <c r="Z130" i="19"/>
  <c r="Z154" i="19"/>
  <c r="Z152" i="19"/>
  <c r="Z54" i="19"/>
  <c r="Z62" i="19"/>
  <c r="Z139" i="19"/>
  <c r="Z60" i="19"/>
  <c r="Z44" i="19"/>
  <c r="Z126" i="19"/>
  <c r="Z27" i="19"/>
  <c r="Z136" i="19"/>
  <c r="Z57" i="19"/>
  <c r="Z142" i="19"/>
  <c r="Z55" i="19"/>
  <c r="Z33" i="19"/>
  <c r="Z122" i="19"/>
  <c r="Z157" i="19"/>
  <c r="Z113" i="19"/>
  <c r="Z141" i="19"/>
  <c r="Z147" i="19"/>
  <c r="Z29" i="19"/>
  <c r="Z146" i="19"/>
  <c r="Z115" i="19"/>
  <c r="Z35" i="19"/>
  <c r="Z135" i="19"/>
  <c r="Z34" i="19"/>
  <c r="Z124" i="19"/>
  <c r="Z131" i="19"/>
  <c r="Z63" i="19"/>
  <c r="Z121" i="19"/>
  <c r="Z108" i="19"/>
  <c r="Z72" i="19"/>
  <c r="Z111" i="19"/>
  <c r="Z102" i="19"/>
  <c r="I7" i="19"/>
  <c r="Y7" i="19"/>
  <c r="Z125" i="19"/>
  <c r="Z26" i="19"/>
  <c r="Z48" i="19"/>
  <c r="Z123" i="19"/>
  <c r="Z24" i="19"/>
  <c r="Z100" i="19"/>
  <c r="Z107" i="19"/>
  <c r="Z119" i="19"/>
  <c r="Z138" i="19"/>
  <c r="Z25" i="19"/>
  <c r="Y15" i="19" l="1"/>
  <c r="S105" i="19"/>
  <c r="Y105" i="19" s="1"/>
  <c r="Y97" i="19"/>
  <c r="C23" i="19"/>
  <c r="I23" i="19" s="1"/>
  <c r="I24" i="19"/>
  <c r="I84" i="19"/>
  <c r="I155" i="19"/>
  <c r="Q12" i="19"/>
  <c r="Q53" i="19"/>
  <c r="Q113" i="19"/>
  <c r="Q132" i="19"/>
  <c r="Q143" i="19"/>
  <c r="Y16" i="19"/>
  <c r="S35" i="19"/>
  <c r="Y35" i="19" s="1"/>
  <c r="Y27" i="19"/>
  <c r="S37" i="19"/>
  <c r="Y37" i="19" s="1"/>
  <c r="Y38" i="19"/>
  <c r="Y46" i="19"/>
  <c r="Y57" i="19"/>
  <c r="Y68" i="19"/>
  <c r="Y76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I14" i="19"/>
  <c r="I25" i="19"/>
  <c r="I33" i="19"/>
  <c r="I44" i="19"/>
  <c r="C63" i="19"/>
  <c r="I63" i="19" s="1"/>
  <c r="I55" i="19"/>
  <c r="C65" i="19"/>
  <c r="I65" i="19" s="1"/>
  <c r="I66" i="19"/>
  <c r="I74" i="19"/>
  <c r="I85" i="19"/>
  <c r="I96" i="19"/>
  <c r="I104" i="19"/>
  <c r="I115" i="19"/>
  <c r="I126" i="19"/>
  <c r="I137" i="19"/>
  <c r="I145" i="19"/>
  <c r="I156" i="19"/>
  <c r="K21" i="19"/>
  <c r="Q21" i="19" s="1"/>
  <c r="Q13" i="19"/>
  <c r="K23" i="19"/>
  <c r="Q23" i="19" s="1"/>
  <c r="Q24" i="19"/>
  <c r="Q32" i="19"/>
  <c r="Q43" i="19"/>
  <c r="Q54" i="19"/>
  <c r="Q62" i="19"/>
  <c r="Q73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Y67" i="19"/>
  <c r="Y157" i="19"/>
  <c r="I73" i="19"/>
  <c r="I103" i="19"/>
  <c r="Q20" i="19"/>
  <c r="Q42" i="19"/>
  <c r="Q102" i="19"/>
  <c r="Q124" i="19"/>
  <c r="Q154" i="19"/>
  <c r="Y17" i="19"/>
  <c r="Y28" i="19"/>
  <c r="Y39" i="19"/>
  <c r="Y47" i="19"/>
  <c r="Y58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Y151" i="19"/>
  <c r="Y159" i="19"/>
  <c r="I15" i="19"/>
  <c r="I26" i="19"/>
  <c r="I34" i="19"/>
  <c r="I45" i="19"/>
  <c r="I56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Q14" i="19"/>
  <c r="Q25" i="19"/>
  <c r="Q33" i="19"/>
  <c r="Q44" i="19"/>
  <c r="K63" i="19"/>
  <c r="Q63" i="19" s="1"/>
  <c r="Q55" i="19"/>
  <c r="K65" i="19"/>
  <c r="Q65" i="19" s="1"/>
  <c r="Q66" i="19"/>
  <c r="Q74" i="19"/>
  <c r="Q85" i="19"/>
  <c r="Q96" i="19"/>
  <c r="Q104" i="19"/>
  <c r="Q115" i="19"/>
  <c r="Q126" i="19"/>
  <c r="Q137" i="19"/>
  <c r="Q145" i="19"/>
  <c r="Q156" i="19"/>
  <c r="Y75" i="19"/>
  <c r="Y146" i="19"/>
  <c r="I62" i="19"/>
  <c r="I144" i="19"/>
  <c r="Q72" i="19"/>
  <c r="Y18" i="19"/>
  <c r="Y29" i="19"/>
  <c r="Y40" i="19"/>
  <c r="Y48" i="19"/>
  <c r="Y59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I16" i="19"/>
  <c r="C35" i="19"/>
  <c r="I35" i="19" s="1"/>
  <c r="I27" i="19"/>
  <c r="C37" i="19"/>
  <c r="I37" i="19" s="1"/>
  <c r="I38" i="19"/>
  <c r="I46" i="19"/>
  <c r="I57" i="19"/>
  <c r="I68" i="19"/>
  <c r="I7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Q15" i="19"/>
  <c r="Q26" i="19"/>
  <c r="Q34" i="19"/>
  <c r="Q45" i="19"/>
  <c r="Q56" i="19"/>
  <c r="Q67" i="19"/>
  <c r="Q75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Y56" i="19"/>
  <c r="Y127" i="19"/>
  <c r="I54" i="19"/>
  <c r="C135" i="19"/>
  <c r="I135" i="19" s="1"/>
  <c r="I136" i="19"/>
  <c r="K93" i="19"/>
  <c r="Q93" i="19" s="1"/>
  <c r="Q94" i="19"/>
  <c r="Y19" i="19"/>
  <c r="Y60" i="19"/>
  <c r="Y71" i="19"/>
  <c r="Y82" i="19"/>
  <c r="Y90" i="19"/>
  <c r="Y101" i="19"/>
  <c r="Y112" i="19"/>
  <c r="Y123" i="19"/>
  <c r="Y131" i="19"/>
  <c r="Y142" i="19"/>
  <c r="S161" i="19"/>
  <c r="Y161" i="19" s="1"/>
  <c r="Y153" i="19"/>
  <c r="I17" i="19"/>
  <c r="I28" i="19"/>
  <c r="I39" i="19"/>
  <c r="I47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I151" i="19"/>
  <c r="I159" i="19"/>
  <c r="Q16" i="19"/>
  <c r="K35" i="19"/>
  <c r="Q35" i="19" s="1"/>
  <c r="Q27" i="19"/>
  <c r="K37" i="19"/>
  <c r="Q37" i="19" s="1"/>
  <c r="Q38" i="19"/>
  <c r="Q46" i="19"/>
  <c r="Q57" i="19"/>
  <c r="Q68" i="19"/>
  <c r="Q76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Y45" i="19"/>
  <c r="Y116" i="19"/>
  <c r="I32" i="19"/>
  <c r="I114" i="19"/>
  <c r="K91" i="19"/>
  <c r="Q91" i="19" s="1"/>
  <c r="Q83" i="19"/>
  <c r="S49" i="19"/>
  <c r="Y49" i="19" s="1"/>
  <c r="Y41" i="19"/>
  <c r="Y12" i="19"/>
  <c r="Y42" i="19"/>
  <c r="Y61" i="19"/>
  <c r="S93" i="19"/>
  <c r="Y93" i="19" s="1"/>
  <c r="Y94" i="19"/>
  <c r="Y102" i="19"/>
  <c r="Y113" i="19"/>
  <c r="Y124" i="19"/>
  <c r="Y132" i="19"/>
  <c r="Y143" i="19"/>
  <c r="Y154" i="19"/>
  <c r="C9" i="19"/>
  <c r="I9" i="19" s="1"/>
  <c r="I10" i="19"/>
  <c r="I18" i="19"/>
  <c r="I29" i="19"/>
  <c r="I40" i="19"/>
  <c r="I48" i="19"/>
  <c r="I59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Q17" i="19"/>
  <c r="Q28" i="19"/>
  <c r="Q39" i="19"/>
  <c r="Q47" i="19"/>
  <c r="Q58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Q151" i="19"/>
  <c r="Q159" i="19"/>
  <c r="Y34" i="19"/>
  <c r="S107" i="19"/>
  <c r="Y107" i="19" s="1"/>
  <c r="Y108" i="19"/>
  <c r="C21" i="19"/>
  <c r="I21" i="19" s="1"/>
  <c r="I13" i="19"/>
  <c r="I95" i="19"/>
  <c r="Q31" i="19"/>
  <c r="S9" i="19"/>
  <c r="Y9" i="19" s="1"/>
  <c r="Y10" i="19"/>
  <c r="Y30" i="19"/>
  <c r="Y20" i="19"/>
  <c r="Y53" i="19"/>
  <c r="S91" i="19"/>
  <c r="Y91" i="19" s="1"/>
  <c r="Y83" i="19"/>
  <c r="S23" i="19"/>
  <c r="Y23" i="19" s="1"/>
  <c r="Y24" i="19"/>
  <c r="Y54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I11" i="19"/>
  <c r="I19" i="19"/>
  <c r="I30" i="19"/>
  <c r="C49" i="19"/>
  <c r="I49" i="19" s="1"/>
  <c r="I41" i="19"/>
  <c r="C51" i="19"/>
  <c r="I51" i="19" s="1"/>
  <c r="I52" i="19"/>
  <c r="I60" i="19"/>
  <c r="I71" i="19"/>
  <c r="I82" i="19"/>
  <c r="I90" i="19"/>
  <c r="I101" i="19"/>
  <c r="I112" i="19"/>
  <c r="I123" i="19"/>
  <c r="I131" i="19"/>
  <c r="I142" i="19"/>
  <c r="C161" i="19"/>
  <c r="I161" i="19" s="1"/>
  <c r="I153" i="19"/>
  <c r="K9" i="19"/>
  <c r="Q9" i="19" s="1"/>
  <c r="Q10" i="19"/>
  <c r="Q18" i="19"/>
  <c r="Q29" i="19"/>
  <c r="Q40" i="19"/>
  <c r="Q48" i="19"/>
  <c r="Q59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Y26" i="19"/>
  <c r="Y86" i="19"/>
  <c r="Y138" i="19"/>
  <c r="I43" i="19"/>
  <c r="C133" i="19"/>
  <c r="I133" i="19" s="1"/>
  <c r="I125" i="19"/>
  <c r="Q61" i="19"/>
  <c r="Y11" i="19"/>
  <c r="S51" i="19"/>
  <c r="Y51" i="19" s="1"/>
  <c r="Y52" i="19"/>
  <c r="Y31" i="19"/>
  <c r="Y72" i="19"/>
  <c r="S21" i="19"/>
  <c r="Y21" i="19" s="1"/>
  <c r="Y13" i="19"/>
  <c r="Y32" i="19"/>
  <c r="Y43" i="19"/>
  <c r="Y62" i="19"/>
  <c r="Y14" i="19"/>
  <c r="Y25" i="19"/>
  <c r="Y33" i="19"/>
  <c r="Y44" i="19"/>
  <c r="S63" i="19"/>
  <c r="Y63" i="19" s="1"/>
  <c r="Y55" i="19"/>
  <c r="S65" i="19"/>
  <c r="Y65" i="19" s="1"/>
  <c r="Y66" i="19"/>
  <c r="Y74" i="19"/>
  <c r="Y85" i="19"/>
  <c r="Y96" i="19"/>
  <c r="Y104" i="19"/>
  <c r="Y115" i="19"/>
  <c r="Y126" i="19"/>
  <c r="Y137" i="19"/>
  <c r="Y145" i="19"/>
  <c r="Y156" i="19"/>
  <c r="I12" i="19"/>
  <c r="I20" i="19"/>
  <c r="I31" i="19"/>
  <c r="I42" i="19"/>
  <c r="I53" i="19"/>
  <c r="I61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Q11" i="19"/>
  <c r="Q19" i="19"/>
  <c r="Q30" i="19"/>
  <c r="K49" i="19"/>
  <c r="Q49" i="19" s="1"/>
  <c r="Q41" i="19"/>
  <c r="K51" i="19"/>
  <c r="Q51" i="19" s="1"/>
  <c r="Q52" i="19"/>
  <c r="Q60" i="19"/>
  <c r="Q71" i="19"/>
  <c r="Q82" i="19"/>
  <c r="Q90" i="19"/>
  <c r="Q101" i="19"/>
  <c r="Q112" i="19"/>
  <c r="Q123" i="19"/>
  <c r="Q131" i="19"/>
  <c r="Q142" i="19"/>
  <c r="K161" i="19"/>
  <c r="Q161" i="19" s="1"/>
  <c r="Q153" i="19"/>
</calcChain>
</file>

<file path=xl/sharedStrings.xml><?xml version="1.0" encoding="utf-8"?>
<sst xmlns="http://schemas.openxmlformats.org/spreadsheetml/2006/main" count="5992" uniqueCount="327">
  <si>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</si>
  <si>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</si>
  <si>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</si>
  <si>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</si>
  <si>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</si>
  <si>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</si>
  <si>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</si>
  <si>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</si>
  <si>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</si>
  <si>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</si>
  <si>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</si>
  <si>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</si>
  <si>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</si>
  <si>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</si>
  <si>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</si>
  <si>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</si>
  <si>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</si>
  <si>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</si>
  <si>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</si>
  <si>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</si>
  <si>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</si>
  <si>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</si>
  <si>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</si>
  <si>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</si>
  <si>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</si>
  <si>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</si>
  <si>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</si>
  <si>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</si>
  <si>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</si>
  <si>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</si>
  <si>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</si>
  <si>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</si>
  <si>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</si>
  <si>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</si>
  <si>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</si>
  <si>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</si>
  <si>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</si>
  <si>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</si>
  <si>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</si>
  <si>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</si>
  <si>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</si>
  <si>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</si>
  <si>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</si>
  <si>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</si>
  <si>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</si>
  <si>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</si>
  <si>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</si>
  <si>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</si>
  <si>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</si>
  <si>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</si>
  <si>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</si>
  <si>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</si>
  <si>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</si>
  <si>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</si>
  <si>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</si>
  <si>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</si>
  <si>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</si>
  <si>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</si>
  <si>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</si>
  <si>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</si>
  <si>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</si>
  <si>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</si>
  <si>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</si>
  <si>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</si>
  <si>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</si>
  <si>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</si>
  <si>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</si>
  <si>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</si>
  <si>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</si>
  <si>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</si>
  <si>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</si>
  <si>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</si>
  <si>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</si>
  <si>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</si>
  <si>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</si>
  <si>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</si>
  <si>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</si>
  <si>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</si>
  <si>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</si>
  <si>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</si>
  <si>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</si>
  <si>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</si>
  <si>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</si>
  <si>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</si>
  <si>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</si>
  <si>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</si>
  <si>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</si>
  <si>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</si>
  <si>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</si>
  <si>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</si>
  <si>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</si>
  <si>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</si>
  <si>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</si>
  <si>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</si>
  <si>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</si>
  <si>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</si>
  <si>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</si>
  <si>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</si>
  <si>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</si>
  <si>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</si>
  <si>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</si>
  <si>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</si>
  <si>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</si>
  <si>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</si>
  <si>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</si>
  <si>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</si>
  <si>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</si>
  <si>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</si>
  <si>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</si>
  <si>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</si>
  <si>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</si>
  <si>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</si>
  <si>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</si>
  <si>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</si>
  <si>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</si>
  <si>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</si>
  <si>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</si>
  <si>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</si>
  <si>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</si>
  <si>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</si>
  <si>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</si>
  <si>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</si>
  <si>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</si>
  <si>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</si>
  <si>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</si>
  <si>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</si>
  <si>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</si>
  <si>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</si>
  <si>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</si>
  <si>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</si>
  <si>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</si>
  <si>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</si>
  <si>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</si>
  <si>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</si>
  <si>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</si>
  <si>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</si>
  <si>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</si>
  <si>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</si>
  <si>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</si>
  <si>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</si>
  <si>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</si>
  <si>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</si>
  <si>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</si>
  <si>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</si>
  <si>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</si>
  <si>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</si>
  <si>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</si>
  <si>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</si>
  <si>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</si>
  <si>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</si>
  <si>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</si>
  <si>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</si>
  <si>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</si>
  <si>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</si>
  <si>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</si>
  <si>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</si>
  <si>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</si>
  <si>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</si>
  <si>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</si>
  <si>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</si>
  <si>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</si>
  <si>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</si>
  <si>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</si>
  <si>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</si>
  <si>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</si>
  <si>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</si>
  <si>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</si>
  <si>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</si>
  <si>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</si>
  <si>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</si>
  <si>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</si>
  <si>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</si>
  <si>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</si>
  <si>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</si>
  <si>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</si>
  <si>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</si>
  <si>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</si>
  <si>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</si>
  <si>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</si>
  <si>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</si>
  <si>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</si>
  <si>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</si>
  <si>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</si>
  <si>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</si>
  <si>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</si>
  <si>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</si>
  <si>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</si>
  <si>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</si>
  <si>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</si>
  <si>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</si>
  <si>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</si>
  <si>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</si>
  <si>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</si>
  <si>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</si>
  <si>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</si>
  <si>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</si>
  <si>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</si>
  <si>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</si>
  <si>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</si>
  <si>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</si>
  <si>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</si>
  <si>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</si>
  <si>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</si>
  <si>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</si>
  <si>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</si>
  <si>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</si>
  <si>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</si>
  <si>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</si>
  <si>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</si>
  <si>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2024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</si>
  <si>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</si>
  <si>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</si>
  <si>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</si>
  <si>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</si>
  <si>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</si>
  <si>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</si>
  <si>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</si>
  <si>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</si>
  <si>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</si>
  <si>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</si>
  <si>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</si>
  <si>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</si>
  <si>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</si>
  <si>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</si>
  <si>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septiembre 2019</t>
  </si>
  <si>
    <t>septiembre 2021</t>
  </si>
  <si>
    <t>septiembre 2022</t>
  </si>
  <si>
    <t>septiembre 2023</t>
  </si>
  <si>
    <t>septiembre 2024</t>
  </si>
  <si>
    <t>acumulado a septiembre 2019</t>
  </si>
  <si>
    <t>acumulado a septiembre 2021</t>
  </si>
  <si>
    <t>acumulado a septiembre 2022</t>
  </si>
  <si>
    <t>acumulado a septiembre 2023</t>
  </si>
  <si>
    <t>acumulado a septiembre 2024</t>
  </si>
  <si>
    <t>septiembre 2020</t>
  </si>
  <si>
    <t>Viajeros  entrados en los establecimientos alojativos de Adeje 
(hotel + apartamento)</t>
  </si>
  <si>
    <t>-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</si>
  <si>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</si>
  <si>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</si>
  <si>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</si>
  <si>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</si>
  <si>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</si>
  <si>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</si>
  <si>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</si>
  <si>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</si>
  <si>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</si>
  <si>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</si>
  <si>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</si>
  <si>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21/20</t>
  </si>
  <si>
    <t>var 23/22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</si>
  <si>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</si>
  <si>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</si>
  <si>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</si>
  <si>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</si>
  <si>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</si>
  <si>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</si>
  <si>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</si>
  <si>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</si>
  <si>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</si>
  <si>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septiembre 2020</t>
  </si>
  <si>
    <t>Viajeros entrados en los establecimientos alojativos de Adeje según lugar de residencia (hotel + apartamento)</t>
  </si>
  <si>
    <t>acumulado septiembre 2018</t>
  </si>
  <si>
    <t>acumulado septiembre 2019</t>
  </si>
  <si>
    <t>acumulado septiembre 2020</t>
  </si>
  <si>
    <t>acumulado septiembre 2022</t>
  </si>
  <si>
    <t>acumulado septiembre 2023</t>
  </si>
  <si>
    <t>acumulado septiembre 2024</t>
  </si>
  <si>
    <t>Viajeros entrados en los hoteles de Adeje según lugar de residencia (hotel + apartamento)</t>
  </si>
  <si>
    <t>Viajeros entrados en los apartamentos de Adeje según lugar de residencia (hotel + apartamento)</t>
  </si>
  <si>
    <t>acumulado septiembre 2021</t>
  </si>
  <si>
    <t>Viajeros alojados en los establecimientos alojativos de Adeje según lugar de residencia (hotel + apartamento)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</si>
  <si>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</si>
  <si>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</si>
  <si>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24/23</t>
  </si>
  <si>
    <t>var 24/19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</si>
  <si>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</si>
  <si>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</si>
  <si>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</si>
  <si>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</si>
  <si>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</si>
  <si>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</si>
  <si>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</si>
  <si>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</si>
  <si>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</si>
  <si>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</si>
  <si>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2020</t>
  </si>
  <si>
    <t>2021</t>
  </si>
  <si>
    <t>2022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</si>
  <si>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</si>
  <si>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</si>
  <si>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</si>
  <si>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</si>
  <si>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septiembre 2018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</si>
  <si>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</si>
  <si>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</si>
  <si>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</si>
  <si>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</si>
  <si>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</si>
  <si>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</si>
  <si>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</si>
  <si>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</si>
  <si>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</si>
  <si>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</si>
  <si>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</si>
  <si>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</si>
  <si>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</si>
  <si>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</si>
  <si>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</si>
  <si>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</si>
  <si>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</si>
  <si>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</si>
  <si>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</si>
  <si>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</si>
  <si>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</si>
  <si>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</si>
  <si>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</si>
  <si>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</si>
  <si>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</si>
  <si>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</si>
  <si>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</si>
  <si>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</si>
  <si>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</si>
  <si>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</si>
  <si>
    <t>dif 24/23</t>
  </si>
  <si>
    <t>dif 24/19</t>
  </si>
  <si>
    <t>def 24/23</t>
  </si>
  <si>
    <t>def 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</si>
</sst>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B0223505-56FC-4F7D-A167-7E6D5F80C957}"/>
    <cellStyle name="Normal 2 6" xfId="3" xr:uid="{6CF6F1BD-EB53-4B5E-BE3D-C4894B5983C0}"/>
    <cellStyle name="Porcentaje" xfId="1" builtinId="5"/>
  </cellStyles>
  <dxfs count="0"/>
  <tableStyles count="1" defaultTableStyle="TableStyleMedium2" defaultPivotStyle="PivotStyleLight16">
    <tableStyle name="Invisible" pivot="0" table="0" count="0" xr9:uid="{7DEB964B-7F15-49A8-89E3-0842D57B381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48-4778-9D3D-B266619664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48-4778-9D3D-B2666196644C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48-4778-9D3D-B2666196644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48-4778-9D3D-B2666196644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48-4778-9D3D-B266619664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48-4778-9D3D-B2666196644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48-4778-9D3D-B266619664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48-4778-9D3D-B266619664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12">
                  <c:v>1449683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48-4778-9D3D-B26661966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48-4778-9D3D-B266619664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48-4778-9D3D-B266619664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48-4778-9D3D-B266619664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48-4778-9D3D-B266619664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48-4778-9D3D-B266619664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48-4778-9D3D-B266619664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48-4778-9D3D-B266619664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48-4778-9D3D-B266619664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48-4778-9D3D-B266619664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48-4778-9D3D-B266619664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48-4778-9D3D-B266619664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48-4778-9D3D-B266619664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48-4778-9D3D-B2666196644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7">
                  <c:v>5.0456957370608624E-2</c:v>
                </c:pt>
                <c:pt idx="8">
                  <c:v>-2.936622524776733E-2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3.5445699710797474E-2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48-4778-9D3D-B2666196644C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7">
                  <c:v>6.4223913017098067E-2</c:v>
                </c:pt>
                <c:pt idx="8">
                  <c:v>8.6322624043987606E-2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9.2591364379762231E-2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48-4778-9D3D-B26661966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9D-4F42-8B27-B9886B7DA4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4098</c:v>
                </c:pt>
                <c:pt idx="1">
                  <c:v>4714</c:v>
                </c:pt>
                <c:pt idx="2">
                  <c:v>5393</c:v>
                </c:pt>
                <c:pt idx="3">
                  <c:v>6633</c:v>
                </c:pt>
                <c:pt idx="4">
                  <c:v>4622</c:v>
                </c:pt>
                <c:pt idx="5">
                  <c:v>3823</c:v>
                </c:pt>
                <c:pt idx="6">
                  <c:v>6279</c:v>
                </c:pt>
                <c:pt idx="7">
                  <c:v>5759</c:v>
                </c:pt>
                <c:pt idx="8">
                  <c:v>4487</c:v>
                </c:pt>
                <c:pt idx="9">
                  <c:v>6463</c:v>
                </c:pt>
                <c:pt idx="10">
                  <c:v>4489</c:v>
                </c:pt>
                <c:pt idx="11">
                  <c:v>4668</c:v>
                </c:pt>
                <c:pt idx="12">
                  <c:v>61428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D-4F42-8B27-B9886B7DA4BE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9D-4F42-8B27-B9886B7DA4BE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5898</c:v>
                </c:pt>
                <c:pt idx="1">
                  <c:v>6830</c:v>
                </c:pt>
                <c:pt idx="2">
                  <c:v>6235</c:v>
                </c:pt>
                <c:pt idx="3">
                  <c:v>8867</c:v>
                </c:pt>
                <c:pt idx="4">
                  <c:v>6899</c:v>
                </c:pt>
                <c:pt idx="5">
                  <c:v>5674</c:v>
                </c:pt>
                <c:pt idx="6">
                  <c:v>6649</c:v>
                </c:pt>
                <c:pt idx="7">
                  <c:v>7358</c:v>
                </c:pt>
                <c:pt idx="8">
                  <c:v>6059</c:v>
                </c:pt>
                <c:pt idx="9">
                  <c:v>5618</c:v>
                </c:pt>
                <c:pt idx="10">
                  <c:v>5119</c:v>
                </c:pt>
                <c:pt idx="11">
                  <c:v>4695</c:v>
                </c:pt>
                <c:pt idx="12">
                  <c:v>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9D-4F42-8B27-B9886B7DA4BE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9D-4F42-8B27-B9886B7DA4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9D-4F42-8B27-B9886B7DA4BE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9D-4F42-8B27-B9886B7DA4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9D-4F42-8B27-B9886B7DA4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12">
                  <c:v>54097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9D-4F42-8B27-B9886B7D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9D-4F42-8B27-B9886B7DA4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9D-4F42-8B27-B9886B7DA4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9D-4F42-8B27-B9886B7DA4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9D-4F42-8B27-B9886B7DA4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9D-4F42-8B27-B9886B7DA4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9D-4F42-8B27-B9886B7DA4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9D-4F42-8B27-B9886B7DA4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9D-4F42-8B27-B9886B7DA4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9D-4F42-8B27-B9886B7DA4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9D-4F42-8B27-B9886B7DA4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9D-4F42-8B27-B9886B7DA4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9D-4F42-8B27-B9886B7DA4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9D-4F42-8B27-B9886B7DA4B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-3.0443660664562833E-2</c:v>
                </c:pt>
                <c:pt idx="1">
                  <c:v>0.14942744509104555</c:v>
                </c:pt>
                <c:pt idx="2">
                  <c:v>6.3586265366680772E-2</c:v>
                </c:pt>
                <c:pt idx="3">
                  <c:v>-7.198868749196552E-2</c:v>
                </c:pt>
                <c:pt idx="4">
                  <c:v>0.16192875134940632</c:v>
                </c:pt>
                <c:pt idx="5">
                  <c:v>-3.4073506891271088E-2</c:v>
                </c:pt>
                <c:pt idx="6">
                  <c:v>5.5054151624548631E-2</c:v>
                </c:pt>
                <c:pt idx="7">
                  <c:v>-0.13455455983131259</c:v>
                </c:pt>
                <c:pt idx="8">
                  <c:v>-4.9711185016628745E-2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2.8734566756887236E-3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9D-4F42-8B27-B9886B7DA4BE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0.27452415812591502</c:v>
                </c:pt>
                <c:pt idx="1">
                  <c:v>0.29889690284259651</c:v>
                </c:pt>
                <c:pt idx="2">
                  <c:v>-6.9534581865381084E-2</c:v>
                </c:pt>
                <c:pt idx="3">
                  <c:v>8.8346148047640627E-2</c:v>
                </c:pt>
                <c:pt idx="4">
                  <c:v>0.39723063608827358</c:v>
                </c:pt>
                <c:pt idx="5">
                  <c:v>0.31990583311535437</c:v>
                </c:pt>
                <c:pt idx="6">
                  <c:v>0.11705685618729089</c:v>
                </c:pt>
                <c:pt idx="7">
                  <c:v>0.1403021357874632</c:v>
                </c:pt>
                <c:pt idx="8">
                  <c:v>0.20993982616447515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0.1809509256025148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9D-4F42-8B27-B9886B7D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21-4102-938F-CEF9DAE95A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21-4102-938F-CEF9DAE95A00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21-4102-938F-CEF9DAE95A00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21-4102-938F-CEF9DAE95A00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21-4102-938F-CEF9DAE95A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21-4102-938F-CEF9DAE95A00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21-4102-938F-CEF9DAE95A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21-4102-938F-CEF9DAE95A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12">
                  <c:v>59410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21-4102-938F-CEF9DAE95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21-4102-938F-CEF9DAE95A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21-4102-938F-CEF9DAE95A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21-4102-938F-CEF9DAE95A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21-4102-938F-CEF9DAE95A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21-4102-938F-CEF9DAE95A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21-4102-938F-CEF9DAE95A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21-4102-938F-CEF9DAE95A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21-4102-938F-CEF9DAE95A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21-4102-938F-CEF9DAE95A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21-4102-938F-CEF9DAE95A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21-4102-938F-CEF9DAE95A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21-4102-938F-CEF9DAE95A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21-4102-938F-CEF9DAE95A0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7">
                  <c:v>4.3376318874560393E-2</c:v>
                </c:pt>
                <c:pt idx="8">
                  <c:v>2.7877055039313703E-2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3.1979016484566358E-2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21-4102-938F-CEF9DAE95A00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7">
                  <c:v>0.17658168083097259</c:v>
                </c:pt>
                <c:pt idx="8">
                  <c:v>0.25644386194844904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0.14263184213563096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21-4102-938F-CEF9DAE95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2-40E4-883F-DAA8BC2EBD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4588</c:v>
                </c:pt>
                <c:pt idx="1">
                  <c:v>5060</c:v>
                </c:pt>
                <c:pt idx="2">
                  <c:v>4711</c:v>
                </c:pt>
                <c:pt idx="3">
                  <c:v>2172</c:v>
                </c:pt>
                <c:pt idx="4">
                  <c:v>2560</c:v>
                </c:pt>
                <c:pt idx="5">
                  <c:v>794</c:v>
                </c:pt>
                <c:pt idx="6">
                  <c:v>1127</c:v>
                </c:pt>
                <c:pt idx="7">
                  <c:v>560</c:v>
                </c:pt>
                <c:pt idx="8">
                  <c:v>891</c:v>
                </c:pt>
                <c:pt idx="9">
                  <c:v>2179</c:v>
                </c:pt>
                <c:pt idx="10">
                  <c:v>2939</c:v>
                </c:pt>
                <c:pt idx="11">
                  <c:v>3383</c:v>
                </c:pt>
                <c:pt idx="12">
                  <c:v>30964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2-40E4-883F-DAA8BC2EBD86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92-40E4-883F-DAA8BC2EBD86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2668</c:v>
                </c:pt>
                <c:pt idx="1">
                  <c:v>3232</c:v>
                </c:pt>
                <c:pt idx="2">
                  <c:v>3519</c:v>
                </c:pt>
                <c:pt idx="3">
                  <c:v>2608</c:v>
                </c:pt>
                <c:pt idx="4">
                  <c:v>519</c:v>
                </c:pt>
                <c:pt idx="5">
                  <c:v>388</c:v>
                </c:pt>
                <c:pt idx="6">
                  <c:v>687</c:v>
                </c:pt>
                <c:pt idx="7">
                  <c:v>460</c:v>
                </c:pt>
                <c:pt idx="8">
                  <c:v>487</c:v>
                </c:pt>
                <c:pt idx="9">
                  <c:v>2499</c:v>
                </c:pt>
                <c:pt idx="10">
                  <c:v>3397</c:v>
                </c:pt>
                <c:pt idx="11">
                  <c:v>2400</c:v>
                </c:pt>
                <c:pt idx="12">
                  <c:v>22864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92-40E4-883F-DAA8BC2EBD86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2-40E4-883F-DAA8BC2EBD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92-40E4-883F-DAA8BC2EBD86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92-40E4-883F-DAA8BC2EBD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92-40E4-883F-DAA8BC2EBD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12">
                  <c:v>16255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92-40E4-883F-DAA8BC2EB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92-40E4-883F-DAA8BC2EBD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92-40E4-883F-DAA8BC2EBD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92-40E4-883F-DAA8BC2EBD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92-40E4-883F-DAA8BC2EBD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92-40E4-883F-DAA8BC2EBD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92-40E4-883F-DAA8BC2EBD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92-40E4-883F-DAA8BC2EBD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92-40E4-883F-DAA8BC2EBD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92-40E4-883F-DAA8BC2EBD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92-40E4-883F-DAA8BC2EBD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92-40E4-883F-DAA8BC2EBD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92-40E4-883F-DAA8BC2EBD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92-40E4-883F-DAA8BC2EBD86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-0.17008939357332686</c:v>
                </c:pt>
                <c:pt idx="1">
                  <c:v>-0.18030164533820836</c:v>
                </c:pt>
                <c:pt idx="2">
                  <c:v>8.4321120689655249E-2</c:v>
                </c:pt>
                <c:pt idx="3">
                  <c:v>-0.24810964083175802</c:v>
                </c:pt>
                <c:pt idx="4">
                  <c:v>0.43317972350230405</c:v>
                </c:pt>
                <c:pt idx="5">
                  <c:v>0</c:v>
                </c:pt>
                <c:pt idx="6">
                  <c:v>1.3256704980842913</c:v>
                </c:pt>
                <c:pt idx="7">
                  <c:v>-0.16282642089093702</c:v>
                </c:pt>
                <c:pt idx="8">
                  <c:v>0.39609236234458267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-4.1737900135589201E-2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92-40E4-883F-DAA8BC2EBD86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-0.25130775937227545</c:v>
                </c:pt>
                <c:pt idx="1">
                  <c:v>-0.29110671936758892</c:v>
                </c:pt>
                <c:pt idx="2">
                  <c:v>-0.14561664190193169</c:v>
                </c:pt>
                <c:pt idx="3">
                  <c:v>-0.26749539594843463</c:v>
                </c:pt>
                <c:pt idx="4">
                  <c:v>-0.75703125000000004</c:v>
                </c:pt>
                <c:pt idx="5">
                  <c:v>-0.43324937027707811</c:v>
                </c:pt>
                <c:pt idx="6">
                  <c:v>7.7196095829636269E-2</c:v>
                </c:pt>
                <c:pt idx="7">
                  <c:v>-2.6785714285714302E-2</c:v>
                </c:pt>
                <c:pt idx="8">
                  <c:v>-0.11784511784511786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-0.27636557895205449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92-40E4-883F-DAA8BC2EB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52-4A4E-A9B0-AF20F00560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5128</c:v>
                </c:pt>
                <c:pt idx="1">
                  <c:v>4340</c:v>
                </c:pt>
                <c:pt idx="2">
                  <c:v>4954</c:v>
                </c:pt>
                <c:pt idx="3">
                  <c:v>2353</c:v>
                </c:pt>
                <c:pt idx="4">
                  <c:v>588</c:v>
                </c:pt>
                <c:pt idx="5">
                  <c:v>1107</c:v>
                </c:pt>
                <c:pt idx="6">
                  <c:v>620</c:v>
                </c:pt>
                <c:pt idx="7">
                  <c:v>677</c:v>
                </c:pt>
                <c:pt idx="8">
                  <c:v>586</c:v>
                </c:pt>
                <c:pt idx="9">
                  <c:v>3682</c:v>
                </c:pt>
                <c:pt idx="10">
                  <c:v>5260</c:v>
                </c:pt>
                <c:pt idx="11">
                  <c:v>6251</c:v>
                </c:pt>
                <c:pt idx="12">
                  <c:v>35546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2-4A4E-A9B0-AF20F0056013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52-4A4E-A9B0-AF20F0056013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1897</c:v>
                </c:pt>
                <c:pt idx="1">
                  <c:v>1725</c:v>
                </c:pt>
                <c:pt idx="2">
                  <c:v>2166</c:v>
                </c:pt>
                <c:pt idx="3">
                  <c:v>1648</c:v>
                </c:pt>
                <c:pt idx="4">
                  <c:v>211</c:v>
                </c:pt>
                <c:pt idx="5">
                  <c:v>298</c:v>
                </c:pt>
                <c:pt idx="6">
                  <c:v>242</c:v>
                </c:pt>
                <c:pt idx="7">
                  <c:v>287</c:v>
                </c:pt>
                <c:pt idx="8">
                  <c:v>382</c:v>
                </c:pt>
                <c:pt idx="9">
                  <c:v>2204</c:v>
                </c:pt>
                <c:pt idx="10">
                  <c:v>4737</c:v>
                </c:pt>
                <c:pt idx="11">
                  <c:v>3908</c:v>
                </c:pt>
                <c:pt idx="12">
                  <c:v>19705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52-4A4E-A9B0-AF20F0056013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52-4A4E-A9B0-AF20F00560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52-4A4E-A9B0-AF20F0056013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52-4A4E-A9B0-AF20F00560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52-4A4E-A9B0-AF20F00560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12">
                  <c:v>13973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52-4A4E-A9B0-AF20F0056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52-4A4E-A9B0-AF20F00560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52-4A4E-A9B0-AF20F00560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52-4A4E-A9B0-AF20F00560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52-4A4E-A9B0-AF20F00560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52-4A4E-A9B0-AF20F00560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52-4A4E-A9B0-AF20F00560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52-4A4E-A9B0-AF20F00560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52-4A4E-A9B0-AF20F00560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52-4A4E-A9B0-AF20F00560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52-4A4E-A9B0-AF20F00560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52-4A4E-A9B0-AF20F00560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52-4A4E-A9B0-AF20F00560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52-4A4E-A9B0-AF20F005601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-0.15090417792558719</c:v>
                </c:pt>
                <c:pt idx="1">
                  <c:v>7.9914919477362512E-2</c:v>
                </c:pt>
                <c:pt idx="2">
                  <c:v>0.34327346662148428</c:v>
                </c:pt>
                <c:pt idx="3">
                  <c:v>-0.28894736842105262</c:v>
                </c:pt>
                <c:pt idx="4">
                  <c:v>-0.41785714285714282</c:v>
                </c:pt>
                <c:pt idx="5">
                  <c:v>-0.45687645687645684</c:v>
                </c:pt>
                <c:pt idx="6">
                  <c:v>-0.36828644501278773</c:v>
                </c:pt>
                <c:pt idx="7">
                  <c:v>-0.47519582245430814</c:v>
                </c:pt>
                <c:pt idx="8">
                  <c:v>-0.56140350877192979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-5.8105830805527448E-2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52-4A4E-A9B0-AF20F0056013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-0.20339313572542905</c:v>
                </c:pt>
                <c:pt idx="1">
                  <c:v>-0.18110599078341016</c:v>
                </c:pt>
                <c:pt idx="2">
                  <c:v>-0.19983851433185307</c:v>
                </c:pt>
                <c:pt idx="3">
                  <c:v>-0.42583935401614958</c:v>
                </c:pt>
                <c:pt idx="4">
                  <c:v>-0.72278911564625847</c:v>
                </c:pt>
                <c:pt idx="5">
                  <c:v>-0.78952122854561879</c:v>
                </c:pt>
                <c:pt idx="6">
                  <c:v>-0.60161290322580641</c:v>
                </c:pt>
                <c:pt idx="7">
                  <c:v>-0.70310192023633677</c:v>
                </c:pt>
                <c:pt idx="8">
                  <c:v>-0.70136518771331058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-0.31346730211762397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52-4A4E-A9B0-AF20F0056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E-4A79-B083-309DFFFA5CF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E-4A79-B083-309DFFFA5CF2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AE-4A79-B083-309DFFFA5CF2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AE-4A79-B083-309DFFFA5CF2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AE-4A79-B083-309DFFFA5CF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AE-4A79-B083-309DFFFA5CF2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AE-4A79-B083-309DFFFA5C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AE-4A79-B083-309DFFFA5CF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12">
                  <c:v>1449683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AE-4A79-B083-309DFFFA5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AE-4A79-B083-309DFFFA5C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AE-4A79-B083-309DFFFA5C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AE-4A79-B083-309DFFFA5C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AE-4A79-B083-309DFFFA5C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AE-4A79-B083-309DFFFA5C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AE-4A79-B083-309DFFFA5C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AE-4A79-B083-309DFFFA5C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AE-4A79-B083-309DFFFA5C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AE-4A79-B083-309DFFFA5C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AE-4A79-B083-309DFFFA5C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AE-4A79-B083-309DFFFA5C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AE-4A79-B083-309DFFFA5C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AE-4A79-B083-309DFFFA5CF2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7">
                  <c:v>5.0456957370608624E-2</c:v>
                </c:pt>
                <c:pt idx="8">
                  <c:v>-2.936622524776733E-2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3.5445699710797474E-2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AE-4A79-B083-309DFFFA5CF2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7">
                  <c:v>6.4223913017098067E-2</c:v>
                </c:pt>
                <c:pt idx="8">
                  <c:v>8.6322624043987606E-2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9.2591364379762231E-2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AE-4A79-B083-309DFFFA5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A4-4321-99A3-605F78925C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103762</c:v>
                </c:pt>
                <c:pt idx="1">
                  <c:v>101610</c:v>
                </c:pt>
                <c:pt idx="2">
                  <c:v>120181</c:v>
                </c:pt>
                <c:pt idx="3">
                  <c:v>115932</c:v>
                </c:pt>
                <c:pt idx="4">
                  <c:v>113491</c:v>
                </c:pt>
                <c:pt idx="5">
                  <c:v>114202</c:v>
                </c:pt>
                <c:pt idx="6">
                  <c:v>118640</c:v>
                </c:pt>
                <c:pt idx="7">
                  <c:v>127392</c:v>
                </c:pt>
                <c:pt idx="8">
                  <c:v>108328</c:v>
                </c:pt>
                <c:pt idx="9">
                  <c:v>127037</c:v>
                </c:pt>
                <c:pt idx="10">
                  <c:v>108022</c:v>
                </c:pt>
                <c:pt idx="11">
                  <c:v>112755</c:v>
                </c:pt>
                <c:pt idx="12">
                  <c:v>1371352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4-4321-99A3-605F78925CD3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A4-4321-99A3-605F78925CD3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86205</c:v>
                </c:pt>
                <c:pt idx="1">
                  <c:v>113659</c:v>
                </c:pt>
                <c:pt idx="2">
                  <c:v>123375</c:v>
                </c:pt>
                <c:pt idx="3">
                  <c:v>141494</c:v>
                </c:pt>
                <c:pt idx="4">
                  <c:v>125144</c:v>
                </c:pt>
                <c:pt idx="5">
                  <c:v>123799</c:v>
                </c:pt>
                <c:pt idx="6">
                  <c:v>138653</c:v>
                </c:pt>
                <c:pt idx="7">
                  <c:v>138022</c:v>
                </c:pt>
                <c:pt idx="8">
                  <c:v>116996</c:v>
                </c:pt>
                <c:pt idx="9">
                  <c:v>135198</c:v>
                </c:pt>
                <c:pt idx="10">
                  <c:v>121503</c:v>
                </c:pt>
                <c:pt idx="11">
                  <c:v>126581</c:v>
                </c:pt>
                <c:pt idx="12">
                  <c:v>1490629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A4-4321-99A3-605F78925CD3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A4-4321-99A3-605F78925C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A4-4321-99A3-605F78925CD3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A4-4321-99A3-605F78925C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A4-4321-99A3-605F78925C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12">
                  <c:v>1180192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A4-4321-99A3-605F78925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A4-4321-99A3-605F78925C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A4-4321-99A3-605F78925C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A4-4321-99A3-605F78925C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A4-4321-99A3-605F78925C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A4-4321-99A3-605F78925C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A4-4321-99A3-605F78925C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A4-4321-99A3-605F78925C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A4-4321-99A3-605F78925C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A4-4321-99A3-605F78925C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A4-4321-99A3-605F78925C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A4-4321-99A3-605F78925C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A4-4321-99A3-605F78925C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A4-4321-99A3-605F78925CD3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5.9968954812004149E-2</c:v>
                </c:pt>
                <c:pt idx="1">
                  <c:v>2.9002320185614883E-2</c:v>
                </c:pt>
                <c:pt idx="2">
                  <c:v>0.13985649158854496</c:v>
                </c:pt>
                <c:pt idx="3">
                  <c:v>-4.9945577244031591E-2</c:v>
                </c:pt>
                <c:pt idx="4">
                  <c:v>6.9123273327695189E-2</c:v>
                </c:pt>
                <c:pt idx="5">
                  <c:v>1.0081984509695108E-2</c:v>
                </c:pt>
                <c:pt idx="6">
                  <c:v>1.1223092635415099E-4</c:v>
                </c:pt>
                <c:pt idx="7">
                  <c:v>6.3224524889560874E-2</c:v>
                </c:pt>
                <c:pt idx="8">
                  <c:v>-3.3336793439638468E-2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3.077678229867753E-2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A4-4321-99A3-605F78925CD3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0.18457624178408283</c:v>
                </c:pt>
                <c:pt idx="1">
                  <c:v>0.22212380671193777</c:v>
                </c:pt>
                <c:pt idx="2">
                  <c:v>0.18169261364109146</c:v>
                </c:pt>
                <c:pt idx="3">
                  <c:v>0.12934306317496458</c:v>
                </c:pt>
                <c:pt idx="4">
                  <c:v>0.16958172894766976</c:v>
                </c:pt>
                <c:pt idx="5">
                  <c:v>0.13168771124848955</c:v>
                </c:pt>
                <c:pt idx="6">
                  <c:v>0.12666891436277816</c:v>
                </c:pt>
                <c:pt idx="7">
                  <c:v>0.12602047224315505</c:v>
                </c:pt>
                <c:pt idx="8">
                  <c:v>0.11755040248135296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0.15305147439567457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A4-4321-99A3-605F78925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97-4F19-99D7-44B815C3E7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85879</c:v>
                </c:pt>
                <c:pt idx="1">
                  <c:v>85984</c:v>
                </c:pt>
                <c:pt idx="2">
                  <c:v>100308</c:v>
                </c:pt>
                <c:pt idx="3">
                  <c:v>95760</c:v>
                </c:pt>
                <c:pt idx="4">
                  <c:v>93420</c:v>
                </c:pt>
                <c:pt idx="5">
                  <c:v>96008</c:v>
                </c:pt>
                <c:pt idx="6">
                  <c:v>100301</c:v>
                </c:pt>
                <c:pt idx="7">
                  <c:v>108308</c:v>
                </c:pt>
                <c:pt idx="8">
                  <c:v>92717</c:v>
                </c:pt>
                <c:pt idx="9">
                  <c:v>108418</c:v>
                </c:pt>
                <c:pt idx="10">
                  <c:v>92532</c:v>
                </c:pt>
                <c:pt idx="11">
                  <c:v>97485</c:v>
                </c:pt>
                <c:pt idx="12">
                  <c:v>1157120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97-4F19-99D7-44B815C3E761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97-4F19-99D7-44B815C3E761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77462</c:v>
                </c:pt>
                <c:pt idx="1">
                  <c:v>101190</c:v>
                </c:pt>
                <c:pt idx="2">
                  <c:v>109531</c:v>
                </c:pt>
                <c:pt idx="3">
                  <c:v>126772</c:v>
                </c:pt>
                <c:pt idx="4">
                  <c:v>113457</c:v>
                </c:pt>
                <c:pt idx="5">
                  <c:v>110209</c:v>
                </c:pt>
                <c:pt idx="6">
                  <c:v>123042</c:v>
                </c:pt>
                <c:pt idx="7">
                  <c:v>121901</c:v>
                </c:pt>
                <c:pt idx="8">
                  <c:v>103802</c:v>
                </c:pt>
                <c:pt idx="9">
                  <c:v>119950</c:v>
                </c:pt>
                <c:pt idx="10">
                  <c:v>107416</c:v>
                </c:pt>
                <c:pt idx="11">
                  <c:v>110632</c:v>
                </c:pt>
                <c:pt idx="12">
                  <c:v>1325364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97-4F19-99D7-44B815C3E761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97-4F19-99D7-44B815C3E7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97-4F19-99D7-44B815C3E761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97-4F19-99D7-44B815C3E7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97-4F19-99D7-44B815C3E7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12">
                  <c:v>1064916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97-4F19-99D7-44B815C3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97-4F19-99D7-44B815C3E7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97-4F19-99D7-44B815C3E7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97-4F19-99D7-44B815C3E7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97-4F19-99D7-44B815C3E7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97-4F19-99D7-44B815C3E7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97-4F19-99D7-44B815C3E7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97-4F19-99D7-44B815C3E7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97-4F19-99D7-44B815C3E7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97-4F19-99D7-44B815C3E7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97-4F19-99D7-44B815C3E7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97-4F19-99D7-44B815C3E7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97-4F19-99D7-44B815C3E7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97-4F19-99D7-44B815C3E761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8.9657132775283754E-2</c:v>
                </c:pt>
                <c:pt idx="1">
                  <c:v>4.3142449371752711E-2</c:v>
                </c:pt>
                <c:pt idx="2">
                  <c:v>0.14758769952204887</c:v>
                </c:pt>
                <c:pt idx="3">
                  <c:v>-4.4414197635887831E-2</c:v>
                </c:pt>
                <c:pt idx="4">
                  <c:v>7.7221188170447652E-2</c:v>
                </c:pt>
                <c:pt idx="5">
                  <c:v>2.218150087260029E-2</c:v>
                </c:pt>
                <c:pt idx="6">
                  <c:v>1.0862071864543577E-2</c:v>
                </c:pt>
                <c:pt idx="7">
                  <c:v>8.1396603977249127E-2</c:v>
                </c:pt>
                <c:pt idx="8">
                  <c:v>-2.8341556651998001E-2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4.278497448647367E-2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97-4F19-99D7-44B815C3E761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0.29448409972170153</c:v>
                </c:pt>
                <c:pt idx="1">
                  <c:v>0.30056754745068859</c:v>
                </c:pt>
                <c:pt idx="2">
                  <c:v>0.26865255014555167</c:v>
                </c:pt>
                <c:pt idx="3">
                  <c:v>0.23169381787802834</c:v>
                </c:pt>
                <c:pt idx="4">
                  <c:v>0.28239135088846079</c:v>
                </c:pt>
                <c:pt idx="5">
                  <c:v>0.22012748937588533</c:v>
                </c:pt>
                <c:pt idx="6">
                  <c:v>0.19877169719145371</c:v>
                </c:pt>
                <c:pt idx="7">
                  <c:v>0.20247811795989223</c:v>
                </c:pt>
                <c:pt idx="8">
                  <c:v>0.17882373243310279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0.24017072616850177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97-4F19-99D7-44B815C3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73-4FFD-B099-55B937683F9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17883</c:v>
                </c:pt>
                <c:pt idx="1">
                  <c:v>15626</c:v>
                </c:pt>
                <c:pt idx="2">
                  <c:v>19873</c:v>
                </c:pt>
                <c:pt idx="3">
                  <c:v>20172</c:v>
                </c:pt>
                <c:pt idx="4">
                  <c:v>20071</c:v>
                </c:pt>
                <c:pt idx="5">
                  <c:v>18194</c:v>
                </c:pt>
                <c:pt idx="6">
                  <c:v>18339</c:v>
                </c:pt>
                <c:pt idx="7">
                  <c:v>19084</c:v>
                </c:pt>
                <c:pt idx="8">
                  <c:v>15611</c:v>
                </c:pt>
                <c:pt idx="9">
                  <c:v>18619</c:v>
                </c:pt>
                <c:pt idx="10">
                  <c:v>15490</c:v>
                </c:pt>
                <c:pt idx="11">
                  <c:v>15270</c:v>
                </c:pt>
                <c:pt idx="12">
                  <c:v>214232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3-4FFD-B099-55B937683F93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73-4FFD-B099-55B937683F93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8743</c:v>
                </c:pt>
                <c:pt idx="1">
                  <c:v>12469</c:v>
                </c:pt>
                <c:pt idx="2">
                  <c:v>13844</c:v>
                </c:pt>
                <c:pt idx="3">
                  <c:v>14722</c:v>
                </c:pt>
                <c:pt idx="4">
                  <c:v>11687</c:v>
                </c:pt>
                <c:pt idx="5">
                  <c:v>13590</c:v>
                </c:pt>
                <c:pt idx="6">
                  <c:v>15611</c:v>
                </c:pt>
                <c:pt idx="7">
                  <c:v>16121</c:v>
                </c:pt>
                <c:pt idx="8">
                  <c:v>13194</c:v>
                </c:pt>
                <c:pt idx="9">
                  <c:v>15248</c:v>
                </c:pt>
                <c:pt idx="10">
                  <c:v>14087</c:v>
                </c:pt>
                <c:pt idx="11">
                  <c:v>15949</c:v>
                </c:pt>
                <c:pt idx="12">
                  <c:v>165265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73-4FFD-B099-55B937683F93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73-4FFD-B099-55B937683F9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73-4FFD-B099-55B937683F93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73-4FFD-B099-55B937683F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73-4FFD-B099-55B937683F9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12">
                  <c:v>115276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73-4FFD-B099-55B937683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73-4FFD-B099-55B937683F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73-4FFD-B099-55B937683F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73-4FFD-B099-55B937683F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73-4FFD-B099-55B937683F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73-4FFD-B099-55B937683F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73-4FFD-B099-55B937683F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73-4FFD-B099-55B937683F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73-4FFD-B099-55B937683F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73-4FFD-B099-55B937683F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73-4FFD-B099-55B937683F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73-4FFD-B099-55B937683F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73-4FFD-B099-55B937683F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73-4FFD-B099-55B937683F93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-0.15733964700817904</c:v>
                </c:pt>
                <c:pt idx="1">
                  <c:v>-8.3475550938636234E-2</c:v>
                </c:pt>
                <c:pt idx="2">
                  <c:v>7.7287987155159721E-2</c:v>
                </c:pt>
                <c:pt idx="3">
                  <c:v>-9.7420207217856936E-2</c:v>
                </c:pt>
                <c:pt idx="4">
                  <c:v>-4.6360686138158247E-4</c:v>
                </c:pt>
                <c:pt idx="5">
                  <c:v>-9.3775747135046106E-2</c:v>
                </c:pt>
                <c:pt idx="6">
                  <c:v>-8.6829400965526604E-2</c:v>
                </c:pt>
                <c:pt idx="7">
                  <c:v>-8.790829362613084E-2</c:v>
                </c:pt>
                <c:pt idx="8">
                  <c:v>-7.7399623588456756E-2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-6.8333723965699811E-2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73-4FFD-B099-55B937683F93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-0.34323100150981378</c:v>
                </c:pt>
                <c:pt idx="1">
                  <c:v>-0.20952259055420452</c:v>
                </c:pt>
                <c:pt idx="2">
                  <c:v>-0.25723343229507367</c:v>
                </c:pt>
                <c:pt idx="3">
                  <c:v>-0.35653380924053146</c:v>
                </c:pt>
                <c:pt idx="4">
                  <c:v>-0.35548801753774106</c:v>
                </c:pt>
                <c:pt idx="5">
                  <c:v>-0.33500054963174675</c:v>
                </c:pt>
                <c:pt idx="6">
                  <c:v>-0.26768089863133215</c:v>
                </c:pt>
                <c:pt idx="7">
                  <c:v>-0.30790190735694822</c:v>
                </c:pt>
                <c:pt idx="8">
                  <c:v>-0.24636474280955734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-0.30073459385027879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73-4FFD-B099-55B937683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86-4E09-95EA-30BBDA46928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27665</c:v>
                </c:pt>
                <c:pt idx="1">
                  <c:v>28211</c:v>
                </c:pt>
                <c:pt idx="2">
                  <c:v>34858</c:v>
                </c:pt>
                <c:pt idx="3">
                  <c:v>38858</c:v>
                </c:pt>
                <c:pt idx="4">
                  <c:v>33804</c:v>
                </c:pt>
                <c:pt idx="5">
                  <c:v>36941</c:v>
                </c:pt>
                <c:pt idx="6">
                  <c:v>37095</c:v>
                </c:pt>
                <c:pt idx="7">
                  <c:v>37422</c:v>
                </c:pt>
                <c:pt idx="8">
                  <c:v>28438</c:v>
                </c:pt>
                <c:pt idx="9">
                  <c:v>31625</c:v>
                </c:pt>
                <c:pt idx="10">
                  <c:v>28006</c:v>
                </c:pt>
                <c:pt idx="11">
                  <c:v>28440</c:v>
                </c:pt>
                <c:pt idx="12">
                  <c:v>391363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86-4E09-95EA-30BBDA46928A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86-4E09-95EA-30BBDA46928A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13744</c:v>
                </c:pt>
                <c:pt idx="1">
                  <c:v>17238</c:v>
                </c:pt>
                <c:pt idx="2">
                  <c:v>16928</c:v>
                </c:pt>
                <c:pt idx="3">
                  <c:v>24732</c:v>
                </c:pt>
                <c:pt idx="4">
                  <c:v>20702</c:v>
                </c:pt>
                <c:pt idx="5">
                  <c:v>21190</c:v>
                </c:pt>
                <c:pt idx="6">
                  <c:v>26190</c:v>
                </c:pt>
                <c:pt idx="7">
                  <c:v>26652</c:v>
                </c:pt>
                <c:pt idx="8">
                  <c:v>23399</c:v>
                </c:pt>
                <c:pt idx="9">
                  <c:v>24075</c:v>
                </c:pt>
                <c:pt idx="10">
                  <c:v>24176</c:v>
                </c:pt>
                <c:pt idx="11">
                  <c:v>27394</c:v>
                </c:pt>
                <c:pt idx="12">
                  <c:v>266420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86-4E09-95EA-30BBDA46928A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86-4E09-95EA-30BBDA46928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86-4E09-95EA-30BBDA46928A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86-4E09-95EA-30BBDA4692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86-4E09-95EA-30BBDA46928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12">
                  <c:v>269491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86-4E09-95EA-30BBDA469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86-4E09-95EA-30BBDA4692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86-4E09-95EA-30BBDA4692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86-4E09-95EA-30BBDA4692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86-4E09-95EA-30BBDA4692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86-4E09-95EA-30BBDA4692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86-4E09-95EA-30BBDA4692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86-4E09-95EA-30BBDA4692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86-4E09-95EA-30BBDA4692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86-4E09-95EA-30BBDA4692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86-4E09-95EA-30BBDA4692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86-4E09-95EA-30BBDA4692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86-4E09-95EA-30BBDA4692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86-4E09-95EA-30BBDA46928A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0.18479824041959225</c:v>
                </c:pt>
                <c:pt idx="1">
                  <c:v>0.15396584440227712</c:v>
                </c:pt>
                <c:pt idx="2">
                  <c:v>0.14867382541241825</c:v>
                </c:pt>
                <c:pt idx="3">
                  <c:v>-6.3390910615461982E-2</c:v>
                </c:pt>
                <c:pt idx="4">
                  <c:v>0.10141383263278558</c:v>
                </c:pt>
                <c:pt idx="5">
                  <c:v>-5.3573250790843185E-2</c:v>
                </c:pt>
                <c:pt idx="6">
                  <c:v>9.2651230292235542E-2</c:v>
                </c:pt>
                <c:pt idx="7">
                  <c:v>-3.2753134942915541E-3</c:v>
                </c:pt>
                <c:pt idx="8">
                  <c:v>-1.1498383039885041E-2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5.6400747933187834E-2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86-4E09-95EA-30BBDA46928A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1.2506777516717804E-2</c:v>
                </c:pt>
                <c:pt idx="1">
                  <c:v>7.7841976533976176E-2</c:v>
                </c:pt>
                <c:pt idx="2">
                  <c:v>-2.7196052556084704E-2</c:v>
                </c:pt>
                <c:pt idx="3">
                  <c:v>-0.28135776416696689</c:v>
                </c:pt>
                <c:pt idx="4">
                  <c:v>-0.14731984380546681</c:v>
                </c:pt>
                <c:pt idx="5">
                  <c:v>-0.24679894967651117</c:v>
                </c:pt>
                <c:pt idx="6">
                  <c:v>-0.10696859415015503</c:v>
                </c:pt>
                <c:pt idx="7">
                  <c:v>-0.14614397947731284</c:v>
                </c:pt>
                <c:pt idx="8">
                  <c:v>-3.2632393276601723E-2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-0.11144705432388591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86-4E09-95EA-30BBDA469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1888332</c:v>
                </c:pt>
                <c:pt idx="1">
                  <c:v>1757049</c:v>
                </c:pt>
                <c:pt idx="2">
                  <c:v>881045</c:v>
                </c:pt>
                <c:pt idx="3">
                  <c:v>550867</c:v>
                </c:pt>
                <c:pt idx="4">
                  <c:v>1762715</c:v>
                </c:pt>
                <c:pt idx="5">
                  <c:v>1715135</c:v>
                </c:pt>
                <c:pt idx="6">
                  <c:v>1770949</c:v>
                </c:pt>
                <c:pt idx="7">
                  <c:v>1796305</c:v>
                </c:pt>
                <c:pt idx="8">
                  <c:v>1586916</c:v>
                </c:pt>
                <c:pt idx="9">
                  <c:v>1707161</c:v>
                </c:pt>
                <c:pt idx="10">
                  <c:v>1640374</c:v>
                </c:pt>
                <c:pt idx="11">
                  <c:v>1615078</c:v>
                </c:pt>
                <c:pt idx="12">
                  <c:v>1634925</c:v>
                </c:pt>
                <c:pt idx="13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3-472E-A959-2BB5B8039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7.4717893467968199E-2</c:v>
                </c:pt>
                <c:pt idx="1">
                  <c:v>0.99427838532651558</c:v>
                </c:pt>
                <c:pt idx="2">
                  <c:v>0.5993787974229714</c:v>
                </c:pt>
                <c:pt idx="3">
                  <c:v>-0.68748946936969391</c:v>
                </c:pt>
                <c:pt idx="4">
                  <c:v>2.7741256519166146E-2</c:v>
                </c:pt>
                <c:pt idx="5">
                  <c:v>-3.1516435538234022E-2</c:v>
                </c:pt>
                <c:pt idx="6">
                  <c:v>-1.4115642944822815E-2</c:v>
                </c:pt>
                <c:pt idx="7">
                  <c:v>0.13194712259502084</c:v>
                </c:pt>
                <c:pt idx="8">
                  <c:v>-7.0435653110632268E-2</c:v>
                </c:pt>
                <c:pt idx="9">
                  <c:v>4.0714495596735789E-2</c:v>
                </c:pt>
                <c:pt idx="10">
                  <c:v>1.5662401444388463E-2</c:v>
                </c:pt>
                <c:pt idx="11">
                  <c:v>-1.2139394773460599E-2</c:v>
                </c:pt>
                <c:pt idx="12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03-472E-A959-2BB5B8039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4A-422C-8D4A-D9709D83ED7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7712</c:v>
                </c:pt>
                <c:pt idx="1">
                  <c:v>6892</c:v>
                </c:pt>
                <c:pt idx="2">
                  <c:v>10253</c:v>
                </c:pt>
                <c:pt idx="3">
                  <c:v>18049</c:v>
                </c:pt>
                <c:pt idx="4">
                  <c:v>20501</c:v>
                </c:pt>
                <c:pt idx="5">
                  <c:v>26877</c:v>
                </c:pt>
                <c:pt idx="6">
                  <c:v>28822</c:v>
                </c:pt>
                <c:pt idx="7">
                  <c:v>41205</c:v>
                </c:pt>
                <c:pt idx="8">
                  <c:v>22805</c:v>
                </c:pt>
                <c:pt idx="9">
                  <c:v>17145</c:v>
                </c:pt>
                <c:pt idx="10">
                  <c:v>10324</c:v>
                </c:pt>
                <c:pt idx="11">
                  <c:v>12402</c:v>
                </c:pt>
                <c:pt idx="12">
                  <c:v>222987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4A-422C-8D4A-D9709D83ED7D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4A-422C-8D4A-D9709D83ED7D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8963</c:v>
                </c:pt>
                <c:pt idx="1">
                  <c:v>9611</c:v>
                </c:pt>
                <c:pt idx="2">
                  <c:v>8161</c:v>
                </c:pt>
                <c:pt idx="3">
                  <c:v>17904</c:v>
                </c:pt>
                <c:pt idx="4">
                  <c:v>21254</c:v>
                </c:pt>
                <c:pt idx="5">
                  <c:v>22658</c:v>
                </c:pt>
                <c:pt idx="6">
                  <c:v>30318</c:v>
                </c:pt>
                <c:pt idx="7">
                  <c:v>33443</c:v>
                </c:pt>
                <c:pt idx="8">
                  <c:v>19659</c:v>
                </c:pt>
                <c:pt idx="9">
                  <c:v>12335</c:v>
                </c:pt>
                <c:pt idx="10">
                  <c:v>10001</c:v>
                </c:pt>
                <c:pt idx="11">
                  <c:v>12901</c:v>
                </c:pt>
                <c:pt idx="12">
                  <c:v>207208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4A-422C-8D4A-D9709D83ED7D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4A-422C-8D4A-D9709D83ED7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4A-422C-8D4A-D9709D83ED7D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4A-422C-8D4A-D9709D83ED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4A-422C-8D4A-D9709D83ED7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12">
                  <c:v>132009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4A-422C-8D4A-D9709D83E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4A-422C-8D4A-D9709D83ED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4A-422C-8D4A-D9709D83ED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4A-422C-8D4A-D9709D83ED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4A-422C-8D4A-D9709D83ED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4A-422C-8D4A-D9709D83ED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4A-422C-8D4A-D9709D83ED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4A-422C-8D4A-D9709D83ED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4A-422C-8D4A-D9709D83ED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4A-422C-8D4A-D9709D83ED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4A-422C-8D4A-D9709D83ED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4A-422C-8D4A-D9709D83ED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4A-422C-8D4A-D9709D83ED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4A-422C-8D4A-D9709D83ED7D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-0.18652612282309811</c:v>
                </c:pt>
                <c:pt idx="1">
                  <c:v>0.1824941905499613</c:v>
                </c:pt>
                <c:pt idx="2">
                  <c:v>0.26042632066728455</c:v>
                </c:pt>
                <c:pt idx="3">
                  <c:v>-0.50370655098566797</c:v>
                </c:pt>
                <c:pt idx="4">
                  <c:v>5.3720652606445984E-3</c:v>
                </c:pt>
                <c:pt idx="5">
                  <c:v>-0.17650055182952717</c:v>
                </c:pt>
                <c:pt idx="6">
                  <c:v>-0.15419413209254229</c:v>
                </c:pt>
                <c:pt idx="7">
                  <c:v>9.0643383033037761E-3</c:v>
                </c:pt>
                <c:pt idx="8">
                  <c:v>-0.11108003803344701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-0.11272944798058893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4A-422C-8D4A-D9709D83ED7D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-7.9356846473029097E-2</c:v>
                </c:pt>
                <c:pt idx="1">
                  <c:v>0.1075159605339524</c:v>
                </c:pt>
                <c:pt idx="2">
                  <c:v>6.1152833317077882E-2</c:v>
                </c:pt>
                <c:pt idx="3">
                  <c:v>-0.49925203612388502</c:v>
                </c:pt>
                <c:pt idx="4">
                  <c:v>-0.26057265499243942</c:v>
                </c:pt>
                <c:pt idx="5">
                  <c:v>-0.27819325073482903</c:v>
                </c:pt>
                <c:pt idx="6">
                  <c:v>-0.31885365345916317</c:v>
                </c:pt>
                <c:pt idx="7">
                  <c:v>-0.33809003761679413</c:v>
                </c:pt>
                <c:pt idx="8">
                  <c:v>-0.30309142731857053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-0.2790963105353983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4A-422C-8D4A-D9709D83E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1543103</c:v>
                </c:pt>
                <c:pt idx="1">
                  <c:v>1490629</c:v>
                </c:pt>
                <c:pt idx="2">
                  <c:v>752768</c:v>
                </c:pt>
                <c:pt idx="3">
                  <c:v>441622</c:v>
                </c:pt>
                <c:pt idx="4">
                  <c:v>1371352</c:v>
                </c:pt>
                <c:pt idx="5">
                  <c:v>1336905</c:v>
                </c:pt>
                <c:pt idx="6">
                  <c:v>1350595</c:v>
                </c:pt>
                <c:pt idx="7">
                  <c:v>1404226</c:v>
                </c:pt>
                <c:pt idx="8">
                  <c:v>1271855</c:v>
                </c:pt>
                <c:pt idx="9">
                  <c:v>1360978</c:v>
                </c:pt>
                <c:pt idx="10">
                  <c:v>1300561</c:v>
                </c:pt>
                <c:pt idx="11">
                  <c:v>1280423</c:v>
                </c:pt>
                <c:pt idx="12">
                  <c:v>1293434</c:v>
                </c:pt>
                <c:pt idx="13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3-4D3A-935D-D6F0234AA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3.5202588974184712E-2</c:v>
                </c:pt>
                <c:pt idx="1">
                  <c:v>0.98019708595476951</c:v>
                </c:pt>
                <c:pt idx="2">
                  <c:v>0.70455276231709463</c:v>
                </c:pt>
                <c:pt idx="3">
                  <c:v>-0.6779659781004439</c:v>
                </c:pt>
                <c:pt idx="4">
                  <c:v>2.5766228714830142E-2</c:v>
                </c:pt>
                <c:pt idx="5">
                  <c:v>-1.0136273272150387E-2</c:v>
                </c:pt>
                <c:pt idx="6">
                  <c:v>-3.8192570141843296E-2</c:v>
                </c:pt>
                <c:pt idx="7">
                  <c:v>0.10407711570894485</c:v>
                </c:pt>
                <c:pt idx="8">
                  <c:v>-6.5484526568394208E-2</c:v>
                </c:pt>
                <c:pt idx="9">
                  <c:v>4.6454568451614442E-2</c:v>
                </c:pt>
                <c:pt idx="10">
                  <c:v>1.5727615014725638E-2</c:v>
                </c:pt>
                <c:pt idx="11">
                  <c:v>-1.0059268582703118E-2</c:v>
                </c:pt>
                <c:pt idx="12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3-4D3A-935D-D6F0234AA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1377487</c:v>
                </c:pt>
                <c:pt idx="1">
                  <c:v>1325364</c:v>
                </c:pt>
                <c:pt idx="2">
                  <c:v>687822</c:v>
                </c:pt>
                <c:pt idx="3">
                  <c:v>398770</c:v>
                </c:pt>
                <c:pt idx="4">
                  <c:v>1157120</c:v>
                </c:pt>
                <c:pt idx="5">
                  <c:v>1092698</c:v>
                </c:pt>
                <c:pt idx="6">
                  <c:v>1097270</c:v>
                </c:pt>
                <c:pt idx="7">
                  <c:v>1095441</c:v>
                </c:pt>
                <c:pt idx="8">
                  <c:v>1010380</c:v>
                </c:pt>
                <c:pt idx="9">
                  <c:v>1051706</c:v>
                </c:pt>
                <c:pt idx="10">
                  <c:v>1012281</c:v>
                </c:pt>
                <c:pt idx="11">
                  <c:v>1007286</c:v>
                </c:pt>
                <c:pt idx="12">
                  <c:v>1006522</c:v>
                </c:pt>
                <c:pt idx="13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10-4CE4-A527-7483211F4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3.9327309327852555E-2</c:v>
                </c:pt>
                <c:pt idx="1">
                  <c:v>0.92689969207149514</c:v>
                </c:pt>
                <c:pt idx="2">
                  <c:v>0.72485894124432626</c:v>
                </c:pt>
                <c:pt idx="3">
                  <c:v>-0.65537714325221241</c:v>
                </c:pt>
                <c:pt idx="4">
                  <c:v>5.8956820640286622E-2</c:v>
                </c:pt>
                <c:pt idx="5">
                  <c:v>-4.1667046396967056E-3</c:v>
                </c:pt>
                <c:pt idx="6">
                  <c:v>1.6696472014468E-3</c:v>
                </c:pt>
                <c:pt idx="7">
                  <c:v>8.4187137512619081E-2</c:v>
                </c:pt>
                <c:pt idx="8">
                  <c:v>-3.9294251435287086E-2</c:v>
                </c:pt>
                <c:pt idx="9">
                  <c:v>3.8946695630956318E-2</c:v>
                </c:pt>
                <c:pt idx="10">
                  <c:v>4.958869675544042E-3</c:v>
                </c:pt>
                <c:pt idx="11">
                  <c:v>7.590494792959479E-4</c:v>
                </c:pt>
                <c:pt idx="12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10-4CE4-A527-7483211F4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1A-4A75-A035-EFCFFA58371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1A-4A75-A035-EFCFFA5837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1A-4A75-A035-EFCFFA5837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21A-4A75-A035-EFCFFA58371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21A-4A75-A035-EFCFFA58371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21A-4A75-A035-EFCFFA58371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21A-4A75-A035-EFCFFA58371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21A-4A75-A035-EFCFFA5837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1888332</c:v>
                </c:pt>
                <c:pt idx="1">
                  <c:v>181512</c:v>
                </c:pt>
                <c:pt idx="2">
                  <c:v>1706820</c:v>
                </c:pt>
                <c:pt idx="3">
                  <c:v>883653</c:v>
                </c:pt>
                <c:pt idx="4">
                  <c:v>182538</c:v>
                </c:pt>
                <c:pt idx="5">
                  <c:v>65334</c:v>
                </c:pt>
                <c:pt idx="6">
                  <c:v>70878</c:v>
                </c:pt>
                <c:pt idx="7">
                  <c:v>80226</c:v>
                </c:pt>
                <c:pt idx="8">
                  <c:v>24590</c:v>
                </c:pt>
                <c:pt idx="9">
                  <c:v>25667</c:v>
                </c:pt>
                <c:pt idx="10">
                  <c:v>373934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1A-4A75-A035-EFCFFA58371D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1A-4A75-A035-EFCFFA58371D}"/>
                </c:ext>
              </c:extLst>
            </c:dLbl>
            <c:dLbl>
              <c:idx val="1"/>
              <c:layout>
                <c:manualLayout>
                  <c:x val="-6.2897073420679376E-3"/>
                  <c:y val="-0.15263907396190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1A-4A75-A035-EFCFFA58371D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1A-4A75-A035-EFCFFA58371D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1A-4A75-A035-EFCFFA58371D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1A-4A75-A035-EFCFFA58371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1A-4A75-A035-EFCFFA58371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1A-4A75-A035-EFCFFA58371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1A-4A75-A035-EFCFFA58371D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1A-4A75-A035-EFCFFA58371D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1A-4A75-A035-EFCFFA58371D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1A-4A75-A035-EFCFFA58371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7.4717893467968199E-2</c:v>
                </c:pt>
                <c:pt idx="1">
                  <c:v>-0.12401065595922933</c:v>
                </c:pt>
                <c:pt idx="2">
                  <c:v>0.10128716429620854</c:v>
                </c:pt>
                <c:pt idx="3">
                  <c:v>0.12757296692387299</c:v>
                </c:pt>
                <c:pt idx="4">
                  <c:v>7.819892616022539E-2</c:v>
                </c:pt>
                <c:pt idx="5">
                  <c:v>3.415854121818418E-2</c:v>
                </c:pt>
                <c:pt idx="6">
                  <c:v>-6.6178311221195996E-2</c:v>
                </c:pt>
                <c:pt idx="7">
                  <c:v>-3.1005036657688501E-2</c:v>
                </c:pt>
                <c:pt idx="8">
                  <c:v>7.5489853044086841E-2</c:v>
                </c:pt>
                <c:pt idx="9">
                  <c:v>0.30256280131946212</c:v>
                </c:pt>
                <c:pt idx="10">
                  <c:v>0.12486387947994437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21A-4A75-A035-EFCFFA58371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21A-4A75-A035-EFCFFA58371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21A-4A75-A035-EFCFFA58371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21A-4A75-A035-EFCFFA58371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21A-4A75-A035-EFCFFA58371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21A-4A75-A035-EFCFFA58371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21A-4A75-A035-EFCFFA58371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21A-4A75-A035-EFCFFA58371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1A-4A75-A035-EFCFFA58371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1A-4A75-A035-EFCFFA58371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1A-4A75-A035-EFCFFA58371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1A-4A75-A035-EFCFFA58371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1A-4A75-A035-EFCFFA58371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1A-4A75-A035-EFCFFA58371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1A-4A75-A035-EFCFFA58371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1A-4A75-A035-EFCFFA58371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1A-4A75-A035-EFCFFA58371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21A-4A75-A035-EFCFFA58371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1A-4A75-A035-EFCFFA58371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9.6122927536047689E-2</c:v>
                </c:pt>
                <c:pt idx="2">
                  <c:v>0.90387707246395232</c:v>
                </c:pt>
                <c:pt idx="3">
                  <c:v>0.46795425804360674</c:v>
                </c:pt>
                <c:pt idx="4">
                  <c:v>9.6666264195067395E-2</c:v>
                </c:pt>
                <c:pt idx="5">
                  <c:v>3.4598788772313344E-2</c:v>
                </c:pt>
                <c:pt idx="6">
                  <c:v>3.753471317543737E-2</c:v>
                </c:pt>
                <c:pt idx="7">
                  <c:v>4.2485113846505808E-2</c:v>
                </c:pt>
                <c:pt idx="8">
                  <c:v>1.3022074508084383E-2</c:v>
                </c:pt>
                <c:pt idx="9">
                  <c:v>1.3592419129686941E-2</c:v>
                </c:pt>
                <c:pt idx="10">
                  <c:v>0.19802344079325035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21A-4A75-A035-EFCFFA583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7-48B5-9C0C-9C19E9AE1A2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F7-48B5-9C0C-9C19E9AE1A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F7-48B5-9C0C-9C19E9AE1A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F7-48B5-9C0C-9C19E9AE1A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F7-48B5-9C0C-9C19E9AE1A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F7-48B5-9C0C-9C19E9AE1A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F7-48B5-9C0C-9C19E9AE1A2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2F7-48B5-9C0C-9C19E9AE1A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181999</c:v>
                </c:pt>
                <c:pt idx="1">
                  <c:v>18598</c:v>
                </c:pt>
                <c:pt idx="2">
                  <c:v>163401</c:v>
                </c:pt>
                <c:pt idx="3">
                  <c:v>94224</c:v>
                </c:pt>
                <c:pt idx="4">
                  <c:v>16729</c:v>
                </c:pt>
                <c:pt idx="5">
                  <c:v>3614</c:v>
                </c:pt>
                <c:pt idx="6">
                  <c:v>6638</c:v>
                </c:pt>
                <c:pt idx="7">
                  <c:v>6812</c:v>
                </c:pt>
                <c:pt idx="8">
                  <c:v>961</c:v>
                </c:pt>
                <c:pt idx="9">
                  <c:v>235</c:v>
                </c:pt>
                <c:pt idx="10">
                  <c:v>34188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F7-48B5-9C0C-9C19E9AE1A2C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20218807235561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F7-48B5-9C0C-9C19E9AE1A2C}"/>
                </c:ext>
              </c:extLst>
            </c:dLbl>
            <c:dLbl>
              <c:idx val="1"/>
              <c:layout>
                <c:manualLayout>
                  <c:x val="-7.8209794181455239E-3"/>
                  <c:y val="0.260984670149314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F7-48B5-9C0C-9C19E9AE1A2C}"/>
                </c:ext>
              </c:extLst>
            </c:dLbl>
            <c:dLbl>
              <c:idx val="2"/>
              <c:layout>
                <c:manualLayout>
                  <c:x val="-6.4277317363969121E-3"/>
                  <c:y val="-0.498994768511078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F7-48B5-9C0C-9C19E9AE1A2C}"/>
                </c:ext>
              </c:extLst>
            </c:dLbl>
            <c:dLbl>
              <c:idx val="3"/>
              <c:layout>
                <c:manualLayout>
                  <c:x val="-7.7536399835462094E-3"/>
                  <c:y val="-0.326810276534982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F7-48B5-9C0C-9C19E9AE1A2C}"/>
                </c:ext>
              </c:extLst>
            </c:dLbl>
            <c:dLbl>
              <c:idx val="4"/>
              <c:layout>
                <c:manualLayout>
                  <c:x val="-6.4950711709962751E-3"/>
                  <c:y val="0.23911447159330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F7-48B5-9C0C-9C19E9AE1A2C}"/>
                </c:ext>
              </c:extLst>
            </c:dLbl>
            <c:dLbl>
              <c:idx val="5"/>
              <c:layout>
                <c:manualLayout>
                  <c:x val="-6.6295412357464866E-3"/>
                  <c:y val="0.208920501478668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F7-48B5-9C0C-9C19E9AE1A2C}"/>
                </c:ext>
              </c:extLst>
            </c:dLbl>
            <c:dLbl>
              <c:idx val="6"/>
              <c:layout>
                <c:manualLayout>
                  <c:x val="-6.4950711709962266E-3"/>
                  <c:y val="0.197280603082509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F7-48B5-9C0C-9C19E9AE1A2C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F7-48B5-9C0C-9C19E9AE1A2C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F7-48B5-9C0C-9C19E9AE1A2C}"/>
                </c:ext>
              </c:extLst>
            </c:dLbl>
            <c:dLbl>
              <c:idx val="9"/>
              <c:layout>
                <c:manualLayout>
                  <c:x val="-6.3604967040216849E-3"/>
                  <c:y val="0.183409216705054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F7-48B5-9C0C-9C19E9AE1A2C}"/>
                </c:ext>
              </c:extLst>
            </c:dLbl>
            <c:dLbl>
              <c:idx val="10"/>
              <c:layout>
                <c:manualLayout>
                  <c:x val="-3.977724741447892E-3"/>
                  <c:y val="-0.186755414971624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F7-48B5-9C0C-9C19E9AE1A2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-9.0115107756977286E-3</c:v>
                </c:pt>
                <c:pt idx="1">
                  <c:v>-8.2033563672260557E-2</c:v>
                </c:pt>
                <c:pt idx="2">
                  <c:v>4.2841230400103569E-5</c:v>
                </c:pt>
                <c:pt idx="3">
                  <c:v>-1.6687016687016665E-2</c:v>
                </c:pt>
                <c:pt idx="4">
                  <c:v>-3.7678324896456505E-2</c:v>
                </c:pt>
                <c:pt idx="5">
                  <c:v>-0.38558313498809926</c:v>
                </c:pt>
                <c:pt idx="6">
                  <c:v>-7.1868008948545836E-2</c:v>
                </c:pt>
                <c:pt idx="7">
                  <c:v>2.8847606101797263E-2</c:v>
                </c:pt>
                <c:pt idx="8">
                  <c:v>0.30926430517711179</c:v>
                </c:pt>
                <c:pt idx="9">
                  <c:v>-0.49353448275862066</c:v>
                </c:pt>
                <c:pt idx="10">
                  <c:v>0.1654735119656372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F7-48B5-9C0C-9C19E9AE1A2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2F7-48B5-9C0C-9C19E9AE1A2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2F7-48B5-9C0C-9C19E9AE1A2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2F7-48B5-9C0C-9C19E9AE1A2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2F7-48B5-9C0C-9C19E9AE1A2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2F7-48B5-9C0C-9C19E9AE1A2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2F7-48B5-9C0C-9C19E9AE1A2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2F7-48B5-9C0C-9C19E9AE1A2C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F7-48B5-9C0C-9C19E9AE1A2C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F7-48B5-9C0C-9C19E9AE1A2C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F7-48B5-9C0C-9C19E9AE1A2C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F7-48B5-9C0C-9C19E9AE1A2C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F7-48B5-9C0C-9C19E9AE1A2C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F7-48B5-9C0C-9C19E9AE1A2C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F7-48B5-9C0C-9C19E9AE1A2C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F7-48B5-9C0C-9C19E9AE1A2C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F7-48B5-9C0C-9C19E9AE1A2C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F7-48B5-9C0C-9C19E9AE1A2C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F7-48B5-9C0C-9C19E9AE1A2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0.1021873746559047</c:v>
                </c:pt>
                <c:pt idx="2">
                  <c:v>0.89781262534409534</c:v>
                </c:pt>
                <c:pt idx="3">
                  <c:v>0.51771713031390287</c:v>
                </c:pt>
                <c:pt idx="4">
                  <c:v>9.1918087462019016E-2</c:v>
                </c:pt>
                <c:pt idx="5">
                  <c:v>1.9857251962922873E-2</c:v>
                </c:pt>
                <c:pt idx="6">
                  <c:v>3.6472727872131162E-2</c:v>
                </c:pt>
                <c:pt idx="7">
                  <c:v>3.7428777081192757E-2</c:v>
                </c:pt>
                <c:pt idx="8">
                  <c:v>5.2802487925757832E-3</c:v>
                </c:pt>
                <c:pt idx="9">
                  <c:v>1.2912158858015704E-3</c:v>
                </c:pt>
                <c:pt idx="10">
                  <c:v>0.1878471859735493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2F7-48B5-9C0C-9C19E9AE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F-49E1-A5E3-191D12E4983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2F-49E1-A5E3-191D12E4983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2F-49E1-A5E3-191D12E4983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2F-49E1-A5E3-191D12E4983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2F-49E1-A5E3-191D12E4983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2F-49E1-A5E3-191D12E4983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2F-49E1-A5E3-191D12E4983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2F-49E1-A5E3-191D12E498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1449683</c:v>
                </c:pt>
                <c:pt idx="1">
                  <c:v>132009</c:v>
                </c:pt>
                <c:pt idx="2">
                  <c:v>1317674</c:v>
                </c:pt>
                <c:pt idx="3">
                  <c:v>697141</c:v>
                </c:pt>
                <c:pt idx="4">
                  <c:v>132799</c:v>
                </c:pt>
                <c:pt idx="5">
                  <c:v>44942</c:v>
                </c:pt>
                <c:pt idx="6">
                  <c:v>54097</c:v>
                </c:pt>
                <c:pt idx="7">
                  <c:v>59410</c:v>
                </c:pt>
                <c:pt idx="8">
                  <c:v>16255</c:v>
                </c:pt>
                <c:pt idx="9">
                  <c:v>13973</c:v>
                </c:pt>
                <c:pt idx="10">
                  <c:v>299057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2F-49E1-A5E3-191D12E4983E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2F-49E1-A5E3-191D12E4983E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2F-49E1-A5E3-191D12E4983E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2F-49E1-A5E3-191D12E4983E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2F-49E1-A5E3-191D12E4983E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2F-49E1-A5E3-191D12E4983E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2F-49E1-A5E3-191D12E4983E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2F-49E1-A5E3-191D12E4983E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2F-49E1-A5E3-191D12E4983E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2F-49E1-A5E3-191D12E4983E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2F-49E1-A5E3-191D12E4983E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2F-49E1-A5E3-191D12E4983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3.5445699710797474E-2</c:v>
                </c:pt>
                <c:pt idx="1">
                  <c:v>-0.11272944798058893</c:v>
                </c:pt>
                <c:pt idx="2">
                  <c:v>5.3064232031941883E-2</c:v>
                </c:pt>
                <c:pt idx="3">
                  <c:v>6.2674440760641659E-2</c:v>
                </c:pt>
                <c:pt idx="4">
                  <c:v>8.5744664692033457E-3</c:v>
                </c:pt>
                <c:pt idx="5">
                  <c:v>-8.7045726938468682E-2</c:v>
                </c:pt>
                <c:pt idx="6">
                  <c:v>2.8734566756887236E-3</c:v>
                </c:pt>
                <c:pt idx="7">
                  <c:v>3.1979016484566358E-2</c:v>
                </c:pt>
                <c:pt idx="8">
                  <c:v>-4.1737900135589201E-2</c:v>
                </c:pt>
                <c:pt idx="9">
                  <c:v>-5.8105830805527448E-2</c:v>
                </c:pt>
                <c:pt idx="10">
                  <c:v>0.1033481525207991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52F-49E1-A5E3-191D12E4983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52F-49E1-A5E3-191D12E4983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52F-49E1-A5E3-191D12E4983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52F-49E1-A5E3-191D12E4983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52F-49E1-A5E3-191D12E4983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52F-49E1-A5E3-191D12E4983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52F-49E1-A5E3-191D12E4983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52F-49E1-A5E3-191D12E4983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2F-49E1-A5E3-191D12E4983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2F-49E1-A5E3-191D12E4983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2F-49E1-A5E3-191D12E4983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2F-49E1-A5E3-191D12E4983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2F-49E1-A5E3-191D12E4983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2F-49E1-A5E3-191D12E4983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2F-49E1-A5E3-191D12E4983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2F-49E1-A5E3-191D12E4983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2F-49E1-A5E3-191D12E4983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2F-49E1-A5E3-191D12E4983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2F-49E1-A5E3-191D12E4983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9.1060597385773309E-2</c:v>
                </c:pt>
                <c:pt idx="2">
                  <c:v>0.90893940261422668</c:v>
                </c:pt>
                <c:pt idx="3">
                  <c:v>0.48089202949886284</c:v>
                </c:pt>
                <c:pt idx="4">
                  <c:v>9.1605544108608578E-2</c:v>
                </c:pt>
                <c:pt idx="5">
                  <c:v>3.1001260275522302E-2</c:v>
                </c:pt>
                <c:pt idx="6">
                  <c:v>3.7316434006606961E-2</c:v>
                </c:pt>
                <c:pt idx="7">
                  <c:v>4.0981373169168708E-2</c:v>
                </c:pt>
                <c:pt idx="8">
                  <c:v>1.1212796176819346E-2</c:v>
                </c:pt>
                <c:pt idx="9">
                  <c:v>9.638658934401521E-3</c:v>
                </c:pt>
                <c:pt idx="10">
                  <c:v>0.20629130644423643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52F-49E1-A5E3-191D12E49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CF-4704-B76B-E22E53A5F2F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6CF-4704-B76B-E22E53A5F2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6CF-4704-B76B-E22E53A5F2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6CF-4704-B76B-E22E53A5F2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6CF-4704-B76B-E22E53A5F2F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6CF-4704-B76B-E22E53A5F2F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6CF-4704-B76B-E22E53A5F2F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6CF-4704-B76B-E22E53A5F2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1180192</c:v>
                </c:pt>
                <c:pt idx="1">
                  <c:v>104394</c:v>
                </c:pt>
                <c:pt idx="2">
                  <c:v>1075798</c:v>
                </c:pt>
                <c:pt idx="3">
                  <c:v>551640</c:v>
                </c:pt>
                <c:pt idx="4">
                  <c:v>121215</c:v>
                </c:pt>
                <c:pt idx="5">
                  <c:v>32682</c:v>
                </c:pt>
                <c:pt idx="6">
                  <c:v>46352</c:v>
                </c:pt>
                <c:pt idx="7">
                  <c:v>55551</c:v>
                </c:pt>
                <c:pt idx="8">
                  <c:v>14309</c:v>
                </c:pt>
                <c:pt idx="9">
                  <c:v>11734</c:v>
                </c:pt>
                <c:pt idx="10">
                  <c:v>242315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CF-4704-B76B-E22E53A5F2F1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CF-4704-B76B-E22E53A5F2F1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CF-4704-B76B-E22E53A5F2F1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CF-4704-B76B-E22E53A5F2F1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CF-4704-B76B-E22E53A5F2F1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CF-4704-B76B-E22E53A5F2F1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CF-4704-B76B-E22E53A5F2F1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CF-4704-B76B-E22E53A5F2F1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CF-4704-B76B-E22E53A5F2F1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CF-4704-B76B-E22E53A5F2F1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CF-4704-B76B-E22E53A5F2F1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CF-4704-B76B-E22E53A5F2F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3.077678229867753E-2</c:v>
                </c:pt>
                <c:pt idx="1">
                  <c:v>-0.10350631617817552</c:v>
                </c:pt>
                <c:pt idx="2">
                  <c:v>4.5980241262334687E-2</c:v>
                </c:pt>
                <c:pt idx="3">
                  <c:v>4.4264439467910588E-2</c:v>
                </c:pt>
                <c:pt idx="4">
                  <c:v>1.5450970023465072E-3</c:v>
                </c:pt>
                <c:pt idx="5">
                  <c:v>-9.3802855954526532E-2</c:v>
                </c:pt>
                <c:pt idx="6">
                  <c:v>5.7709421993017429E-2</c:v>
                </c:pt>
                <c:pt idx="7">
                  <c:v>3.6167275982988967E-2</c:v>
                </c:pt>
                <c:pt idx="8">
                  <c:v>-1.2355052457205917E-2</c:v>
                </c:pt>
                <c:pt idx="9">
                  <c:v>-8.5282195198004396E-2</c:v>
                </c:pt>
                <c:pt idx="10">
                  <c:v>0.10947043579388849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CF-4704-B76B-E22E53A5F2F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6CF-4704-B76B-E22E53A5F2F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6CF-4704-B76B-E22E53A5F2F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6CF-4704-B76B-E22E53A5F2F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6CF-4704-B76B-E22E53A5F2F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6CF-4704-B76B-E22E53A5F2F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6CF-4704-B76B-E22E53A5F2F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6CF-4704-B76B-E22E53A5F2F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CF-4704-B76B-E22E53A5F2F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CF-4704-B76B-E22E53A5F2F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CF-4704-B76B-E22E53A5F2F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CF-4704-B76B-E22E53A5F2F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CF-4704-B76B-E22E53A5F2F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CF-4704-B76B-E22E53A5F2F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CF-4704-B76B-E22E53A5F2F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CF-4704-B76B-E22E53A5F2F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CF-4704-B76B-E22E53A5F2F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CF-4704-B76B-E22E53A5F2F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CF-4704-B76B-E22E53A5F2F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8.8455098831376588E-2</c:v>
                </c:pt>
                <c:pt idx="2">
                  <c:v>0.91154490116862341</c:v>
                </c:pt>
                <c:pt idx="3">
                  <c:v>0.46741547138092787</c:v>
                </c:pt>
                <c:pt idx="4">
                  <c:v>0.10270786448306717</c:v>
                </c:pt>
                <c:pt idx="5">
                  <c:v>2.7692104335565737E-2</c:v>
                </c:pt>
                <c:pt idx="6">
                  <c:v>3.9274965429353867E-2</c:v>
                </c:pt>
                <c:pt idx="7">
                  <c:v>4.7069459884493368E-2</c:v>
                </c:pt>
                <c:pt idx="8">
                  <c:v>1.2124298419240259E-2</c:v>
                </c:pt>
                <c:pt idx="9">
                  <c:v>9.9424500420270592E-3</c:v>
                </c:pt>
                <c:pt idx="10">
                  <c:v>0.2053182871939481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6CF-4704-B76B-E22E53A5F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9-4565-AD7C-7DC3C97C13F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A9-4565-AD7C-7DC3C97C13F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8A9-4565-AD7C-7DC3C97C13F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8A9-4565-AD7C-7DC3C97C13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8A9-4565-AD7C-7DC3C97C13F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8A9-4565-AD7C-7DC3C97C13F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8A9-4565-AD7C-7DC3C97C13F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8A9-4565-AD7C-7DC3C97C13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269491</c:v>
                </c:pt>
                <c:pt idx="1">
                  <c:v>27615</c:v>
                </c:pt>
                <c:pt idx="2">
                  <c:v>241876</c:v>
                </c:pt>
                <c:pt idx="3">
                  <c:v>145501</c:v>
                </c:pt>
                <c:pt idx="4">
                  <c:v>11584</c:v>
                </c:pt>
                <c:pt idx="5">
                  <c:v>12260</c:v>
                </c:pt>
                <c:pt idx="6">
                  <c:v>7745</c:v>
                </c:pt>
                <c:pt idx="7">
                  <c:v>3859</c:v>
                </c:pt>
                <c:pt idx="8">
                  <c:v>1946</c:v>
                </c:pt>
                <c:pt idx="9">
                  <c:v>2239</c:v>
                </c:pt>
                <c:pt idx="10">
                  <c:v>56742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A9-4565-AD7C-7DC3C97C13FD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9-4565-AD7C-7DC3C97C13FD}"/>
                </c:ext>
              </c:extLst>
            </c:dLbl>
            <c:dLbl>
              <c:idx val="1"/>
              <c:layout>
                <c:manualLayout>
                  <c:x val="-6.4950711709962266E-3"/>
                  <c:y val="0.26250816392311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A9-4565-AD7C-7DC3C97C13FD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A9-4565-AD7C-7DC3C97C13FD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A9-4565-AD7C-7DC3C97C13FD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A9-4565-AD7C-7DC3C97C13FD}"/>
                </c:ext>
              </c:extLst>
            </c:dLbl>
            <c:dLbl>
              <c:idx val="5"/>
              <c:layout>
                <c:manualLayout>
                  <c:x val="-7.955449482895784E-3"/>
                  <c:y val="0.208920501478668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A9-4565-AD7C-7DC3C97C13FD}"/>
                </c:ext>
              </c:extLst>
            </c:dLbl>
            <c:dLbl>
              <c:idx val="6"/>
              <c:layout>
                <c:manualLayout>
                  <c:x val="-6.4950711709962266E-3"/>
                  <c:y val="0.2116021211634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A9-4565-AD7C-7DC3C97C13F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A9-4565-AD7C-7DC3C97C13FD}"/>
                </c:ext>
              </c:extLst>
            </c:dLbl>
            <c:dLbl>
              <c:idx val="8"/>
              <c:layout>
                <c:manualLayout>
                  <c:x val="-3.7759152420983179E-3"/>
                  <c:y val="0.219390057445826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A9-4565-AD7C-7DC3C97C13FD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A9-4565-AD7C-7DC3C97C13FD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A9-4565-AD7C-7DC3C97C13F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5.6400747933187834E-2</c:v>
                </c:pt>
                <c:pt idx="1">
                  <c:v>-0.14594544442382629</c:v>
                </c:pt>
                <c:pt idx="2">
                  <c:v>8.5770461778793328E-2</c:v>
                </c:pt>
                <c:pt idx="3">
                  <c:v>0.13879062049965563</c:v>
                </c:pt>
                <c:pt idx="4">
                  <c:v>8.8517196015786448E-2</c:v>
                </c:pt>
                <c:pt idx="5">
                  <c:v>-6.8530618447044556E-2</c:v>
                </c:pt>
                <c:pt idx="6">
                  <c:v>-0.23460816286194286</c:v>
                </c:pt>
                <c:pt idx="7">
                  <c:v>-2.4766237048268858E-2</c:v>
                </c:pt>
                <c:pt idx="8">
                  <c:v>-0.21373737373737378</c:v>
                </c:pt>
                <c:pt idx="9">
                  <c:v>0.1155954160438466</c:v>
                </c:pt>
                <c:pt idx="10">
                  <c:v>7.7946009612644529E-2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8A9-4565-AD7C-7DC3C97C13F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8A9-4565-AD7C-7DC3C97C13F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8A9-4565-AD7C-7DC3C97C13F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8A9-4565-AD7C-7DC3C97C13F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8A9-4565-AD7C-7DC3C97C13F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8A9-4565-AD7C-7DC3C97C13F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8A9-4565-AD7C-7DC3C97C13F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8A9-4565-AD7C-7DC3C97C13F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A9-4565-AD7C-7DC3C97C13F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A9-4565-AD7C-7DC3C97C13F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A9-4565-AD7C-7DC3C97C13F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A9-4565-AD7C-7DC3C97C13F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A9-4565-AD7C-7DC3C97C13F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A9-4565-AD7C-7DC3C97C13F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A9-4565-AD7C-7DC3C97C13F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A9-4565-AD7C-7DC3C97C13F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A9-4565-AD7C-7DC3C97C13F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8A9-4565-AD7C-7DC3C97C13F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A9-4565-AD7C-7DC3C97C13F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0.10247095450311884</c:v>
                </c:pt>
                <c:pt idx="2">
                  <c:v>0.89752904549688117</c:v>
                </c:pt>
                <c:pt idx="3">
                  <c:v>0.53991042372472553</c:v>
                </c:pt>
                <c:pt idx="4">
                  <c:v>4.2984737894771995E-2</c:v>
                </c:pt>
                <c:pt idx="5">
                  <c:v>4.5493170458382658E-2</c:v>
                </c:pt>
                <c:pt idx="6">
                  <c:v>2.8739364208823299E-2</c:v>
                </c:pt>
                <c:pt idx="7">
                  <c:v>1.4319587667120609E-2</c:v>
                </c:pt>
                <c:pt idx="8">
                  <c:v>7.2210203680271329E-3</c:v>
                </c:pt>
                <c:pt idx="9">
                  <c:v>8.3082551921956575E-3</c:v>
                </c:pt>
                <c:pt idx="10">
                  <c:v>0.2105524859828343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8A9-4565-AD7C-7DC3C97C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F3-4194-8763-B0079BFD1C8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F3-4194-8763-B0079BFD1C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F3-4194-8763-B0079BFD1C8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F3-4194-8763-B0079BFD1C8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F3-4194-8763-B0079BFD1C8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F3-4194-8763-B0079BFD1C8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4F3-4194-8763-B0079BFD1C8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4F3-4194-8763-B0079BFD1C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181999</c:v>
                </c:pt>
                <c:pt idx="1">
                  <c:v>18598</c:v>
                </c:pt>
                <c:pt idx="2">
                  <c:v>163401</c:v>
                </c:pt>
                <c:pt idx="3">
                  <c:v>94224</c:v>
                </c:pt>
                <c:pt idx="4">
                  <c:v>16729</c:v>
                </c:pt>
                <c:pt idx="5">
                  <c:v>3614</c:v>
                </c:pt>
                <c:pt idx="6">
                  <c:v>6638</c:v>
                </c:pt>
                <c:pt idx="7">
                  <c:v>6812</c:v>
                </c:pt>
                <c:pt idx="8">
                  <c:v>961</c:v>
                </c:pt>
                <c:pt idx="9">
                  <c:v>235</c:v>
                </c:pt>
                <c:pt idx="10">
                  <c:v>34188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F3-4194-8763-B0079BFD1C84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F3-4194-8763-B0079BFD1C84}"/>
                </c:ext>
              </c:extLst>
            </c:dLbl>
            <c:dLbl>
              <c:idx val="1"/>
              <c:layout>
                <c:manualLayout>
                  <c:x val="-9.1468876652948464E-3"/>
                  <c:y val="0.251436991428703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3-4194-8763-B0079BFD1C84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F3-4194-8763-B0079BFD1C84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F3-4194-8763-B0079BFD1C84}"/>
                </c:ext>
              </c:extLst>
            </c:dLbl>
            <c:dLbl>
              <c:idx val="4"/>
              <c:layout>
                <c:manualLayout>
                  <c:x val="-6.4950711709962751E-3"/>
                  <c:y val="0.236727739859585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F3-4194-8763-B0079BFD1C84}"/>
                </c:ext>
              </c:extLst>
            </c:dLbl>
            <c:dLbl>
              <c:idx val="5"/>
              <c:layout>
                <c:manualLayout>
                  <c:x val="-5.3036329885971893E-3"/>
                  <c:y val="0.20414666211836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F3-4194-8763-B0079BFD1C84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F3-4194-8763-B0079BFD1C84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F3-4194-8763-B0079BFD1C84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F3-4194-8763-B0079BFD1C84}"/>
                </c:ext>
              </c:extLst>
            </c:dLbl>
            <c:dLbl>
              <c:idx val="9"/>
              <c:layout>
                <c:manualLayout>
                  <c:x val="-3.7086802097230907E-3"/>
                  <c:y val="0.18340921670505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F3-4194-8763-B0079BFD1C84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F3-4194-8763-B0079BFD1C8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-9.0115107756977286E-3</c:v>
                </c:pt>
                <c:pt idx="1">
                  <c:v>-8.2033563672260557E-2</c:v>
                </c:pt>
                <c:pt idx="2">
                  <c:v>4.2841230400103569E-5</c:v>
                </c:pt>
                <c:pt idx="3">
                  <c:v>-1.6687016687016665E-2</c:v>
                </c:pt>
                <c:pt idx="4">
                  <c:v>-3.7678324896456505E-2</c:v>
                </c:pt>
                <c:pt idx="5">
                  <c:v>-0.38558313498809926</c:v>
                </c:pt>
                <c:pt idx="6">
                  <c:v>-7.1868008948545836E-2</c:v>
                </c:pt>
                <c:pt idx="7">
                  <c:v>2.8847606101797263E-2</c:v>
                </c:pt>
                <c:pt idx="8">
                  <c:v>0.30926430517711179</c:v>
                </c:pt>
                <c:pt idx="9">
                  <c:v>-0.49353448275862066</c:v>
                </c:pt>
                <c:pt idx="10">
                  <c:v>0.1654735119656372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F3-4194-8763-B0079BFD1C8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4F3-4194-8763-B0079BFD1C8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4F3-4194-8763-B0079BFD1C8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4F3-4194-8763-B0079BFD1C8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4F3-4194-8763-B0079BFD1C8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4F3-4194-8763-B0079BFD1C8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4F3-4194-8763-B0079BFD1C8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4F3-4194-8763-B0079BFD1C8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F3-4194-8763-B0079BFD1C8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F3-4194-8763-B0079BFD1C8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F3-4194-8763-B0079BFD1C8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F3-4194-8763-B0079BFD1C8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F3-4194-8763-B0079BFD1C8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F3-4194-8763-B0079BFD1C8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F3-4194-8763-B0079BFD1C8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F3-4194-8763-B0079BFD1C8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F3-4194-8763-B0079BFD1C8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F3-4194-8763-B0079BFD1C8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F3-4194-8763-B0079BFD1C8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0.1021873746559047</c:v>
                </c:pt>
                <c:pt idx="2">
                  <c:v>0.89781262534409534</c:v>
                </c:pt>
                <c:pt idx="3">
                  <c:v>0.51771713031390287</c:v>
                </c:pt>
                <c:pt idx="4">
                  <c:v>9.1918087462019016E-2</c:v>
                </c:pt>
                <c:pt idx="5">
                  <c:v>1.9857251962922873E-2</c:v>
                </c:pt>
                <c:pt idx="6">
                  <c:v>3.6472727872131162E-2</c:v>
                </c:pt>
                <c:pt idx="7">
                  <c:v>3.7428777081192757E-2</c:v>
                </c:pt>
                <c:pt idx="8">
                  <c:v>5.2802487925757832E-3</c:v>
                </c:pt>
                <c:pt idx="9">
                  <c:v>1.2912158858015704E-3</c:v>
                </c:pt>
                <c:pt idx="10">
                  <c:v>0.1878471859735493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4F3-4194-8763-B0079BFD1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1-4251-A231-39B9DDB4E3B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1-4251-A231-39B9DDB4E3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EA1-4251-A231-39B9DDB4E3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EA1-4251-A231-39B9DDB4E3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EA1-4251-A231-39B9DDB4E3B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EA1-4251-A231-39B9DDB4E3B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EA1-4251-A231-39B9DDB4E3B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EA1-4251-A231-39B9DDB4E3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1747927</c:v>
                </c:pt>
                <c:pt idx="1">
                  <c:v>148493</c:v>
                </c:pt>
                <c:pt idx="2">
                  <c:v>55552</c:v>
                </c:pt>
                <c:pt idx="3">
                  <c:v>92941</c:v>
                </c:pt>
                <c:pt idx="4">
                  <c:v>1599434</c:v>
                </c:pt>
                <c:pt idx="5">
                  <c:v>841957</c:v>
                </c:pt>
                <c:pt idx="6">
                  <c:v>162623</c:v>
                </c:pt>
                <c:pt idx="7">
                  <c:v>55398</c:v>
                </c:pt>
                <c:pt idx="8">
                  <c:v>65766</c:v>
                </c:pt>
                <c:pt idx="9">
                  <c:v>73042</c:v>
                </c:pt>
                <c:pt idx="10">
                  <c:v>20390</c:v>
                </c:pt>
                <c:pt idx="11">
                  <c:v>18052</c:v>
                </c:pt>
                <c:pt idx="12">
                  <c:v>362206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A1-4251-A231-39B9DDB4E3B8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A1-4251-A231-39B9DDB4E3B8}"/>
                </c:ext>
              </c:extLst>
            </c:dLbl>
            <c:dLbl>
              <c:idx val="1"/>
              <c:layout>
                <c:manualLayout>
                  <c:x val="-9.1468876652948221E-3"/>
                  <c:y val="0.25339520529858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A1-4251-A231-39B9DDB4E3B8}"/>
                </c:ext>
              </c:extLst>
            </c:dLbl>
            <c:dLbl>
              <c:idx val="2"/>
              <c:layout>
                <c:manualLayout>
                  <c:x val="-1.325908247149273E-3"/>
                  <c:y val="0.212435851533595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2C-4FDA-A052-C373BEFF25A4}"/>
                </c:ext>
              </c:extLst>
            </c:dLbl>
            <c:dLbl>
              <c:idx val="3"/>
              <c:layout>
                <c:manualLayout>
                  <c:x val="-2.6518164942985947E-3"/>
                  <c:y val="0.229144289294665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2C-4FDA-A052-C373BEFF25A4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A1-4251-A231-39B9DDB4E3B8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A1-4251-A231-39B9DDB4E3B8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A1-4251-A231-39B9DDB4E3B8}"/>
                </c:ext>
              </c:extLst>
            </c:dLbl>
            <c:dLbl>
              <c:idx val="7"/>
              <c:layout>
                <c:manualLayout>
                  <c:x val="-5.3036329885971893E-3"/>
                  <c:y val="0.22562893923973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A1-4251-A231-39B9DDB4E3B8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A1-4251-A231-39B9DDB4E3B8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A1-4251-A231-39B9DDB4E3B8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A1-4251-A231-39B9DDB4E3B8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A1-4251-A231-39B9DDB4E3B8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1-4251-A231-39B9DDB4E3B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3.6435060006640985E-2</c:v>
                </c:pt>
                <c:pt idx="1">
                  <c:v>-0.10231655563481601</c:v>
                </c:pt>
                <c:pt idx="2">
                  <c:v>-0.18458173704992142</c:v>
                </c:pt>
                <c:pt idx="3">
                  <c:v>-4.4711227143312327E-2</c:v>
                </c:pt>
                <c:pt idx="4">
                  <c:v>5.1524526942360094E-2</c:v>
                </c:pt>
                <c:pt idx="5">
                  <c:v>5.8981489517182961E-2</c:v>
                </c:pt>
                <c:pt idx="6">
                  <c:v>3.9014513151964803E-3</c:v>
                </c:pt>
                <c:pt idx="7">
                  <c:v>-6.4981096408317618E-2</c:v>
                </c:pt>
                <c:pt idx="8">
                  <c:v>-2.6856660895813955E-2</c:v>
                </c:pt>
                <c:pt idx="9">
                  <c:v>4.3516772386993585E-2</c:v>
                </c:pt>
                <c:pt idx="10">
                  <c:v>-3.3725988562490761E-3</c:v>
                </c:pt>
                <c:pt idx="11">
                  <c:v>-9.8184411167790975E-3</c:v>
                </c:pt>
                <c:pt idx="12">
                  <c:v>0.10262927977156289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EA1-4251-A231-39B9DDB4E3B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EA1-4251-A231-39B9DDB4E3B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EA1-4251-A231-39B9DDB4E3B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EA1-4251-A231-39B9DDB4E3B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EA1-4251-A231-39B9DDB4E3B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EA1-4251-A231-39B9DDB4E3B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EA1-4251-A231-39B9DDB4E3B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EA1-4251-A231-39B9DDB4E3B8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A1-4251-A231-39B9DDB4E3B8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EA1-4251-A231-39B9DDB4E3B8}"/>
                </c:ext>
              </c:extLst>
            </c:dLbl>
            <c:dLbl>
              <c:idx val="2"/>
              <c:layout>
                <c:manualLayout>
                  <c:x val="-1.3259082471492973E-3"/>
                  <c:y val="5.72860723236663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2C-4FDA-A052-C373BEFF25A4}"/>
                </c:ext>
              </c:extLst>
            </c:dLbl>
            <c:dLbl>
              <c:idx val="3"/>
              <c:layout>
                <c:manualLayout>
                  <c:x val="-4.8616074111770853E-17"/>
                  <c:y val="5.72860723236663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2C-4FDA-A052-C373BEFF25A4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EA1-4251-A231-39B9DDB4E3B8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A1-4251-A231-39B9DDB4E3B8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A1-4251-A231-39B9DDB4E3B8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A1-4251-A231-39B9DDB4E3B8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A1-4251-A231-39B9DDB4E3B8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A1-4251-A231-39B9DDB4E3B8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EA1-4251-A231-39B9DDB4E3B8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EA1-4251-A231-39B9DDB4E3B8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EA1-4251-A231-39B9DDB4E3B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8.4953776673739809E-2</c:v>
                </c:pt>
                <c:pt idx="2">
                  <c:v>3.1781647631737478E-2</c:v>
                </c:pt>
                <c:pt idx="3">
                  <c:v>5.3172129042002324E-2</c:v>
                </c:pt>
                <c:pt idx="4">
                  <c:v>0.91504622332626018</c:v>
                </c:pt>
                <c:pt idx="5">
                  <c:v>0.48168888059970466</c:v>
                </c:pt>
                <c:pt idx="6">
                  <c:v>9.3037638299539968E-2</c:v>
                </c:pt>
                <c:pt idx="7">
                  <c:v>3.1693543265822889E-2</c:v>
                </c:pt>
                <c:pt idx="8">
                  <c:v>3.7625141095709372E-2</c:v>
                </c:pt>
                <c:pt idx="9">
                  <c:v>4.1787786332037891E-2</c:v>
                </c:pt>
                <c:pt idx="10">
                  <c:v>1.1665246889601225E-2</c:v>
                </c:pt>
                <c:pt idx="11">
                  <c:v>1.0327662425261466E-2</c:v>
                </c:pt>
                <c:pt idx="12">
                  <c:v>0.20722032441858271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EA1-4251-A231-39B9DDB4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3C-425B-8BF9-0E2283ED2D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C-425B-8BF9-0E2283ED2D9E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3C-425B-8BF9-0E2283ED2D9E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3C-425B-8BF9-0E2283ED2D9E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3C-425B-8BF9-0E2283ED2D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3C-425B-8BF9-0E2283ED2D9E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3C-425B-8BF9-0E2283ED2D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3C-425B-8BF9-0E2283ED2D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12">
                  <c:v>10350937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3C-425B-8BF9-0E2283ED2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3C-425B-8BF9-0E2283ED2D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3C-425B-8BF9-0E2283ED2D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3C-425B-8BF9-0E2283ED2D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3C-425B-8BF9-0E2283ED2D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3C-425B-8BF9-0E2283ED2D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3C-425B-8BF9-0E2283ED2D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3C-425B-8BF9-0E2283ED2D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3C-425B-8BF9-0E2283ED2D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3C-425B-8BF9-0E2283ED2D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3C-425B-8BF9-0E2283ED2D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3C-425B-8BF9-0E2283ED2D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3C-425B-8BF9-0E2283ED2D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3C-425B-8BF9-0E2283ED2D9E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7">
                  <c:v>2.5462533453677549E-2</c:v>
                </c:pt>
                <c:pt idx="8">
                  <c:v>-1.4390407120666859E-3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2.7139327619052578E-2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3C-425B-8BF9-0E2283ED2D9E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7">
                  <c:v>2.550929748004882E-2</c:v>
                </c:pt>
                <c:pt idx="8">
                  <c:v>3.8194919097176649E-2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5.1095258892806417E-2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3C-425B-8BF9-0E2283ED2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5-4E09-8DF3-8AD7DF8895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4575</c:v>
                </c:pt>
                <c:pt idx="1">
                  <c:v>3757</c:v>
                </c:pt>
                <c:pt idx="2">
                  <c:v>5536</c:v>
                </c:pt>
                <c:pt idx="3">
                  <c:v>10567</c:v>
                </c:pt>
                <c:pt idx="4">
                  <c:v>9680</c:v>
                </c:pt>
                <c:pt idx="5">
                  <c:v>12636</c:v>
                </c:pt>
                <c:pt idx="6">
                  <c:v>12964</c:v>
                </c:pt>
                <c:pt idx="7">
                  <c:v>18294</c:v>
                </c:pt>
                <c:pt idx="8">
                  <c:v>10523</c:v>
                </c:pt>
                <c:pt idx="9">
                  <c:v>8914</c:v>
                </c:pt>
                <c:pt idx="10">
                  <c:v>5780</c:v>
                </c:pt>
                <c:pt idx="11">
                  <c:v>6694</c:v>
                </c:pt>
                <c:pt idx="12">
                  <c:v>109920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5-4E09-8DF3-8AD7DF88952A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F5-4E09-8DF3-8AD7DF88952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4732</c:v>
                </c:pt>
                <c:pt idx="1">
                  <c:v>5268</c:v>
                </c:pt>
                <c:pt idx="2">
                  <c:v>4697</c:v>
                </c:pt>
                <c:pt idx="3">
                  <c:v>9381</c:v>
                </c:pt>
                <c:pt idx="4">
                  <c:v>11407</c:v>
                </c:pt>
                <c:pt idx="5">
                  <c:v>13024</c:v>
                </c:pt>
                <c:pt idx="6">
                  <c:v>17927</c:v>
                </c:pt>
                <c:pt idx="7">
                  <c:v>19833</c:v>
                </c:pt>
                <c:pt idx="8">
                  <c:v>11662</c:v>
                </c:pt>
                <c:pt idx="9">
                  <c:v>8162</c:v>
                </c:pt>
                <c:pt idx="10">
                  <c:v>5890</c:v>
                </c:pt>
                <c:pt idx="11">
                  <c:v>8414</c:v>
                </c:pt>
                <c:pt idx="12">
                  <c:v>120397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F5-4E09-8DF3-8AD7DF88952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F5-4E09-8DF3-8AD7DF8895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F5-4E09-8DF3-8AD7DF88952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F5-4E09-8DF3-8AD7DF8895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F5-4E09-8DF3-8AD7DF8895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12">
                  <c:v>81243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F5-4E09-8DF3-8AD7DF889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F5-4E09-8DF3-8AD7DF8895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F5-4E09-8DF3-8AD7DF8895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F5-4E09-8DF3-8AD7DF8895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F5-4E09-8DF3-8AD7DF8895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F5-4E09-8DF3-8AD7DF8895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F5-4E09-8DF3-8AD7DF8895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F5-4E09-8DF3-8AD7DF8895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F5-4E09-8DF3-8AD7DF8895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F5-4E09-8DF3-8AD7DF8895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F5-4E09-8DF3-8AD7DF8895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F5-4E09-8DF3-8AD7DF8895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F5-4E09-8DF3-8AD7DF8895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F5-4E09-8DF3-8AD7DF88952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1.6890516890516905E-2</c:v>
                </c:pt>
                <c:pt idx="1">
                  <c:v>0.17275419545903259</c:v>
                </c:pt>
                <c:pt idx="2">
                  <c:v>0.3359660951647081</c:v>
                </c:pt>
                <c:pt idx="3">
                  <c:v>-0.47431876102724957</c:v>
                </c:pt>
                <c:pt idx="4">
                  <c:v>0.10555421976436641</c:v>
                </c:pt>
                <c:pt idx="5">
                  <c:v>-0.1338163536891912</c:v>
                </c:pt>
                <c:pt idx="6">
                  <c:v>-0.13854166666666667</c:v>
                </c:pt>
                <c:pt idx="7">
                  <c:v>0.10271883289124673</c:v>
                </c:pt>
                <c:pt idx="8">
                  <c:v>-5.531077153838948E-2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-4.8565405785220728E-2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F5-4E09-8DF3-8AD7DF88952A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9.2240437158469968E-2</c:v>
                </c:pt>
                <c:pt idx="1">
                  <c:v>0.26483896726111267</c:v>
                </c:pt>
                <c:pt idx="2">
                  <c:v>0.25270953757225434</c:v>
                </c:pt>
                <c:pt idx="3">
                  <c:v>-0.49247657802592981</c:v>
                </c:pt>
                <c:pt idx="4">
                  <c:v>-5.0000000000000044E-2</c:v>
                </c:pt>
                <c:pt idx="5">
                  <c:v>-7.2807850585628331E-2</c:v>
                </c:pt>
                <c:pt idx="6">
                  <c:v>-0.10691144708423328</c:v>
                </c:pt>
                <c:pt idx="7">
                  <c:v>-9.1013447031813688E-2</c:v>
                </c:pt>
                <c:pt idx="8">
                  <c:v>-4.2383350755487936E-2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-8.2331812226087764E-2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F5-4E09-8DF3-8AD7DF889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2-4A40-9DD2-D9FF555D45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49730</c:v>
                </c:pt>
                <c:pt idx="1">
                  <c:v>38806</c:v>
                </c:pt>
                <c:pt idx="2">
                  <c:v>54279</c:v>
                </c:pt>
                <c:pt idx="3">
                  <c:v>74199</c:v>
                </c:pt>
                <c:pt idx="4">
                  <c:v>79372</c:v>
                </c:pt>
                <c:pt idx="5">
                  <c:v>104444</c:v>
                </c:pt>
                <c:pt idx="6">
                  <c:v>132915</c:v>
                </c:pt>
                <c:pt idx="7">
                  <c:v>192488</c:v>
                </c:pt>
                <c:pt idx="8">
                  <c:v>109655</c:v>
                </c:pt>
                <c:pt idx="9">
                  <c:v>76048</c:v>
                </c:pt>
                <c:pt idx="10">
                  <c:v>45987</c:v>
                </c:pt>
                <c:pt idx="11">
                  <c:v>55656</c:v>
                </c:pt>
                <c:pt idx="12">
                  <c:v>1013579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12-4A40-9DD2-D9FF555D453B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12-4A40-9DD2-D9FF555D453B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44512</c:v>
                </c:pt>
                <c:pt idx="1">
                  <c:v>38037</c:v>
                </c:pt>
                <c:pt idx="2">
                  <c:v>39226</c:v>
                </c:pt>
                <c:pt idx="3">
                  <c:v>70700</c:v>
                </c:pt>
                <c:pt idx="4">
                  <c:v>79634</c:v>
                </c:pt>
                <c:pt idx="5">
                  <c:v>87469</c:v>
                </c:pt>
                <c:pt idx="6">
                  <c:v>131999</c:v>
                </c:pt>
                <c:pt idx="7">
                  <c:v>165148</c:v>
                </c:pt>
                <c:pt idx="8">
                  <c:v>90471</c:v>
                </c:pt>
                <c:pt idx="9">
                  <c:v>58177</c:v>
                </c:pt>
                <c:pt idx="10">
                  <c:v>48949</c:v>
                </c:pt>
                <c:pt idx="11">
                  <c:v>69802</c:v>
                </c:pt>
                <c:pt idx="12">
                  <c:v>924124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12-4A40-9DD2-D9FF555D453B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12-4A40-9DD2-D9FF555D45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12-4A40-9DD2-D9FF555D453B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12-4A40-9DD2-D9FF555D45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12-4A40-9DD2-D9FF555D45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12">
                  <c:v>601274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12-4A40-9DD2-D9FF555D4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12-4A40-9DD2-D9FF555D45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12-4A40-9DD2-D9FF555D45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12-4A40-9DD2-D9FF555D45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12-4A40-9DD2-D9FF555D45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12-4A40-9DD2-D9FF555D45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12-4A40-9DD2-D9FF555D45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12-4A40-9DD2-D9FF555D45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12-4A40-9DD2-D9FF555D45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12-4A40-9DD2-D9FF555D45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12-4A40-9DD2-D9FF555D45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12-4A40-9DD2-D9FF555D45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12-4A40-9DD2-D9FF555D45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12-4A40-9DD2-D9FF555D453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-0.17349853171889451</c:v>
                </c:pt>
                <c:pt idx="1">
                  <c:v>0.2482521771127193</c:v>
                </c:pt>
                <c:pt idx="2">
                  <c:v>0.23830460780865281</c:v>
                </c:pt>
                <c:pt idx="3">
                  <c:v>-0.4654217114713729</c:v>
                </c:pt>
                <c:pt idx="4">
                  <c:v>3.634314692210161E-2</c:v>
                </c:pt>
                <c:pt idx="5">
                  <c:v>-0.13892438701047427</c:v>
                </c:pt>
                <c:pt idx="6">
                  <c:v>-0.13465207812917679</c:v>
                </c:pt>
                <c:pt idx="7">
                  <c:v>5.2857338423861755E-3</c:v>
                </c:pt>
                <c:pt idx="8">
                  <c:v>-8.7484452544856706E-2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-8.4712995719443906E-2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12-4A40-9DD2-D9FF555D453B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-0.17369796903277701</c:v>
                </c:pt>
                <c:pt idx="1">
                  <c:v>4.9013039220739074E-2</c:v>
                </c:pt>
                <c:pt idx="2">
                  <c:v>-9.1969269883380278E-2</c:v>
                </c:pt>
                <c:pt idx="3">
                  <c:v>-0.47337565196296449</c:v>
                </c:pt>
                <c:pt idx="4">
                  <c:v>-0.25847906062591341</c:v>
                </c:pt>
                <c:pt idx="5">
                  <c:v>-0.3097066370495194</c:v>
                </c:pt>
                <c:pt idx="6">
                  <c:v>-0.29369145694616861</c:v>
                </c:pt>
                <c:pt idx="7">
                  <c:v>-0.31330264743776237</c:v>
                </c:pt>
                <c:pt idx="8">
                  <c:v>-0.32425334002097483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-0.28067635855521311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12-4A40-9DD2-D9FF555D4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6C-4AF8-BB02-95AAD97D60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32515</c:v>
                </c:pt>
                <c:pt idx="1">
                  <c:v>25675</c:v>
                </c:pt>
                <c:pt idx="2">
                  <c:v>28454</c:v>
                </c:pt>
                <c:pt idx="3">
                  <c:v>47066</c:v>
                </c:pt>
                <c:pt idx="4">
                  <c:v>44206</c:v>
                </c:pt>
                <c:pt idx="5">
                  <c:v>59890</c:v>
                </c:pt>
                <c:pt idx="6">
                  <c:v>78337</c:v>
                </c:pt>
                <c:pt idx="7">
                  <c:v>113973</c:v>
                </c:pt>
                <c:pt idx="8">
                  <c:v>62330</c:v>
                </c:pt>
                <c:pt idx="9">
                  <c:v>46379</c:v>
                </c:pt>
                <c:pt idx="10">
                  <c:v>29955</c:v>
                </c:pt>
                <c:pt idx="11">
                  <c:v>35447</c:v>
                </c:pt>
                <c:pt idx="12">
                  <c:v>604227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C-4AF8-BB02-95AAD97D604F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6C-4AF8-BB02-95AAD97D604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30162</c:v>
                </c:pt>
                <c:pt idx="1">
                  <c:v>26209</c:v>
                </c:pt>
                <c:pt idx="2">
                  <c:v>27580</c:v>
                </c:pt>
                <c:pt idx="3">
                  <c:v>45950</c:v>
                </c:pt>
                <c:pt idx="4">
                  <c:v>53768</c:v>
                </c:pt>
                <c:pt idx="5">
                  <c:v>59477</c:v>
                </c:pt>
                <c:pt idx="6">
                  <c:v>95238</c:v>
                </c:pt>
                <c:pt idx="7">
                  <c:v>115097</c:v>
                </c:pt>
                <c:pt idx="8">
                  <c:v>63414</c:v>
                </c:pt>
                <c:pt idx="9">
                  <c:v>42541</c:v>
                </c:pt>
                <c:pt idx="10">
                  <c:v>32686</c:v>
                </c:pt>
                <c:pt idx="11">
                  <c:v>45431</c:v>
                </c:pt>
                <c:pt idx="12">
                  <c:v>637553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6C-4AF8-BB02-95AAD97D604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6C-4AF8-BB02-95AAD97D60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6C-4AF8-BB02-95AAD97D604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6C-4AF8-BB02-95AAD97D60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6C-4AF8-BB02-95AAD97D60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12">
                  <c:v>419433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6C-4AF8-BB02-95AAD97D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6C-4AF8-BB02-95AAD97D60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6C-4AF8-BB02-95AAD97D60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6C-4AF8-BB02-95AAD97D60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6C-4AF8-BB02-95AAD97D60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6C-4AF8-BB02-95AAD97D60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6C-4AF8-BB02-95AAD97D60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6C-4AF8-BB02-95AAD97D60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6C-4AF8-BB02-95AAD97D60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6C-4AF8-BB02-95AAD97D60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6C-4AF8-BB02-95AAD97D60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6C-4AF8-BB02-95AAD97D60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6C-4AF8-BB02-95AAD97D60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6C-4AF8-BB02-95AAD97D604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-3.597768825534553E-2</c:v>
                </c:pt>
                <c:pt idx="1">
                  <c:v>0.11976833627437666</c:v>
                </c:pt>
                <c:pt idx="2">
                  <c:v>0.28462331513230743</c:v>
                </c:pt>
                <c:pt idx="3">
                  <c:v>-0.47131669625143569</c:v>
                </c:pt>
                <c:pt idx="4">
                  <c:v>6.8097705403404873E-2</c:v>
                </c:pt>
                <c:pt idx="5">
                  <c:v>-0.11319534282018107</c:v>
                </c:pt>
                <c:pt idx="6">
                  <c:v>-0.14666877170824122</c:v>
                </c:pt>
                <c:pt idx="7">
                  <c:v>5.711590508383213E-2</c:v>
                </c:pt>
                <c:pt idx="8">
                  <c:v>-4.6391572168556605E-2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-5.8879360249868729E-2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6C-4AF8-BB02-95AAD97D604F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-4.3241580808857427E-2</c:v>
                </c:pt>
                <c:pt idx="1">
                  <c:v>-3.610516066212266E-2</c:v>
                </c:pt>
                <c:pt idx="2">
                  <c:v>0.18236451816967736</c:v>
                </c:pt>
                <c:pt idx="3">
                  <c:v>-0.46211702715335912</c:v>
                </c:pt>
                <c:pt idx="4">
                  <c:v>-8.6006424467266918E-2</c:v>
                </c:pt>
                <c:pt idx="5">
                  <c:v>-0.15299716146268161</c:v>
                </c:pt>
                <c:pt idx="6">
                  <c:v>-0.17203875563271509</c:v>
                </c:pt>
                <c:pt idx="7">
                  <c:v>-0.17407631632053211</c:v>
                </c:pt>
                <c:pt idx="8">
                  <c:v>-0.12573399647039951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-0.14826600276984681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6C-4AF8-BB02-95AAD97D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B3-4E62-BA77-7EA26EB7E5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17215</c:v>
                </c:pt>
                <c:pt idx="1">
                  <c:v>13131</c:v>
                </c:pt>
                <c:pt idx="2">
                  <c:v>25825</c:v>
                </c:pt>
                <c:pt idx="3">
                  <c:v>27133</c:v>
                </c:pt>
                <c:pt idx="4">
                  <c:v>35166</c:v>
                </c:pt>
                <c:pt idx="5">
                  <c:v>44554</c:v>
                </c:pt>
                <c:pt idx="6">
                  <c:v>54578</c:v>
                </c:pt>
                <c:pt idx="7">
                  <c:v>78515</c:v>
                </c:pt>
                <c:pt idx="8">
                  <c:v>47325</c:v>
                </c:pt>
                <c:pt idx="9">
                  <c:v>29669</c:v>
                </c:pt>
                <c:pt idx="10">
                  <c:v>16032</c:v>
                </c:pt>
                <c:pt idx="11">
                  <c:v>20209</c:v>
                </c:pt>
                <c:pt idx="12">
                  <c:v>409352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3-4E62-BA77-7EA26EB7E539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B3-4E62-BA77-7EA26EB7E539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14350</c:v>
                </c:pt>
                <c:pt idx="1">
                  <c:v>11828</c:v>
                </c:pt>
                <c:pt idx="2">
                  <c:v>11646</c:v>
                </c:pt>
                <c:pt idx="3">
                  <c:v>24750</c:v>
                </c:pt>
                <c:pt idx="4">
                  <c:v>25866</c:v>
                </c:pt>
                <c:pt idx="5">
                  <c:v>27992</c:v>
                </c:pt>
                <c:pt idx="6">
                  <c:v>36761</c:v>
                </c:pt>
                <c:pt idx="7">
                  <c:v>50051</c:v>
                </c:pt>
                <c:pt idx="8">
                  <c:v>27057</c:v>
                </c:pt>
                <c:pt idx="9">
                  <c:v>15636</c:v>
                </c:pt>
                <c:pt idx="10">
                  <c:v>16263</c:v>
                </c:pt>
                <c:pt idx="11">
                  <c:v>24371</c:v>
                </c:pt>
                <c:pt idx="12">
                  <c:v>286571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B3-4E62-BA77-7EA26EB7E539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B3-4E62-BA77-7EA26EB7E5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B3-4E62-BA77-7EA26EB7E539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B3-4E62-BA77-7EA26EB7E5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B3-4E62-BA77-7EA26EB7E5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12">
                  <c:v>181841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B3-4E62-BA77-7EA26EB7E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B3-4E62-BA77-7EA26EB7E5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B3-4E62-BA77-7EA26EB7E5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B3-4E62-BA77-7EA26EB7E5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B3-4E62-BA77-7EA26EB7E5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B3-4E62-BA77-7EA26EB7E5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B3-4E62-BA77-7EA26EB7E5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B3-4E62-BA77-7EA26EB7E5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B3-4E62-BA77-7EA26EB7E5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B3-4E62-BA77-7EA26EB7E5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B3-4E62-BA77-7EA26EB7E5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B3-4E62-BA77-7EA26EB7E5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B3-4E62-BA77-7EA26EB7E5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B3-4E62-BA77-7EA26EB7E539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-0.42784273269142592</c:v>
                </c:pt>
                <c:pt idx="1">
                  <c:v>0.51840928551041765</c:v>
                </c:pt>
                <c:pt idx="2">
                  <c:v>0.14919562183207224</c:v>
                </c:pt>
                <c:pt idx="3">
                  <c:v>-0.4542245140817136</c:v>
                </c:pt>
                <c:pt idx="4">
                  <c:v>-2.6998523518245054E-2</c:v>
                </c:pt>
                <c:pt idx="5">
                  <c:v>-0.19440569985297995</c:v>
                </c:pt>
                <c:pt idx="6">
                  <c:v>-0.10653037347208971</c:v>
                </c:pt>
                <c:pt idx="7">
                  <c:v>-0.1034661514173284</c:v>
                </c:pt>
                <c:pt idx="8">
                  <c:v>-0.18508666195602475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-0.13921420118343197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B3-4E62-BA77-7EA26EB7E539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-0.42009875108916639</c:v>
                </c:pt>
                <c:pt idx="1">
                  <c:v>0.21544436828878233</c:v>
                </c:pt>
                <c:pt idx="2">
                  <c:v>-0.3942303969022265</c:v>
                </c:pt>
                <c:pt idx="3">
                  <c:v>-0.49290531824715289</c:v>
                </c:pt>
                <c:pt idx="4">
                  <c:v>-0.47528863106409602</c:v>
                </c:pt>
                <c:pt idx="5">
                  <c:v>-0.52035731920815187</c:v>
                </c:pt>
                <c:pt idx="6">
                  <c:v>-0.46830224632635864</c:v>
                </c:pt>
                <c:pt idx="7">
                  <c:v>-0.51540469973890346</c:v>
                </c:pt>
                <c:pt idx="8">
                  <c:v>-0.58571579503433702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-0.47053359810390105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B3-4E62-BA77-7EA26EB7E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73-49D8-B148-62F811BAD0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1059399</c:v>
                </c:pt>
                <c:pt idx="1">
                  <c:v>976914</c:v>
                </c:pt>
                <c:pt idx="2">
                  <c:v>1063787</c:v>
                </c:pt>
                <c:pt idx="3">
                  <c:v>971252</c:v>
                </c:pt>
                <c:pt idx="4">
                  <c:v>904390</c:v>
                </c:pt>
                <c:pt idx="5">
                  <c:v>955559</c:v>
                </c:pt>
                <c:pt idx="6">
                  <c:v>1050150</c:v>
                </c:pt>
                <c:pt idx="7">
                  <c:v>1079362</c:v>
                </c:pt>
                <c:pt idx="8">
                  <c:v>951062</c:v>
                </c:pt>
                <c:pt idx="9">
                  <c:v>1083071</c:v>
                </c:pt>
                <c:pt idx="10">
                  <c:v>978510</c:v>
                </c:pt>
                <c:pt idx="11">
                  <c:v>1018910</c:v>
                </c:pt>
                <c:pt idx="12">
                  <c:v>12092366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73-49D8-B148-62F811BAD0D9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73-49D8-B148-62F811BAD0D9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741846</c:v>
                </c:pt>
                <c:pt idx="1">
                  <c:v>874447</c:v>
                </c:pt>
                <c:pt idx="2">
                  <c:v>1017822</c:v>
                </c:pt>
                <c:pt idx="3">
                  <c:v>1046375</c:v>
                </c:pt>
                <c:pt idx="4">
                  <c:v>916073</c:v>
                </c:pt>
                <c:pt idx="5">
                  <c:v>942395</c:v>
                </c:pt>
                <c:pt idx="6">
                  <c:v>1047957</c:v>
                </c:pt>
                <c:pt idx="7">
                  <c:v>1076405</c:v>
                </c:pt>
                <c:pt idx="8">
                  <c:v>923259</c:v>
                </c:pt>
                <c:pt idx="9">
                  <c:v>1066955</c:v>
                </c:pt>
                <c:pt idx="10">
                  <c:v>1015209</c:v>
                </c:pt>
                <c:pt idx="11">
                  <c:v>1039520</c:v>
                </c:pt>
                <c:pt idx="12">
                  <c:v>11708263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73-49D8-B148-62F811BAD0D9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73-49D8-B148-62F811BAD0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73-49D8-B148-62F811BAD0D9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73-49D8-B148-62F811BAD0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73-49D8-B148-62F811BAD0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12">
                  <c:v>9749663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73-49D8-B148-62F811BAD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73-49D8-B148-62F811BAD0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73-49D8-B148-62F811BAD0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73-49D8-B148-62F811BAD0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73-49D8-B148-62F811BAD0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73-49D8-B148-62F811BAD0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73-49D8-B148-62F811BAD0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73-49D8-B148-62F811BAD0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73-49D8-B148-62F811BAD0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73-49D8-B148-62F811BAD0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73-49D8-B148-62F811BAD0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73-49D8-B148-62F811BAD0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73-49D8-B148-62F811BAD0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73-49D8-B148-62F811BAD0D9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6.4640537051577018E-2</c:v>
                </c:pt>
                <c:pt idx="1">
                  <c:v>2.7647281790928124E-2</c:v>
                </c:pt>
                <c:pt idx="2">
                  <c:v>8.6083792596175934E-2</c:v>
                </c:pt>
                <c:pt idx="3">
                  <c:v>1.9213023577599575E-2</c:v>
                </c:pt>
                <c:pt idx="4">
                  <c:v>4.8804557712833097E-2</c:v>
                </c:pt>
                <c:pt idx="5">
                  <c:v>1.7834371642739821E-3</c:v>
                </c:pt>
                <c:pt idx="6">
                  <c:v>3.1112488661795501E-2</c:v>
                </c:pt>
                <c:pt idx="7">
                  <c:v>2.7788836062440092E-2</c:v>
                </c:pt>
                <c:pt idx="8">
                  <c:v>5.4002730970081902E-3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3.4939161519568218E-2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73-49D8-B148-62F811BAD0D9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6.1062923412236625E-2</c:v>
                </c:pt>
                <c:pt idx="1">
                  <c:v>9.8987218936364973E-2</c:v>
                </c:pt>
                <c:pt idx="2">
                  <c:v>8.0582861042671095E-2</c:v>
                </c:pt>
                <c:pt idx="3">
                  <c:v>8.6028136878997463E-2</c:v>
                </c:pt>
                <c:pt idx="4">
                  <c:v>0.13868684969979772</c:v>
                </c:pt>
                <c:pt idx="5">
                  <c:v>3.3421274876799911E-2</c:v>
                </c:pt>
                <c:pt idx="6">
                  <c:v>7.7068990144265159E-2</c:v>
                </c:pt>
                <c:pt idx="7">
                  <c:v>8.5931318686409242E-2</c:v>
                </c:pt>
                <c:pt idx="8">
                  <c:v>7.9984270215821995E-2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8.1868423607739826E-2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73-49D8-B148-62F811BAD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ED-4741-988A-066ED52711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453772</c:v>
                </c:pt>
                <c:pt idx="1">
                  <c:v>421449</c:v>
                </c:pt>
                <c:pt idx="2">
                  <c:v>488430</c:v>
                </c:pt>
                <c:pt idx="3">
                  <c:v>463768</c:v>
                </c:pt>
                <c:pt idx="4">
                  <c:v>451101</c:v>
                </c:pt>
                <c:pt idx="5">
                  <c:v>482201</c:v>
                </c:pt>
                <c:pt idx="6">
                  <c:v>492814</c:v>
                </c:pt>
                <c:pt idx="7">
                  <c:v>529315</c:v>
                </c:pt>
                <c:pt idx="8">
                  <c:v>493327</c:v>
                </c:pt>
                <c:pt idx="9">
                  <c:v>521682</c:v>
                </c:pt>
                <c:pt idx="10">
                  <c:v>411956</c:v>
                </c:pt>
                <c:pt idx="11">
                  <c:v>440250</c:v>
                </c:pt>
                <c:pt idx="12">
                  <c:v>5650065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ED-4741-988A-066ED52711D5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ED-4741-988A-066ED52711D5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287804</c:v>
                </c:pt>
                <c:pt idx="1">
                  <c:v>387845</c:v>
                </c:pt>
                <c:pt idx="2">
                  <c:v>471283</c:v>
                </c:pt>
                <c:pt idx="3">
                  <c:v>499381</c:v>
                </c:pt>
                <c:pt idx="4">
                  <c:v>490237</c:v>
                </c:pt>
                <c:pt idx="5">
                  <c:v>521079</c:v>
                </c:pt>
                <c:pt idx="6">
                  <c:v>562174</c:v>
                </c:pt>
                <c:pt idx="7">
                  <c:v>591418</c:v>
                </c:pt>
                <c:pt idx="8">
                  <c:v>521203</c:v>
                </c:pt>
                <c:pt idx="9">
                  <c:v>572438</c:v>
                </c:pt>
                <c:pt idx="10">
                  <c:v>445764</c:v>
                </c:pt>
                <c:pt idx="11">
                  <c:v>489037</c:v>
                </c:pt>
                <c:pt idx="12">
                  <c:v>5839663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ED-4741-988A-066ED52711D5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ED-4741-988A-066ED52711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ED-4741-988A-066ED52711D5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ED-4741-988A-066ED52711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ED-4741-988A-066ED52711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12">
                  <c:v>5052166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ED-4741-988A-066ED5271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ED-4741-988A-066ED52711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ED-4741-988A-066ED52711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ED-4741-988A-066ED52711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ED-4741-988A-066ED52711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ED-4741-988A-066ED52711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ED-4741-988A-066ED52711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ED-4741-988A-066ED52711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ED-4741-988A-066ED52711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ED-4741-988A-066ED52711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ED-4741-988A-066ED52711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ED-4741-988A-066ED52711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ED-4741-988A-066ED52711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ED-4741-988A-066ED52711D5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9.3509438680373869E-2</c:v>
                </c:pt>
                <c:pt idx="1">
                  <c:v>1.5551392509592032E-2</c:v>
                </c:pt>
                <c:pt idx="2">
                  <c:v>3.9950725732816883E-2</c:v>
                </c:pt>
                <c:pt idx="3">
                  <c:v>6.7467831901879327E-2</c:v>
                </c:pt>
                <c:pt idx="4">
                  <c:v>7.5202246095366965E-2</c:v>
                </c:pt>
                <c:pt idx="5">
                  <c:v>1.749886457748917E-2</c:v>
                </c:pt>
                <c:pt idx="6">
                  <c:v>5.0566336089101327E-2</c:v>
                </c:pt>
                <c:pt idx="7">
                  <c:v>7.1166326177369843E-2</c:v>
                </c:pt>
                <c:pt idx="8">
                  <c:v>-1.0037289041323838E-2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4.6124888961591504E-2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ED-4741-988A-066ED52711D5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0.11788960094496792</c:v>
                </c:pt>
                <c:pt idx="1">
                  <c:v>9.7190881933519879E-2</c:v>
                </c:pt>
                <c:pt idx="2">
                  <c:v>8.1993325553303409E-2</c:v>
                </c:pt>
                <c:pt idx="3">
                  <c:v>0.16202282175570537</c:v>
                </c:pt>
                <c:pt idx="4">
                  <c:v>0.29548593330540163</c:v>
                </c:pt>
                <c:pt idx="5">
                  <c:v>0.18475490511218351</c:v>
                </c:pt>
                <c:pt idx="6">
                  <c:v>0.24028538150296064</c:v>
                </c:pt>
                <c:pt idx="7">
                  <c:v>0.24515458658832645</c:v>
                </c:pt>
                <c:pt idx="8">
                  <c:v>0.19415316818256456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0.18146793268847383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ED-4741-988A-066ED5271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BD-45AB-B0CC-4AB8B953E0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155896</c:v>
                </c:pt>
                <c:pt idx="1">
                  <c:v>138102</c:v>
                </c:pt>
                <c:pt idx="2">
                  <c:v>152215</c:v>
                </c:pt>
                <c:pt idx="3">
                  <c:v>135917</c:v>
                </c:pt>
                <c:pt idx="4">
                  <c:v>138172</c:v>
                </c:pt>
                <c:pt idx="5">
                  <c:v>153690</c:v>
                </c:pt>
                <c:pt idx="6">
                  <c:v>161985</c:v>
                </c:pt>
                <c:pt idx="7">
                  <c:v>153414</c:v>
                </c:pt>
                <c:pt idx="8">
                  <c:v>156073</c:v>
                </c:pt>
                <c:pt idx="9">
                  <c:v>161015</c:v>
                </c:pt>
                <c:pt idx="10">
                  <c:v>156127</c:v>
                </c:pt>
                <c:pt idx="11">
                  <c:v>151225</c:v>
                </c:pt>
                <c:pt idx="12">
                  <c:v>1813831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D-45AB-B0CC-4AB8B953E024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BD-45AB-B0CC-4AB8B953E02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89583</c:v>
                </c:pt>
                <c:pt idx="1">
                  <c:v>91975</c:v>
                </c:pt>
                <c:pt idx="2">
                  <c:v>129712</c:v>
                </c:pt>
                <c:pt idx="3">
                  <c:v>128074</c:v>
                </c:pt>
                <c:pt idx="4">
                  <c:v>110814</c:v>
                </c:pt>
                <c:pt idx="5">
                  <c:v>119906</c:v>
                </c:pt>
                <c:pt idx="6">
                  <c:v>113982</c:v>
                </c:pt>
                <c:pt idx="7">
                  <c:v>122390</c:v>
                </c:pt>
                <c:pt idx="8">
                  <c:v>113401</c:v>
                </c:pt>
                <c:pt idx="9">
                  <c:v>119919</c:v>
                </c:pt>
                <c:pt idx="10">
                  <c:v>151513</c:v>
                </c:pt>
                <c:pt idx="11">
                  <c:v>129270</c:v>
                </c:pt>
                <c:pt idx="12">
                  <c:v>1420539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BD-45AB-B0CC-4AB8B953E02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BD-45AB-B0CC-4AB8B953E0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BD-45AB-B0CC-4AB8B953E02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BD-45AB-B0CC-4AB8B953E0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BD-45AB-B0CC-4AB8B953E0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12">
                  <c:v>1062041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BD-45AB-B0CC-4AB8B953E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BD-45AB-B0CC-4AB8B953E0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BD-45AB-B0CC-4AB8B953E0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BD-45AB-B0CC-4AB8B953E0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BD-45AB-B0CC-4AB8B953E0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BD-45AB-B0CC-4AB8B953E0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BD-45AB-B0CC-4AB8B953E0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BD-45AB-B0CC-4AB8B953E0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BD-45AB-B0CC-4AB8B953E0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BD-45AB-B0CC-4AB8B953E0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BD-45AB-B0CC-4AB8B953E0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BD-45AB-B0CC-4AB8B953E0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BD-45AB-B0CC-4AB8B953E0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BD-45AB-B0CC-4AB8B953E02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3.1130154628637774E-2</c:v>
                </c:pt>
                <c:pt idx="1">
                  <c:v>3.1356532610960608E-2</c:v>
                </c:pt>
                <c:pt idx="2">
                  <c:v>8.764919369925539E-2</c:v>
                </c:pt>
                <c:pt idx="3">
                  <c:v>-3.9769114526131522E-2</c:v>
                </c:pt>
                <c:pt idx="4">
                  <c:v>-2.6878121620925843E-2</c:v>
                </c:pt>
                <c:pt idx="5">
                  <c:v>-0.15218621942461241</c:v>
                </c:pt>
                <c:pt idx="6">
                  <c:v>-7.7217138458906986E-2</c:v>
                </c:pt>
                <c:pt idx="7">
                  <c:v>-1.4375236717969919E-2</c:v>
                </c:pt>
                <c:pt idx="8">
                  <c:v>-1.7784644435861141E-2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-1.7983522732526458E-2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BD-45AB-B0CC-4AB8B953E024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-0.1911274182788526</c:v>
                </c:pt>
                <c:pt idx="1">
                  <c:v>-0.10401732053120161</c:v>
                </c:pt>
                <c:pt idx="2">
                  <c:v>-4.5113819268797428E-2</c:v>
                </c:pt>
                <c:pt idx="3">
                  <c:v>-0.14445580758845467</c:v>
                </c:pt>
                <c:pt idx="4">
                  <c:v>-0.17932721535477525</c:v>
                </c:pt>
                <c:pt idx="5">
                  <c:v>-0.34710781443164818</c:v>
                </c:pt>
                <c:pt idx="6">
                  <c:v>-0.33388276692286323</c:v>
                </c:pt>
                <c:pt idx="7">
                  <c:v>-0.25364047609735751</c:v>
                </c:pt>
                <c:pt idx="8">
                  <c:v>-0.26679822903384953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-0.21065074948121987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BD-45AB-B0CC-4AB8B953E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DF-4202-B4DD-B3B285B57E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40267</c:v>
                </c:pt>
                <c:pt idx="1">
                  <c:v>46517</c:v>
                </c:pt>
                <c:pt idx="2">
                  <c:v>35668</c:v>
                </c:pt>
                <c:pt idx="3">
                  <c:v>37332</c:v>
                </c:pt>
                <c:pt idx="4">
                  <c:v>33165</c:v>
                </c:pt>
                <c:pt idx="5">
                  <c:v>25762</c:v>
                </c:pt>
                <c:pt idx="6">
                  <c:v>33884</c:v>
                </c:pt>
                <c:pt idx="7">
                  <c:v>50559</c:v>
                </c:pt>
                <c:pt idx="8">
                  <c:v>27743</c:v>
                </c:pt>
                <c:pt idx="9">
                  <c:v>36634</c:v>
                </c:pt>
                <c:pt idx="10">
                  <c:v>30266</c:v>
                </c:pt>
                <c:pt idx="11">
                  <c:v>30743</c:v>
                </c:pt>
                <c:pt idx="12">
                  <c:v>428540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DF-4202-B4DD-B3B285B57EFA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DF-4202-B4DD-B3B285B57EFA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32383</c:v>
                </c:pt>
                <c:pt idx="1">
                  <c:v>48271</c:v>
                </c:pt>
                <c:pt idx="2">
                  <c:v>39560</c:v>
                </c:pt>
                <c:pt idx="3">
                  <c:v>44208</c:v>
                </c:pt>
                <c:pt idx="4">
                  <c:v>38263</c:v>
                </c:pt>
                <c:pt idx="5">
                  <c:v>29144</c:v>
                </c:pt>
                <c:pt idx="6">
                  <c:v>36769</c:v>
                </c:pt>
                <c:pt idx="7">
                  <c:v>50961</c:v>
                </c:pt>
                <c:pt idx="8">
                  <c:v>31016</c:v>
                </c:pt>
                <c:pt idx="9">
                  <c:v>43770</c:v>
                </c:pt>
                <c:pt idx="10">
                  <c:v>31683</c:v>
                </c:pt>
                <c:pt idx="11">
                  <c:v>40785</c:v>
                </c:pt>
                <c:pt idx="12">
                  <c:v>466813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DF-4202-B4DD-B3B285B57EFA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DF-4202-B4DD-B3B285B57E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DF-4202-B4DD-B3B285B57EFA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DF-4202-B4DD-B3B285B57E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DF-4202-B4DD-B3B285B57E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12">
                  <c:v>364141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DF-4202-B4DD-B3B285B5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DF-4202-B4DD-B3B285B57E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DF-4202-B4DD-B3B285B57E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DF-4202-B4DD-B3B285B57E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DF-4202-B4DD-B3B285B57E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DF-4202-B4DD-B3B285B57E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DF-4202-B4DD-B3B285B57E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DF-4202-B4DD-B3B285B57E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DF-4202-B4DD-B3B285B57E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DF-4202-B4DD-B3B285B57E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DF-4202-B4DD-B3B285B57E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DF-4202-B4DD-B3B285B57E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DF-4202-B4DD-B3B285B57E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DF-4202-B4DD-B3B285B57EFA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0.22003161499956092</c:v>
                </c:pt>
                <c:pt idx="1">
                  <c:v>2.9717058576718802E-2</c:v>
                </c:pt>
                <c:pt idx="2">
                  <c:v>0.28069323753580266</c:v>
                </c:pt>
                <c:pt idx="3">
                  <c:v>-0.15313276624977268</c:v>
                </c:pt>
                <c:pt idx="4">
                  <c:v>-7.3697549985919486E-2</c:v>
                </c:pt>
                <c:pt idx="5">
                  <c:v>-0.12880448920435539</c:v>
                </c:pt>
                <c:pt idx="6">
                  <c:v>-0.22524317912218272</c:v>
                </c:pt>
                <c:pt idx="7">
                  <c:v>-0.29716937354988404</c:v>
                </c:pt>
                <c:pt idx="8">
                  <c:v>-0.40317353314838345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-8.7008955882500461E-2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DF-4202-B4DD-B3B285B57EFA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0.38003824471651715</c:v>
                </c:pt>
                <c:pt idx="1">
                  <c:v>0.21344884665821096</c:v>
                </c:pt>
                <c:pt idx="2">
                  <c:v>0.47925311203319509</c:v>
                </c:pt>
                <c:pt idx="3">
                  <c:v>0.12273652630451082</c:v>
                </c:pt>
                <c:pt idx="4">
                  <c:v>-8.2014171566410221E-3</c:v>
                </c:pt>
                <c:pt idx="5">
                  <c:v>-9.0016303082058879E-2</c:v>
                </c:pt>
                <c:pt idx="6">
                  <c:v>-3.6241293825994614E-2</c:v>
                </c:pt>
                <c:pt idx="7">
                  <c:v>-0.10128760458078678</c:v>
                </c:pt>
                <c:pt idx="8">
                  <c:v>-0.17027718703817174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0.10046630824697722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DF-4202-B4DD-B3B285B5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8C-4FA1-BBE9-9CC2DA9DF8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56916</c:v>
                </c:pt>
                <c:pt idx="1">
                  <c:v>46571</c:v>
                </c:pt>
                <c:pt idx="2">
                  <c:v>58812</c:v>
                </c:pt>
                <c:pt idx="3">
                  <c:v>48865</c:v>
                </c:pt>
                <c:pt idx="4">
                  <c:v>37232</c:v>
                </c:pt>
                <c:pt idx="5">
                  <c:v>39535</c:v>
                </c:pt>
                <c:pt idx="6">
                  <c:v>53072</c:v>
                </c:pt>
                <c:pt idx="7">
                  <c:v>44661</c:v>
                </c:pt>
                <c:pt idx="8">
                  <c:v>39139</c:v>
                </c:pt>
                <c:pt idx="9">
                  <c:v>40651</c:v>
                </c:pt>
                <c:pt idx="10">
                  <c:v>46363</c:v>
                </c:pt>
                <c:pt idx="11">
                  <c:v>54458</c:v>
                </c:pt>
                <c:pt idx="12">
                  <c:v>566275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C-4FA1-BBE9-9CC2DA9DF890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8C-4FA1-BBE9-9CC2DA9DF890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60039</c:v>
                </c:pt>
                <c:pt idx="1">
                  <c:v>56597</c:v>
                </c:pt>
                <c:pt idx="2">
                  <c:v>63116</c:v>
                </c:pt>
                <c:pt idx="3">
                  <c:v>63281</c:v>
                </c:pt>
                <c:pt idx="4">
                  <c:v>41515</c:v>
                </c:pt>
                <c:pt idx="5">
                  <c:v>38119</c:v>
                </c:pt>
                <c:pt idx="6">
                  <c:v>61424</c:v>
                </c:pt>
                <c:pt idx="7">
                  <c:v>44123</c:v>
                </c:pt>
                <c:pt idx="8">
                  <c:v>44068</c:v>
                </c:pt>
                <c:pt idx="9">
                  <c:v>49340</c:v>
                </c:pt>
                <c:pt idx="10">
                  <c:v>61960</c:v>
                </c:pt>
                <c:pt idx="11">
                  <c:v>56047</c:v>
                </c:pt>
                <c:pt idx="12">
                  <c:v>639629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8C-4FA1-BBE9-9CC2DA9DF890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8C-4FA1-BBE9-9CC2DA9DF8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8C-4FA1-BBE9-9CC2DA9DF890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8C-4FA1-BBE9-9CC2DA9DF8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8C-4FA1-BBE9-9CC2DA9DF8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12">
                  <c:v>458279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8C-4FA1-BBE9-9CC2DA9DF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8C-4FA1-BBE9-9CC2DA9DF8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8C-4FA1-BBE9-9CC2DA9DF8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8C-4FA1-BBE9-9CC2DA9DF8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8C-4FA1-BBE9-9CC2DA9DF8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8C-4FA1-BBE9-9CC2DA9DF8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8C-4FA1-BBE9-9CC2DA9DF8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8C-4FA1-BBE9-9CC2DA9DF8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8C-4FA1-BBE9-9CC2DA9DF8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8C-4FA1-BBE9-9CC2DA9DF8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8C-4FA1-BBE9-9CC2DA9DF8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8C-4FA1-BBE9-9CC2DA9DF8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8C-4FA1-BBE9-9CC2DA9DF8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8C-4FA1-BBE9-9CC2DA9DF89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-4.0786006119669649E-2</c:v>
                </c:pt>
                <c:pt idx="1">
                  <c:v>-4.2225472745536896E-2</c:v>
                </c:pt>
                <c:pt idx="2">
                  <c:v>0.16856011704966001</c:v>
                </c:pt>
                <c:pt idx="3">
                  <c:v>0.25693979391242361</c:v>
                </c:pt>
                <c:pt idx="4">
                  <c:v>-8.4019557385486388E-2</c:v>
                </c:pt>
                <c:pt idx="5">
                  <c:v>7.0134282478563348E-2</c:v>
                </c:pt>
                <c:pt idx="6">
                  <c:v>-8.1299501556627574E-3</c:v>
                </c:pt>
                <c:pt idx="7">
                  <c:v>-3.8763664704555278E-3</c:v>
                </c:pt>
                <c:pt idx="8">
                  <c:v>2.1784800876872401E-2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3.1442081974481617E-2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8C-4FA1-BBE9-9CC2DA9DF890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-4.7139644388221269E-2</c:v>
                </c:pt>
                <c:pt idx="1">
                  <c:v>0.16697086169504627</c:v>
                </c:pt>
                <c:pt idx="2">
                  <c:v>-7.6549003604706511E-2</c:v>
                </c:pt>
                <c:pt idx="3">
                  <c:v>0.19072956103550598</c:v>
                </c:pt>
                <c:pt idx="4">
                  <c:v>0.14723893425010748</c:v>
                </c:pt>
                <c:pt idx="5">
                  <c:v>3.8446945744277095E-3</c:v>
                </c:pt>
                <c:pt idx="6">
                  <c:v>0.15859586976183304</c:v>
                </c:pt>
                <c:pt idx="7">
                  <c:v>8.7481247620966762E-2</c:v>
                </c:pt>
                <c:pt idx="8">
                  <c:v>0.14325864227496865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7.8803586603672704E-2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8C-4FA1-BBE9-9CC2DA9DF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C4-4623-BF32-081F29030E2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36664</c:v>
                </c:pt>
                <c:pt idx="1">
                  <c:v>38177</c:v>
                </c:pt>
                <c:pt idx="2">
                  <c:v>41165</c:v>
                </c:pt>
                <c:pt idx="3">
                  <c:v>46920</c:v>
                </c:pt>
                <c:pt idx="4">
                  <c:v>39238</c:v>
                </c:pt>
                <c:pt idx="5">
                  <c:v>33847</c:v>
                </c:pt>
                <c:pt idx="6">
                  <c:v>49761</c:v>
                </c:pt>
                <c:pt idx="7">
                  <c:v>57581</c:v>
                </c:pt>
                <c:pt idx="8">
                  <c:v>39886</c:v>
                </c:pt>
                <c:pt idx="9">
                  <c:v>48095</c:v>
                </c:pt>
                <c:pt idx="10">
                  <c:v>33368</c:v>
                </c:pt>
                <c:pt idx="11">
                  <c:v>37462</c:v>
                </c:pt>
                <c:pt idx="12">
                  <c:v>502164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4-4623-BF32-081F29030E2F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C4-4623-BF32-081F29030E2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44879</c:v>
                </c:pt>
                <c:pt idx="1">
                  <c:v>45597</c:v>
                </c:pt>
                <c:pt idx="2">
                  <c:v>50300</c:v>
                </c:pt>
                <c:pt idx="3">
                  <c:v>53650</c:v>
                </c:pt>
                <c:pt idx="4">
                  <c:v>62535</c:v>
                </c:pt>
                <c:pt idx="5">
                  <c:v>45469</c:v>
                </c:pt>
                <c:pt idx="6">
                  <c:v>50032</c:v>
                </c:pt>
                <c:pt idx="7">
                  <c:v>65282</c:v>
                </c:pt>
                <c:pt idx="8">
                  <c:v>49325</c:v>
                </c:pt>
                <c:pt idx="9">
                  <c:v>45028</c:v>
                </c:pt>
                <c:pt idx="10">
                  <c:v>36109</c:v>
                </c:pt>
                <c:pt idx="11">
                  <c:v>35693</c:v>
                </c:pt>
                <c:pt idx="12">
                  <c:v>583899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C4-4623-BF32-081F29030E2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C4-4623-BF32-081F29030E2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C4-4623-BF32-081F29030E2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C4-4623-BF32-081F29030E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C4-4623-BF32-081F29030E2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12">
                  <c:v>423920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C4-4623-BF32-081F29030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4-4623-BF32-081F29030E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4-4623-BF32-081F29030E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C4-4623-BF32-081F29030E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C4-4623-BF32-081F29030E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C4-4623-BF32-081F29030E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C4-4623-BF32-081F29030E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C4-4623-BF32-081F29030E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C4-4623-BF32-081F29030E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C4-4623-BF32-081F29030E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C4-4623-BF32-081F29030E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C4-4623-BF32-081F29030E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C4-4623-BF32-081F29030E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C4-4623-BF32-081F29030E2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-7.021970436314251E-3</c:v>
                </c:pt>
                <c:pt idx="1">
                  <c:v>0.20597239648682564</c:v>
                </c:pt>
                <c:pt idx="2">
                  <c:v>8.9235775664819883E-3</c:v>
                </c:pt>
                <c:pt idx="3">
                  <c:v>-9.8673230974632986E-3</c:v>
                </c:pt>
                <c:pt idx="4">
                  <c:v>5.025239517873703E-2</c:v>
                </c:pt>
                <c:pt idx="5">
                  <c:v>2.1478829774101982E-3</c:v>
                </c:pt>
                <c:pt idx="6">
                  <c:v>2.9287457586761212E-2</c:v>
                </c:pt>
                <c:pt idx="7">
                  <c:v>-0.16583760058522312</c:v>
                </c:pt>
                <c:pt idx="8">
                  <c:v>1.5708721568290507E-3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1.2541657907976234E-3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C4-4623-BF32-081F29030E2F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0.1377918394065023</c:v>
                </c:pt>
                <c:pt idx="1">
                  <c:v>0.25882075595253684</c:v>
                </c:pt>
                <c:pt idx="2">
                  <c:v>-3.5952872585934603E-2</c:v>
                </c:pt>
                <c:pt idx="3">
                  <c:v>1.1572890025575377E-2</c:v>
                </c:pt>
                <c:pt idx="4">
                  <c:v>0.29909781334420704</c:v>
                </c:pt>
                <c:pt idx="5">
                  <c:v>0.19927910893136769</c:v>
                </c:pt>
                <c:pt idx="6">
                  <c:v>4.2442876951829689E-2</c:v>
                </c:pt>
                <c:pt idx="7">
                  <c:v>-9.8296313019919923E-3</c:v>
                </c:pt>
                <c:pt idx="8">
                  <c:v>0.16692573835430968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0.10615047007220046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C4-4623-BF32-081F29030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A6-4D41-BB30-8794038FA1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35041</c:v>
                </c:pt>
                <c:pt idx="1">
                  <c:v>39374</c:v>
                </c:pt>
                <c:pt idx="2">
                  <c:v>34343</c:v>
                </c:pt>
                <c:pt idx="3">
                  <c:v>20350</c:v>
                </c:pt>
                <c:pt idx="4">
                  <c:v>19651</c:v>
                </c:pt>
                <c:pt idx="5">
                  <c:v>6320</c:v>
                </c:pt>
                <c:pt idx="6">
                  <c:v>9170</c:v>
                </c:pt>
                <c:pt idx="7">
                  <c:v>5429</c:v>
                </c:pt>
                <c:pt idx="8">
                  <c:v>6957</c:v>
                </c:pt>
                <c:pt idx="9">
                  <c:v>16600</c:v>
                </c:pt>
                <c:pt idx="10">
                  <c:v>24669</c:v>
                </c:pt>
                <c:pt idx="11">
                  <c:v>24560</c:v>
                </c:pt>
                <c:pt idx="12">
                  <c:v>242464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6-4D41-BB30-8794038FA14A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A6-4D41-BB30-8794038FA14A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19961</c:v>
                </c:pt>
                <c:pt idx="1">
                  <c:v>25593</c:v>
                </c:pt>
                <c:pt idx="2">
                  <c:v>28650</c:v>
                </c:pt>
                <c:pt idx="3">
                  <c:v>20850</c:v>
                </c:pt>
                <c:pt idx="4">
                  <c:v>3925</c:v>
                </c:pt>
                <c:pt idx="5">
                  <c:v>2912</c:v>
                </c:pt>
                <c:pt idx="6">
                  <c:v>5501</c:v>
                </c:pt>
                <c:pt idx="7">
                  <c:v>3696</c:v>
                </c:pt>
                <c:pt idx="8">
                  <c:v>3488</c:v>
                </c:pt>
                <c:pt idx="9">
                  <c:v>16522</c:v>
                </c:pt>
                <c:pt idx="10">
                  <c:v>26271</c:v>
                </c:pt>
                <c:pt idx="11">
                  <c:v>20337</c:v>
                </c:pt>
                <c:pt idx="12">
                  <c:v>177706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6-4D41-BB30-8794038FA14A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A6-4D41-BB30-8794038FA1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A6-4D41-BB30-8794038FA14A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A6-4D41-BB30-8794038FA1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A6-4D41-BB30-8794038FA1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12">
                  <c:v>127582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A6-4D41-BB30-8794038FA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A6-4D41-BB30-8794038FA1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A6-4D41-BB30-8794038FA1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A6-4D41-BB30-8794038FA1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A6-4D41-BB30-8794038FA1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A6-4D41-BB30-8794038FA1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A6-4D41-BB30-8794038FA1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A6-4D41-BB30-8794038FA1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A6-4D41-BB30-8794038FA1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A6-4D41-BB30-8794038FA1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A6-4D41-BB30-8794038FA1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A6-4D41-BB30-8794038FA1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A6-4D41-BB30-8794038FA1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A6-4D41-BB30-8794038FA14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-7.2778068796926831E-2</c:v>
                </c:pt>
                <c:pt idx="1">
                  <c:v>-0.13612047912547975</c:v>
                </c:pt>
                <c:pt idx="2">
                  <c:v>-4.7062291216348973E-2</c:v>
                </c:pt>
                <c:pt idx="3">
                  <c:v>-7.8908507223113933E-2</c:v>
                </c:pt>
                <c:pt idx="4">
                  <c:v>0.73190082644628096</c:v>
                </c:pt>
                <c:pt idx="5">
                  <c:v>0.14832846478416095</c:v>
                </c:pt>
                <c:pt idx="6">
                  <c:v>0.86361646234676015</c:v>
                </c:pt>
                <c:pt idx="7">
                  <c:v>-5.5747623163353466E-2</c:v>
                </c:pt>
                <c:pt idx="8">
                  <c:v>0.30848599705201085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-1.2454427940026824E-2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A6-4D41-BB30-8794038FA14A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-0.24228760594731891</c:v>
                </c:pt>
                <c:pt idx="1">
                  <c:v>-0.24533956417940772</c:v>
                </c:pt>
                <c:pt idx="2">
                  <c:v>-0.15275310834813494</c:v>
                </c:pt>
                <c:pt idx="3">
                  <c:v>-0.29503685503685506</c:v>
                </c:pt>
                <c:pt idx="4">
                  <c:v>-0.73339779146099437</c:v>
                </c:pt>
                <c:pt idx="5">
                  <c:v>-0.44018987341772153</c:v>
                </c:pt>
                <c:pt idx="6">
                  <c:v>-7.1646673936750283E-2</c:v>
                </c:pt>
                <c:pt idx="7">
                  <c:v>-0.19506354761466205</c:v>
                </c:pt>
                <c:pt idx="8">
                  <c:v>-0.10679890757510424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-0.27770826846321506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A6-4D41-BB30-8794038FA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5F-4083-93FE-D752932382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3137</c:v>
                </c:pt>
                <c:pt idx="1">
                  <c:v>3135</c:v>
                </c:pt>
                <c:pt idx="2">
                  <c:v>4717</c:v>
                </c:pt>
                <c:pt idx="3">
                  <c:v>7482</c:v>
                </c:pt>
                <c:pt idx="4">
                  <c:v>10821</c:v>
                </c:pt>
                <c:pt idx="5">
                  <c:v>14241</c:v>
                </c:pt>
                <c:pt idx="6">
                  <c:v>15858</c:v>
                </c:pt>
                <c:pt idx="7">
                  <c:v>22911</c:v>
                </c:pt>
                <c:pt idx="8">
                  <c:v>12282</c:v>
                </c:pt>
                <c:pt idx="9">
                  <c:v>8231</c:v>
                </c:pt>
                <c:pt idx="10">
                  <c:v>4544</c:v>
                </c:pt>
                <c:pt idx="11">
                  <c:v>5708</c:v>
                </c:pt>
                <c:pt idx="12">
                  <c:v>113067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5F-4083-93FE-D75293238290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5F-4083-93FE-D7529323829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4231</c:v>
                </c:pt>
                <c:pt idx="1">
                  <c:v>4343</c:v>
                </c:pt>
                <c:pt idx="2">
                  <c:v>3464</c:v>
                </c:pt>
                <c:pt idx="3">
                  <c:v>8523</c:v>
                </c:pt>
                <c:pt idx="4">
                  <c:v>9847</c:v>
                </c:pt>
                <c:pt idx="5">
                  <c:v>9634</c:v>
                </c:pt>
                <c:pt idx="6">
                  <c:v>12391</c:v>
                </c:pt>
                <c:pt idx="7">
                  <c:v>13610</c:v>
                </c:pt>
                <c:pt idx="8">
                  <c:v>7997</c:v>
                </c:pt>
                <c:pt idx="9">
                  <c:v>4173</c:v>
                </c:pt>
                <c:pt idx="10">
                  <c:v>4111</c:v>
                </c:pt>
                <c:pt idx="11">
                  <c:v>4487</c:v>
                </c:pt>
                <c:pt idx="12">
                  <c:v>86811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F-4083-93FE-D7529323829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5F-4083-93FE-D752932382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5F-4083-93FE-D7529323829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5F-4083-93FE-D752932382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5F-4083-93FE-D752932382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12">
                  <c:v>50766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5F-4083-93FE-D75293238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5F-4083-93FE-D752932382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5F-4083-93FE-D752932382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5F-4083-93FE-D752932382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5F-4083-93FE-D752932382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5F-4083-93FE-D752932382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5F-4083-93FE-D752932382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5F-4083-93FE-D752932382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5F-4083-93FE-D752932382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5F-4083-93FE-D752932382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5F-4083-93FE-D752932382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5F-4083-93FE-D752932382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5F-4083-93FE-D752932382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5F-4083-93FE-D7529323829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-0.44861038280020971</c:v>
                </c:pt>
                <c:pt idx="1">
                  <c:v>0.19891801914273821</c:v>
                </c:pt>
                <c:pt idx="2">
                  <c:v>0.14646904969485619</c:v>
                </c:pt>
                <c:pt idx="3">
                  <c:v>-0.54114121613185162</c:v>
                </c:pt>
                <c:pt idx="4">
                  <c:v>-0.11789940828402368</c:v>
                </c:pt>
                <c:pt idx="5">
                  <c:v>-0.23405103668261562</c:v>
                </c:pt>
                <c:pt idx="6">
                  <c:v>-0.1757240814655614</c:v>
                </c:pt>
                <c:pt idx="7">
                  <c:v>-0.10913047116913555</c:v>
                </c:pt>
                <c:pt idx="8">
                  <c:v>-0.19356627842484753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-0.19916076414632988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5F-4083-93FE-D75293238290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-0.3296142811603443</c:v>
                </c:pt>
                <c:pt idx="1">
                  <c:v>-8.1020733652312549E-2</c:v>
                </c:pt>
                <c:pt idx="2">
                  <c:v>-0.16366334534661864</c:v>
                </c:pt>
                <c:pt idx="3">
                  <c:v>-0.50882117080994393</c:v>
                </c:pt>
                <c:pt idx="4">
                  <c:v>-0.44894187228537108</c:v>
                </c:pt>
                <c:pt idx="5">
                  <c:v>-0.46043114949792852</c:v>
                </c:pt>
                <c:pt idx="6">
                  <c:v>-0.49211754319586332</c:v>
                </c:pt>
                <c:pt idx="7">
                  <c:v>-0.53537602025228059</c:v>
                </c:pt>
                <c:pt idx="8">
                  <c:v>-0.52646148835694517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-0.4632707434661254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5F-4083-93FE-D75293238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B2-4EE8-9652-F364285110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41218</c:v>
                </c:pt>
                <c:pt idx="1">
                  <c:v>35546</c:v>
                </c:pt>
                <c:pt idx="2">
                  <c:v>38851</c:v>
                </c:pt>
                <c:pt idx="3">
                  <c:v>22080</c:v>
                </c:pt>
                <c:pt idx="4">
                  <c:v>4779</c:v>
                </c:pt>
                <c:pt idx="5">
                  <c:v>7188</c:v>
                </c:pt>
                <c:pt idx="6">
                  <c:v>5261</c:v>
                </c:pt>
                <c:pt idx="7">
                  <c:v>5354</c:v>
                </c:pt>
                <c:pt idx="8">
                  <c:v>4582</c:v>
                </c:pt>
                <c:pt idx="9">
                  <c:v>21791</c:v>
                </c:pt>
                <c:pt idx="10">
                  <c:v>44237</c:v>
                </c:pt>
                <c:pt idx="11">
                  <c:v>45566</c:v>
                </c:pt>
                <c:pt idx="12">
                  <c:v>276453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2-4EE8-9652-F364285110C2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B2-4EE8-9652-F364285110C2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14749</c:v>
                </c:pt>
                <c:pt idx="1">
                  <c:v>12480</c:v>
                </c:pt>
                <c:pt idx="2">
                  <c:v>19044</c:v>
                </c:pt>
                <c:pt idx="3">
                  <c:v>12416</c:v>
                </c:pt>
                <c:pt idx="4">
                  <c:v>1729</c:v>
                </c:pt>
                <c:pt idx="5">
                  <c:v>2016</c:v>
                </c:pt>
                <c:pt idx="6">
                  <c:v>2205</c:v>
                </c:pt>
                <c:pt idx="7">
                  <c:v>2173</c:v>
                </c:pt>
                <c:pt idx="8">
                  <c:v>2693</c:v>
                </c:pt>
                <c:pt idx="9">
                  <c:v>12360</c:v>
                </c:pt>
                <c:pt idx="10">
                  <c:v>34739</c:v>
                </c:pt>
                <c:pt idx="11">
                  <c:v>31233</c:v>
                </c:pt>
                <c:pt idx="12">
                  <c:v>147837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B2-4EE8-9652-F364285110C2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B2-4EE8-9652-F364285110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B2-4EE8-9652-F364285110C2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B2-4EE8-9652-F364285110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B2-4EE8-9652-F364285110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12">
                  <c:v>102902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B2-4EE8-9652-F36428511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B2-4EE8-9652-F364285110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B2-4EE8-9652-F364285110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B2-4EE8-9652-F364285110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B2-4EE8-9652-F364285110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B2-4EE8-9652-F364285110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B2-4EE8-9652-F364285110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B2-4EE8-9652-F364285110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B2-4EE8-9652-F364285110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B2-4EE8-9652-F364285110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B2-4EE8-9652-F364285110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B2-4EE8-9652-F364285110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B2-4EE8-9652-F364285110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B2-4EE8-9652-F364285110C2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-4.4824725798027543E-2</c:v>
                </c:pt>
                <c:pt idx="1">
                  <c:v>9.2785167271261626E-2</c:v>
                </c:pt>
                <c:pt idx="2">
                  <c:v>-2.4052449858400937E-2</c:v>
                </c:pt>
                <c:pt idx="3">
                  <c:v>-0.14053597805444185</c:v>
                </c:pt>
                <c:pt idx="4">
                  <c:v>-0.33333333333333337</c:v>
                </c:pt>
                <c:pt idx="5">
                  <c:v>-0.44707903780068725</c:v>
                </c:pt>
                <c:pt idx="6">
                  <c:v>-0.48959731543624163</c:v>
                </c:pt>
                <c:pt idx="7">
                  <c:v>-0.3651685393258427</c:v>
                </c:pt>
                <c:pt idx="8">
                  <c:v>-0.58837132474397091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-7.1373780581350244E-2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B2-4EE8-9652-F364285110C2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-0.2457178902421272</c:v>
                </c:pt>
                <c:pt idx="1">
                  <c:v>-0.23727001631688516</c:v>
                </c:pt>
                <c:pt idx="2">
                  <c:v>-0.35247483977246408</c:v>
                </c:pt>
                <c:pt idx="3">
                  <c:v>-0.44660326086956526</c:v>
                </c:pt>
                <c:pt idx="4">
                  <c:v>-0.71416614354467467</c:v>
                </c:pt>
                <c:pt idx="5">
                  <c:v>-0.77615470228158046</c:v>
                </c:pt>
                <c:pt idx="6">
                  <c:v>-0.71089146550085536</c:v>
                </c:pt>
                <c:pt idx="7">
                  <c:v>-0.7045199850579007</c:v>
                </c:pt>
                <c:pt idx="8">
                  <c:v>-0.72806634657354863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-0.37581812336602793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B2-4EE8-9652-F36428511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57-4C9B-96B4-12135D8ECAA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7-4C9B-96B4-12135D8ECAAC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57-4C9B-96B4-12135D8ECAA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57-4C9B-96B4-12135D8ECAA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57-4C9B-96B4-12135D8ECAA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57-4C9B-96B4-12135D8ECAA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57-4C9B-96B4-12135D8ECA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57-4C9B-96B4-12135D8ECAA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12">
                  <c:v>10350937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57-4C9B-96B4-12135D8EC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57-4C9B-96B4-12135D8ECA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57-4C9B-96B4-12135D8ECA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57-4C9B-96B4-12135D8ECA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57-4C9B-96B4-12135D8ECA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57-4C9B-96B4-12135D8ECA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57-4C9B-96B4-12135D8ECA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57-4C9B-96B4-12135D8ECA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57-4C9B-96B4-12135D8ECA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57-4C9B-96B4-12135D8ECA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57-4C9B-96B4-12135D8ECA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57-4C9B-96B4-12135D8ECA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57-4C9B-96B4-12135D8ECA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57-4C9B-96B4-12135D8ECAA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7">
                  <c:v>2.5462533453677549E-2</c:v>
                </c:pt>
                <c:pt idx="8">
                  <c:v>-1.4390407120666859E-3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2.7139327619052578E-2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57-4C9B-96B4-12135D8ECAAC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7">
                  <c:v>2.550929748004882E-2</c:v>
                </c:pt>
                <c:pt idx="8">
                  <c:v>3.8194919097176649E-2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5.1095258892806417E-2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57-4C9B-96B4-12135D8EC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41-40B3-BB92-4495F6454E4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856076</c:v>
                </c:pt>
                <c:pt idx="1">
                  <c:v>779618</c:v>
                </c:pt>
                <c:pt idx="2">
                  <c:v>868894</c:v>
                </c:pt>
                <c:pt idx="3">
                  <c:v>799151</c:v>
                </c:pt>
                <c:pt idx="4">
                  <c:v>772704</c:v>
                </c:pt>
                <c:pt idx="5">
                  <c:v>805402</c:v>
                </c:pt>
                <c:pt idx="6">
                  <c:v>888075</c:v>
                </c:pt>
                <c:pt idx="7">
                  <c:v>963606</c:v>
                </c:pt>
                <c:pt idx="8">
                  <c:v>817454</c:v>
                </c:pt>
                <c:pt idx="9">
                  <c:v>904906</c:v>
                </c:pt>
                <c:pt idx="10">
                  <c:v>793329</c:v>
                </c:pt>
                <c:pt idx="11">
                  <c:v>823014</c:v>
                </c:pt>
                <c:pt idx="12">
                  <c:v>10072229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1-40B3-BB92-4495F6454E46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41-40B3-BB92-4495F6454E4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648112</c:v>
                </c:pt>
                <c:pt idx="1">
                  <c:v>765644</c:v>
                </c:pt>
                <c:pt idx="2">
                  <c:v>905647</c:v>
                </c:pt>
                <c:pt idx="3">
                  <c:v>937482</c:v>
                </c:pt>
                <c:pt idx="4">
                  <c:v>838796</c:v>
                </c:pt>
                <c:pt idx="5">
                  <c:v>867296</c:v>
                </c:pt>
                <c:pt idx="6">
                  <c:v>975415</c:v>
                </c:pt>
                <c:pt idx="7">
                  <c:v>1027589</c:v>
                </c:pt>
                <c:pt idx="8">
                  <c:v>842331</c:v>
                </c:pt>
                <c:pt idx="9">
                  <c:v>941161</c:v>
                </c:pt>
                <c:pt idx="10">
                  <c:v>871062</c:v>
                </c:pt>
                <c:pt idx="11">
                  <c:v>895820</c:v>
                </c:pt>
                <c:pt idx="12">
                  <c:v>10516355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41-40B3-BB92-4495F6454E4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41-40B3-BB92-4495F6454E4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41-40B3-BB92-4495F6454E4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41-40B3-BB92-4495F6454E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41-40B3-BB92-4495F6454E4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12">
                  <c:v>8310905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41-40B3-BB92-4495F6454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41-40B3-BB92-4495F6454E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41-40B3-BB92-4495F6454E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41-40B3-BB92-4495F6454E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41-40B3-BB92-4495F6454E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41-40B3-BB92-4495F6454E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41-40B3-BB92-4495F6454E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41-40B3-BB92-4495F6454E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41-40B3-BB92-4495F6454E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41-40B3-BB92-4495F6454E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41-40B3-BB92-4495F6454E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41-40B3-BB92-4495F6454E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41-40B3-BB92-4495F6454E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41-40B3-BB92-4495F6454E4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4.5252325680827044E-2</c:v>
                </c:pt>
                <c:pt idx="1">
                  <c:v>1.9437220855247128E-2</c:v>
                </c:pt>
                <c:pt idx="2">
                  <c:v>8.4534706827864348E-2</c:v>
                </c:pt>
                <c:pt idx="3">
                  <c:v>-1.2383129163670681E-2</c:v>
                </c:pt>
                <c:pt idx="4">
                  <c:v>4.1212578036941228E-2</c:v>
                </c:pt>
                <c:pt idx="5">
                  <c:v>-1.6044827986956278E-2</c:v>
                </c:pt>
                <c:pt idx="6">
                  <c:v>3.6483185362334858E-4</c:v>
                </c:pt>
                <c:pt idx="7">
                  <c:v>2.6543398095711712E-2</c:v>
                </c:pt>
                <c:pt idx="8">
                  <c:v>-1.7177322342271428E-2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1.8810639294741138E-2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41-40B3-BB92-4495F6454E46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8.5173512632056081E-2</c:v>
                </c:pt>
                <c:pt idx="1">
                  <c:v>0.12131582390350149</c:v>
                </c:pt>
                <c:pt idx="2">
                  <c:v>0.10190310900984478</c:v>
                </c:pt>
                <c:pt idx="3">
                  <c:v>0.11546128328688821</c:v>
                </c:pt>
                <c:pt idx="4">
                  <c:v>0.15842418312833884</c:v>
                </c:pt>
                <c:pt idx="5">
                  <c:v>7.2239701416187296E-2</c:v>
                </c:pt>
                <c:pt idx="6">
                  <c:v>9.6085353151479369E-2</c:v>
                </c:pt>
                <c:pt idx="7">
                  <c:v>7.9586469988771391E-2</c:v>
                </c:pt>
                <c:pt idx="8">
                  <c:v>8.4405972690818176E-2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0.10063925477222835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41-40B3-BB92-4495F6454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99-4CFE-8CE0-2A4EF5BB40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707069</c:v>
                </c:pt>
                <c:pt idx="1">
                  <c:v>648824</c:v>
                </c:pt>
                <c:pt idx="2">
                  <c:v>724718</c:v>
                </c:pt>
                <c:pt idx="3">
                  <c:v>661320</c:v>
                </c:pt>
                <c:pt idx="4">
                  <c:v>639188</c:v>
                </c:pt>
                <c:pt idx="5">
                  <c:v>662766</c:v>
                </c:pt>
                <c:pt idx="6">
                  <c:v>734666</c:v>
                </c:pt>
                <c:pt idx="7">
                  <c:v>803612</c:v>
                </c:pt>
                <c:pt idx="8">
                  <c:v>693000</c:v>
                </c:pt>
                <c:pt idx="9">
                  <c:v>761958</c:v>
                </c:pt>
                <c:pt idx="10">
                  <c:v>669122</c:v>
                </c:pt>
                <c:pt idx="11">
                  <c:v>702533</c:v>
                </c:pt>
                <c:pt idx="12">
                  <c:v>8408776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9-4CFE-8CE0-2A4EF5BB40E7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99-4CFE-8CE0-2A4EF5BB40E7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578443</c:v>
                </c:pt>
                <c:pt idx="1">
                  <c:v>672985</c:v>
                </c:pt>
                <c:pt idx="2">
                  <c:v>799315</c:v>
                </c:pt>
                <c:pt idx="3">
                  <c:v>836000</c:v>
                </c:pt>
                <c:pt idx="4">
                  <c:v>758829</c:v>
                </c:pt>
                <c:pt idx="5">
                  <c:v>771983</c:v>
                </c:pt>
                <c:pt idx="6">
                  <c:v>856910</c:v>
                </c:pt>
                <c:pt idx="7">
                  <c:v>899262</c:v>
                </c:pt>
                <c:pt idx="8">
                  <c:v>740905</c:v>
                </c:pt>
                <c:pt idx="9">
                  <c:v>827535</c:v>
                </c:pt>
                <c:pt idx="10">
                  <c:v>766204</c:v>
                </c:pt>
                <c:pt idx="11">
                  <c:v>780462</c:v>
                </c:pt>
                <c:pt idx="12">
                  <c:v>9288833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99-4CFE-8CE0-2A4EF5BB40E7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99-4CFE-8CE0-2A4EF5BB40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99-4CFE-8CE0-2A4EF5BB40E7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99-4CFE-8CE0-2A4EF5BB40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99-4CFE-8CE0-2A4EF5BB40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12">
                  <c:v>7470050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99-4CFE-8CE0-2A4EF5BB4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99-4CFE-8CE0-2A4EF5BB40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99-4CFE-8CE0-2A4EF5BB40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99-4CFE-8CE0-2A4EF5BB40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99-4CFE-8CE0-2A4EF5BB40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99-4CFE-8CE0-2A4EF5BB40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99-4CFE-8CE0-2A4EF5BB40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99-4CFE-8CE0-2A4EF5BB40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99-4CFE-8CE0-2A4EF5BB40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99-4CFE-8CE0-2A4EF5BB40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99-4CFE-8CE0-2A4EF5BB40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99-4CFE-8CE0-2A4EF5BB40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99-4CFE-8CE0-2A4EF5BB40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99-4CFE-8CE0-2A4EF5BB40E7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8.0143310695301118E-2</c:v>
                </c:pt>
                <c:pt idx="1">
                  <c:v>3.7670205746505925E-2</c:v>
                </c:pt>
                <c:pt idx="2">
                  <c:v>9.6674605837395511E-2</c:v>
                </c:pt>
                <c:pt idx="3">
                  <c:v>-9.9081286793125667E-3</c:v>
                </c:pt>
                <c:pt idx="4">
                  <c:v>5.4860445237782329E-2</c:v>
                </c:pt>
                <c:pt idx="5">
                  <c:v>-6.9618579602139796E-3</c:v>
                </c:pt>
                <c:pt idx="6">
                  <c:v>1.6759089538040284E-2</c:v>
                </c:pt>
                <c:pt idx="7">
                  <c:v>4.4279083638516292E-2</c:v>
                </c:pt>
                <c:pt idx="8">
                  <c:v>-8.019665766478945E-3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3.3514706802003191E-2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99-4CFE-8CE0-2A4EF5BB40E7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0.17596726769240334</c:v>
                </c:pt>
                <c:pt idx="1">
                  <c:v>0.19979378074793774</c:v>
                </c:pt>
                <c:pt idx="2">
                  <c:v>0.186196561973071</c:v>
                </c:pt>
                <c:pt idx="3">
                  <c:v>0.20851932498639081</c:v>
                </c:pt>
                <c:pt idx="4">
                  <c:v>0.26846874471986326</c:v>
                </c:pt>
                <c:pt idx="5">
                  <c:v>0.17294339178533602</c:v>
                </c:pt>
                <c:pt idx="6">
                  <c:v>0.19295843281164493</c:v>
                </c:pt>
                <c:pt idx="7">
                  <c:v>0.16776752960383856</c:v>
                </c:pt>
                <c:pt idx="8">
                  <c:v>0.15179509379509382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0.19041529279797187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99-4CFE-8CE0-2A4EF5BB4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49-4084-B33D-0B488C242C9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149007</c:v>
                </c:pt>
                <c:pt idx="1">
                  <c:v>130794</c:v>
                </c:pt>
                <c:pt idx="2">
                  <c:v>144176</c:v>
                </c:pt>
                <c:pt idx="3">
                  <c:v>137831</c:v>
                </c:pt>
                <c:pt idx="4">
                  <c:v>133516</c:v>
                </c:pt>
                <c:pt idx="5">
                  <c:v>142636</c:v>
                </c:pt>
                <c:pt idx="6">
                  <c:v>153409</c:v>
                </c:pt>
                <c:pt idx="7">
                  <c:v>159994</c:v>
                </c:pt>
                <c:pt idx="8">
                  <c:v>124454</c:v>
                </c:pt>
                <c:pt idx="9">
                  <c:v>142948</c:v>
                </c:pt>
                <c:pt idx="10">
                  <c:v>124207</c:v>
                </c:pt>
                <c:pt idx="11">
                  <c:v>120481</c:v>
                </c:pt>
                <c:pt idx="12">
                  <c:v>1663453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49-4084-B33D-0B488C242C9B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49-4084-B33D-0B488C242C9B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69669</c:v>
                </c:pt>
                <c:pt idx="1">
                  <c:v>92659</c:v>
                </c:pt>
                <c:pt idx="2">
                  <c:v>106332</c:v>
                </c:pt>
                <c:pt idx="3">
                  <c:v>101482</c:v>
                </c:pt>
                <c:pt idx="4">
                  <c:v>79967</c:v>
                </c:pt>
                <c:pt idx="5">
                  <c:v>95313</c:v>
                </c:pt>
                <c:pt idx="6">
                  <c:v>118505</c:v>
                </c:pt>
                <c:pt idx="7">
                  <c:v>128327</c:v>
                </c:pt>
                <c:pt idx="8">
                  <c:v>101426</c:v>
                </c:pt>
                <c:pt idx="9">
                  <c:v>113626</c:v>
                </c:pt>
                <c:pt idx="10">
                  <c:v>104858</c:v>
                </c:pt>
                <c:pt idx="11">
                  <c:v>115358</c:v>
                </c:pt>
                <c:pt idx="12">
                  <c:v>1227522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49-4084-B33D-0B488C242C9B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49-4084-B33D-0B488C242C9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49-4084-B33D-0B488C242C9B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49-4084-B33D-0B488C242C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49-4084-B33D-0B488C242C9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12">
                  <c:v>840855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49-4084-B33D-0B488C242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49-4084-B33D-0B488C242C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49-4084-B33D-0B488C242C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49-4084-B33D-0B488C242C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49-4084-B33D-0B488C242C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49-4084-B33D-0B488C242C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49-4084-B33D-0B488C242C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49-4084-B33D-0B488C242C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49-4084-B33D-0B488C242C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49-4084-B33D-0B488C242C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49-4084-B33D-0B488C242C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49-4084-B33D-0B488C242C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49-4084-B33D-0B488C242C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49-4084-B33D-0B488C242C9B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-0.18049858795051099</c:v>
                </c:pt>
                <c:pt idx="1">
                  <c:v>-0.10799832300740675</c:v>
                </c:pt>
                <c:pt idx="2">
                  <c:v>-1.1654469736788853E-2</c:v>
                </c:pt>
                <c:pt idx="3">
                  <c:v>-3.3328790245641282E-2</c:v>
                </c:pt>
                <c:pt idx="4">
                  <c:v>-7.397931170799199E-2</c:v>
                </c:pt>
                <c:pt idx="5">
                  <c:v>-9.102700650644846E-2</c:v>
                </c:pt>
                <c:pt idx="6">
                  <c:v>-0.12686479819214735</c:v>
                </c:pt>
                <c:pt idx="7">
                  <c:v>-0.11234270974938132</c:v>
                </c:pt>
                <c:pt idx="8">
                  <c:v>-9.2910440091266033E-2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-9.5510549176783366E-2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49-4084-B33D-0B488C242C9B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-0.34566161321280209</c:v>
                </c:pt>
                <c:pt idx="1">
                  <c:v>-0.26798629906570637</c:v>
                </c:pt>
                <c:pt idx="2">
                  <c:v>-0.32180806791699035</c:v>
                </c:pt>
                <c:pt idx="3">
                  <c:v>-0.33103583373841883</c:v>
                </c:pt>
                <c:pt idx="4">
                  <c:v>-0.36839779502082148</c:v>
                </c:pt>
                <c:pt idx="5">
                  <c:v>-0.39568552118679712</c:v>
                </c:pt>
                <c:pt idx="6">
                  <c:v>-0.36783369945700706</c:v>
                </c:pt>
                <c:pt idx="7">
                  <c:v>-0.3633261247296774</c:v>
                </c:pt>
                <c:pt idx="8">
                  <c:v>-0.29083838205280665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-0.3409282052206547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49-4084-B33D-0B488C242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7-4077-BE21-9A66C056F71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253053</c:v>
                </c:pt>
                <c:pt idx="1">
                  <c:v>236102</c:v>
                </c:pt>
                <c:pt idx="2">
                  <c:v>249172</c:v>
                </c:pt>
                <c:pt idx="3">
                  <c:v>246300</c:v>
                </c:pt>
                <c:pt idx="4">
                  <c:v>211058</c:v>
                </c:pt>
                <c:pt idx="5">
                  <c:v>254601</c:v>
                </c:pt>
                <c:pt idx="6">
                  <c:v>294990</c:v>
                </c:pt>
                <c:pt idx="7">
                  <c:v>308244</c:v>
                </c:pt>
                <c:pt idx="8">
                  <c:v>243263</c:v>
                </c:pt>
                <c:pt idx="9">
                  <c:v>254213</c:v>
                </c:pt>
                <c:pt idx="10">
                  <c:v>231168</c:v>
                </c:pt>
                <c:pt idx="11">
                  <c:v>251552</c:v>
                </c:pt>
                <c:pt idx="12">
                  <c:v>3033716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7-4077-BE21-9A66C056F710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7-4077-BE21-9A66C056F710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138246</c:v>
                </c:pt>
                <c:pt idx="1">
                  <c:v>146840</c:v>
                </c:pt>
                <c:pt idx="2">
                  <c:v>151401</c:v>
                </c:pt>
                <c:pt idx="3">
                  <c:v>179593</c:v>
                </c:pt>
                <c:pt idx="4">
                  <c:v>156911</c:v>
                </c:pt>
                <c:pt idx="5">
                  <c:v>162568</c:v>
                </c:pt>
                <c:pt idx="6">
                  <c:v>204541</c:v>
                </c:pt>
                <c:pt idx="7">
                  <c:v>213964</c:v>
                </c:pt>
                <c:pt idx="8">
                  <c:v>171399</c:v>
                </c:pt>
                <c:pt idx="9">
                  <c:v>183971</c:v>
                </c:pt>
                <c:pt idx="10">
                  <c:v>193096</c:v>
                </c:pt>
                <c:pt idx="11">
                  <c:v>213502</c:v>
                </c:pt>
                <c:pt idx="12">
                  <c:v>2116032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7-4077-BE21-9A66C056F710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7-4077-BE21-9A66C056F71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A7-4077-BE21-9A66C056F710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A7-4077-BE21-9A66C056F7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A7-4077-BE21-9A66C056F71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12">
                  <c:v>2040032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A7-4077-BE21-9A66C056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A7-4077-BE21-9A66C056F7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A7-4077-BE21-9A66C056F7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7-4077-BE21-9A66C056F7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7-4077-BE21-9A66C056F7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7-4077-BE21-9A66C056F7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7-4077-BE21-9A66C056F7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7-4077-BE21-9A66C056F7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7-4077-BE21-9A66C056F7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7-4077-BE21-9A66C056F7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7-4077-BE21-9A66C056F7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A7-4077-BE21-9A66C056F7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A7-4077-BE21-9A66C056F7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A7-4077-BE21-9A66C056F710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8.9512650783033942E-2</c:v>
                </c:pt>
                <c:pt idx="1">
                  <c:v>9.2405397290436397E-2</c:v>
                </c:pt>
                <c:pt idx="2">
                  <c:v>0.12056158074580292</c:v>
                </c:pt>
                <c:pt idx="3">
                  <c:v>-1.4404704530739609E-2</c:v>
                </c:pt>
                <c:pt idx="4">
                  <c:v>8.1313303426276073E-2</c:v>
                </c:pt>
                <c:pt idx="5">
                  <c:v>2.1939520333680962E-2</c:v>
                </c:pt>
                <c:pt idx="6">
                  <c:v>8.2473073397850927E-2</c:v>
                </c:pt>
                <c:pt idx="7">
                  <c:v>2.12254024006715E-2</c:v>
                </c:pt>
                <c:pt idx="8">
                  <c:v>6.9227820563241504E-2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6.2525521046008725E-2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A7-4077-BE21-9A66C056F710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-6.6638214129056017E-2</c:v>
                </c:pt>
                <c:pt idx="1">
                  <c:v>1.7043481207274835E-2</c:v>
                </c:pt>
                <c:pt idx="2">
                  <c:v>-3.1351837285088169E-2</c:v>
                </c:pt>
                <c:pt idx="3">
                  <c:v>-0.17799431587494929</c:v>
                </c:pt>
                <c:pt idx="4">
                  <c:v>-8.2934548797013119E-2</c:v>
                </c:pt>
                <c:pt idx="5">
                  <c:v>-0.23013656662778226</c:v>
                </c:pt>
                <c:pt idx="6">
                  <c:v>-0.14723549950845793</c:v>
                </c:pt>
                <c:pt idx="7">
                  <c:v>-0.14354212896276974</c:v>
                </c:pt>
                <c:pt idx="8">
                  <c:v>-0.11709137846692674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-0.11178722587201317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A7-4077-BE21-9A66C056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15-451C-A143-DFDC5F3425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5-451C-A143-DFDC5F342592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15-451C-A143-DFDC5F342592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15-451C-A143-DFDC5F342592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15-451C-A143-DFDC5F3425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15-451C-A143-DFDC5F342592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15-451C-A143-DFDC5F3425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15-451C-A143-DFDC5F3425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12">
                  <c:v>7.1401382233219266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15-451C-A143-DFDC5F342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15-451C-A143-DFDC5F3425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15-451C-A143-DFDC5F3425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15-451C-A143-DFDC5F3425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15-451C-A143-DFDC5F3425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15-451C-A143-DFDC5F3425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15-451C-A143-DFDC5F3425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15-451C-A143-DFDC5F3425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15-451C-A143-DFDC5F3425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15-451C-A143-DFDC5F3425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15-451C-A143-DFDC5F3425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15-451C-A143-DFDC5F3425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15-451C-A143-DFDC5F3425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15-451C-A143-DFDC5F342592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7">
                  <c:v>-0.18124737162319082</c:v>
                </c:pt>
                <c:pt idx="8">
                  <c:v>0.20729748401645143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-5.7741577286191337E-2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15-451C-A143-DFDC5F342592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7">
                  <c:v>-0.28072670751142415</c:v>
                </c:pt>
                <c:pt idx="8">
                  <c:v>-0.34360360504042742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-0.28188494468000247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15-451C-A143-DFDC5F342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55-41D4-9439-D87DF8719F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6.448392116182573</c:v>
                </c:pt>
                <c:pt idx="1">
                  <c:v>5.6305861868833427</c:v>
                </c:pt>
                <c:pt idx="2">
                  <c:v>5.2939627426119182</c:v>
                </c:pt>
                <c:pt idx="3">
                  <c:v>4.110975677322843</c:v>
                </c:pt>
                <c:pt idx="4">
                  <c:v>3.8716160187307938</c:v>
                </c:pt>
                <c:pt idx="5">
                  <c:v>3.8859991814562638</c:v>
                </c:pt>
                <c:pt idx="6">
                  <c:v>4.6115814308514329</c:v>
                </c:pt>
                <c:pt idx="7">
                  <c:v>4.6714719087489378</c:v>
                </c:pt>
                <c:pt idx="8">
                  <c:v>4.808375356281517</c:v>
                </c:pt>
                <c:pt idx="9">
                  <c:v>4.4355788859725864</c:v>
                </c:pt>
                <c:pt idx="10">
                  <c:v>4.4543781480046496</c:v>
                </c:pt>
                <c:pt idx="11">
                  <c:v>4.4876632801161103</c:v>
                </c:pt>
                <c:pt idx="12">
                  <c:v>4.5454622915237213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5-41D4-9439-D87DF8719F77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55-41D4-9439-D87DF8719F7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4.966194354568783</c:v>
                </c:pt>
                <c:pt idx="1">
                  <c:v>3.9576526896264697</c:v>
                </c:pt>
                <c:pt idx="2">
                  <c:v>4.8065188089694892</c:v>
                </c:pt>
                <c:pt idx="3">
                  <c:v>3.9488382484361035</c:v>
                </c:pt>
                <c:pt idx="4">
                  <c:v>3.7467770772560458</c:v>
                </c:pt>
                <c:pt idx="5">
                  <c:v>3.8604025068408507</c:v>
                </c:pt>
                <c:pt idx="6">
                  <c:v>4.3538162147898936</c:v>
                </c:pt>
                <c:pt idx="7">
                  <c:v>4.9381933438985737</c:v>
                </c:pt>
                <c:pt idx="8">
                  <c:v>4.6020143445750037</c:v>
                </c:pt>
                <c:pt idx="9">
                  <c:v>4.7164167004458859</c:v>
                </c:pt>
                <c:pt idx="10">
                  <c:v>4.8944105589441058</c:v>
                </c:pt>
                <c:pt idx="11">
                  <c:v>5.4105883264863186</c:v>
                </c:pt>
                <c:pt idx="12">
                  <c:v>4.4598857186981196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55-41D4-9439-D87DF8719F7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55-41D4-9439-D87DF8719F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55-41D4-9439-D87DF8719F7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55-41D4-9439-D87DF8719F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55-41D4-9439-D87DF8719F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12">
                  <c:v>4.5547955063669905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55-41D4-9439-D87DF871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55-41D4-9439-D87DF8719F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55-41D4-9439-D87DF8719F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55-41D4-9439-D87DF8719F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55-41D4-9439-D87DF8719F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55-41D4-9439-D87DF8719F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55-41D4-9439-D87DF8719F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55-41D4-9439-D87DF8719F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55-41D4-9439-D87DF8719F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55-41D4-9439-D87DF8719F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55-41D4-9439-D87DF8719F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55-41D4-9439-D87DF8719F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55-41D4-9439-D87DF8719F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55-41D4-9439-D87DF8719F7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9.1226165425181804E-2</c:v>
                </c:pt>
                <c:pt idx="1">
                  <c:v>0.28095106220158073</c:v>
                </c:pt>
                <c:pt idx="2">
                  <c:v>-8.092724404404894E-2</c:v>
                </c:pt>
                <c:pt idx="3">
                  <c:v>0.30962938086937353</c:v>
                </c:pt>
                <c:pt idx="4">
                  <c:v>0.11603071902615403</c:v>
                </c:pt>
                <c:pt idx="5">
                  <c:v>0.16217601567703488</c:v>
                </c:pt>
                <c:pt idx="6">
                  <c:v>0.10798995559920765</c:v>
                </c:pt>
                <c:pt idx="7">
                  <c:v>-1.8216381394303482E-2</c:v>
                </c:pt>
                <c:pt idx="8">
                  <c:v>0.12055825384949337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0.13941988716830256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55-41D4-9439-D87DF8719F77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-0.66078648237975646</c:v>
                </c:pt>
                <c:pt idx="1">
                  <c:v>-0.29742753366704466</c:v>
                </c:pt>
                <c:pt idx="2">
                  <c:v>-0.76390759555309451</c:v>
                </c:pt>
                <c:pt idx="3">
                  <c:v>0.21243658202657034</c:v>
                </c:pt>
                <c:pt idx="4">
                  <c:v>1.0961987734012801E-2</c:v>
                </c:pt>
                <c:pt idx="5">
                  <c:v>-0.16965897527069673</c:v>
                </c:pt>
                <c:pt idx="6">
                  <c:v>0.17035622196030342</c:v>
                </c:pt>
                <c:pt idx="7">
                  <c:v>0.1749385920943558</c:v>
                </c:pt>
                <c:pt idx="8">
                  <c:v>-0.14600827643504388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-1.0004947989810553E-2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55-41D4-9439-D87DF871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1D-4465-853F-C52E29AE9C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7.1071038251366119</c:v>
                </c:pt>
                <c:pt idx="1">
                  <c:v>6.8339100346020762</c:v>
                </c:pt>
                <c:pt idx="2">
                  <c:v>5.139812138728324</c:v>
                </c:pt>
                <c:pt idx="3">
                  <c:v>4.4540550771269043</c:v>
                </c:pt>
                <c:pt idx="4">
                  <c:v>4.5667355371900831</c:v>
                </c:pt>
                <c:pt idx="5">
                  <c:v>4.739632795188351</c:v>
                </c:pt>
                <c:pt idx="6">
                  <c:v>6.0426565874730018</c:v>
                </c:pt>
                <c:pt idx="7">
                  <c:v>6.230075434568711</c:v>
                </c:pt>
                <c:pt idx="8">
                  <c:v>5.9232158129810895</c:v>
                </c:pt>
                <c:pt idx="9">
                  <c:v>5.202939196769127</c:v>
                </c:pt>
                <c:pt idx="10">
                  <c:v>5.1825259515570936</c:v>
                </c:pt>
                <c:pt idx="11">
                  <c:v>5.295339109650433</c:v>
                </c:pt>
                <c:pt idx="12">
                  <c:v>5.4969705240174669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D-4465-853F-C52E29AE9C66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1D-4465-853F-C52E29AE9C66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6.3740490278951816</c:v>
                </c:pt>
                <c:pt idx="1">
                  <c:v>4.9751328777524675</c:v>
                </c:pt>
                <c:pt idx="2">
                  <c:v>5.8718330849478386</c:v>
                </c:pt>
                <c:pt idx="3">
                  <c:v>4.8981984863020998</c:v>
                </c:pt>
                <c:pt idx="4">
                  <c:v>4.7135969141755059</c:v>
                </c:pt>
                <c:pt idx="5">
                  <c:v>4.5667229729729728</c:v>
                </c:pt>
                <c:pt idx="6">
                  <c:v>5.3125453226976074</c:v>
                </c:pt>
                <c:pt idx="7">
                  <c:v>5.8033076186154391</c:v>
                </c:pt>
                <c:pt idx="8">
                  <c:v>5.4376607785971531</c:v>
                </c:pt>
                <c:pt idx="9">
                  <c:v>5.2120803724577307</c:v>
                </c:pt>
                <c:pt idx="10">
                  <c:v>5.5494057724957555</c:v>
                </c:pt>
                <c:pt idx="11">
                  <c:v>5.3994532921321605</c:v>
                </c:pt>
                <c:pt idx="12">
                  <c:v>5.2954226434213476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1D-4465-853F-C52E29AE9C66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1D-4465-853F-C52E29AE9C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1D-4465-853F-C52E29AE9C66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1D-4465-853F-C52E29AE9C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1D-4465-853F-C52E29AE9C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12">
                  <c:v>5.1626970939034749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1D-4465-853F-C52E29AE9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1D-4465-853F-C52E29AE9C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1D-4465-853F-C52E29AE9C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1D-4465-853F-C52E29AE9C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1D-4465-853F-C52E29AE9C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1D-4465-853F-C52E29AE9C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1D-4465-853F-C52E29AE9C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1D-4465-853F-C52E29AE9C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1D-4465-853F-C52E29AE9C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1D-4465-853F-C52E29AE9C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1D-4465-853F-C52E29AE9C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1D-4465-853F-C52E29AE9C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1D-4465-853F-C52E29AE9C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1D-4465-853F-C52E29AE9C66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-0.34141624575885121</c:v>
                </c:pt>
                <c:pt idx="1">
                  <c:v>-0.24643107614479831</c:v>
                </c:pt>
                <c:pt idx="2">
                  <c:v>-0.19388840176907607</c:v>
                </c:pt>
                <c:pt idx="3">
                  <c:v>2.6804749541272876E-2</c:v>
                </c:pt>
                <c:pt idx="4">
                  <c:v>-0.15407840639913584</c:v>
                </c:pt>
                <c:pt idx="5">
                  <c:v>0.10067967426844593</c:v>
                </c:pt>
                <c:pt idx="6">
                  <c:v>-5.3353342546207827E-2</c:v>
                </c:pt>
                <c:pt idx="7">
                  <c:v>-0.24420012703510974</c:v>
                </c:pt>
                <c:pt idx="8">
                  <c:v>5.0578419052270007E-2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-5.6579167953885623E-2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1D-4465-853F-C52E29AE9C66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-0.88156850394389608</c:v>
                </c:pt>
                <c:pt idx="1">
                  <c:v>-1.6259975766896186</c:v>
                </c:pt>
                <c:pt idx="2">
                  <c:v>-0.28862252084800666</c:v>
                </c:pt>
                <c:pt idx="3">
                  <c:v>0.26643718466686828</c:v>
                </c:pt>
                <c:pt idx="4">
                  <c:v>-0.17308612440191418</c:v>
                </c:pt>
                <c:pt idx="5">
                  <c:v>-0.40991275421873663</c:v>
                </c:pt>
                <c:pt idx="6">
                  <c:v>-0.44065278716206713</c:v>
                </c:pt>
                <c:pt idx="7">
                  <c:v>-0.56930208680276007</c:v>
                </c:pt>
                <c:pt idx="8">
                  <c:v>-0.5155548027597936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-0.39965324269797975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1D-4465-853F-C52E29AE9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BA-4783-A1D4-BF71C01E3D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5.4877271278291362</c:v>
                </c:pt>
                <c:pt idx="1">
                  <c:v>4.1885167464114836</c:v>
                </c:pt>
                <c:pt idx="2">
                  <c:v>5.4748781004875982</c:v>
                </c:pt>
                <c:pt idx="3">
                  <c:v>3.6264367816091956</c:v>
                </c:pt>
                <c:pt idx="4">
                  <c:v>3.2497920709731076</c:v>
                </c:pt>
                <c:pt idx="5">
                  <c:v>3.1285724317112562</c:v>
                </c:pt>
                <c:pt idx="6">
                  <c:v>3.4416698196493885</c:v>
                </c:pt>
                <c:pt idx="7">
                  <c:v>3.4269564837850814</c:v>
                </c:pt>
                <c:pt idx="8">
                  <c:v>3.8531998045920859</c:v>
                </c:pt>
                <c:pt idx="9">
                  <c:v>3.6045437978374437</c:v>
                </c:pt>
                <c:pt idx="10">
                  <c:v>3.528169014084507</c:v>
                </c:pt>
                <c:pt idx="11">
                  <c:v>3.5404695164681148</c:v>
                </c:pt>
                <c:pt idx="12">
                  <c:v>3.6204374397481138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BA-4783-A1D4-BF71C01E3D7A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BA-4783-A1D4-BF71C01E3D7A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3.3916331836445286</c:v>
                </c:pt>
                <c:pt idx="1">
                  <c:v>2.7234630439788163</c:v>
                </c:pt>
                <c:pt idx="2">
                  <c:v>3.3620092378752888</c:v>
                </c:pt>
                <c:pt idx="3">
                  <c:v>2.9039070749736009</c:v>
                </c:pt>
                <c:pt idx="4">
                  <c:v>2.6267898852442366</c:v>
                </c:pt>
                <c:pt idx="5">
                  <c:v>2.9055428690056053</c:v>
                </c:pt>
                <c:pt idx="6">
                  <c:v>2.9667500605278025</c:v>
                </c:pt>
                <c:pt idx="7">
                  <c:v>3.6775165319617926</c:v>
                </c:pt>
                <c:pt idx="8">
                  <c:v>3.3833937726647494</c:v>
                </c:pt>
                <c:pt idx="9">
                  <c:v>3.746944644140906</c:v>
                </c:pt>
                <c:pt idx="10">
                  <c:v>3.9559717830211629</c:v>
                </c:pt>
                <c:pt idx="11">
                  <c:v>5.4314686873189215</c:v>
                </c:pt>
                <c:pt idx="12">
                  <c:v>3.3010908755802837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BA-4783-A1D4-BF71C01E3D7A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BA-4783-A1D4-BF71C01E3D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BA-4783-A1D4-BF71C01E3D7A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BA-4783-A1D4-BF71C01E3D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BA-4783-A1D4-BF71C01E3D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12">
                  <c:v>3.5819446085963045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BA-4783-A1D4-BF71C01E3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BA-4783-A1D4-BF71C01E3D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BA-4783-A1D4-BF71C01E3D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BA-4783-A1D4-BF71C01E3D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BA-4783-A1D4-BF71C01E3D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BA-4783-A1D4-BF71C01E3D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BA-4783-A1D4-BF71C01E3D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BA-4783-A1D4-BF71C01E3D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BA-4783-A1D4-BF71C01E3D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BA-4783-A1D4-BF71C01E3D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BA-4783-A1D4-BF71C01E3D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BA-4783-A1D4-BF71C01E3D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BA-4783-A1D4-BF71C01E3D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BA-4783-A1D4-BF71C01E3D7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0.1723033566800094</c:v>
                </c:pt>
                <c:pt idx="1">
                  <c:v>1.1656274560189797</c:v>
                </c:pt>
                <c:pt idx="2">
                  <c:v>9.4085745257093123E-3</c:v>
                </c:pt>
                <c:pt idx="3">
                  <c:v>0.59623675066230764</c:v>
                </c:pt>
                <c:pt idx="4">
                  <c:v>0.28909011884927471</c:v>
                </c:pt>
                <c:pt idx="5">
                  <c:v>0.13686515487763451</c:v>
                </c:pt>
                <c:pt idx="6">
                  <c:v>0.27903432355599289</c:v>
                </c:pt>
                <c:pt idx="7">
                  <c:v>2.2582251380642848E-2</c:v>
                </c:pt>
                <c:pt idx="8">
                  <c:v>3.5077560629884097E-2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0.24945261446464562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BA-4783-A1D4-BF71C01E3D7A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-0.74069907266984014</c:v>
                </c:pt>
                <c:pt idx="1">
                  <c:v>1.351226398329926</c:v>
                </c:pt>
                <c:pt idx="2">
                  <c:v>-1.5093521182315777</c:v>
                </c:pt>
                <c:pt idx="3">
                  <c:v>0.11750879662209712</c:v>
                </c:pt>
                <c:pt idx="4">
                  <c:v>-0.15537650833685079</c:v>
                </c:pt>
                <c:pt idx="5">
                  <c:v>-0.3474688398320267</c:v>
                </c:pt>
                <c:pt idx="6">
                  <c:v>0.16138456326593298</c:v>
                </c:pt>
                <c:pt idx="7">
                  <c:v>0.14730373227879845</c:v>
                </c:pt>
                <c:pt idx="8">
                  <c:v>-0.48215441257007763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-4.9134643708525161E-2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BA-4783-A1D4-BF71C01E3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CF-470C-B4E6-1EB7BE452E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123715</c:v>
                </c:pt>
                <c:pt idx="1">
                  <c:v>122929</c:v>
                </c:pt>
                <c:pt idx="2">
                  <c:v>144786</c:v>
                </c:pt>
                <c:pt idx="3">
                  <c:v>136741</c:v>
                </c:pt>
                <c:pt idx="4">
                  <c:v>126794</c:v>
                </c:pt>
                <c:pt idx="5">
                  <c:v>124266</c:v>
                </c:pt>
                <c:pt idx="6">
                  <c:v>126913</c:v>
                </c:pt>
                <c:pt idx="7">
                  <c:v>123609</c:v>
                </c:pt>
                <c:pt idx="8">
                  <c:v>113961</c:v>
                </c:pt>
                <c:pt idx="9">
                  <c:v>141517</c:v>
                </c:pt>
                <c:pt idx="10">
                  <c:v>125704</c:v>
                </c:pt>
                <c:pt idx="11">
                  <c:v>128793</c:v>
                </c:pt>
                <c:pt idx="12">
                  <c:v>1539728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CF-470C-B4E6-1EB7BE452EE8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CF-470C-B4E6-1EB7BE452EE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90986</c:v>
                </c:pt>
                <c:pt idx="1">
                  <c:v>121286</c:v>
                </c:pt>
                <c:pt idx="2">
                  <c:v>132142</c:v>
                </c:pt>
                <c:pt idx="3">
                  <c:v>148322</c:v>
                </c:pt>
                <c:pt idx="4">
                  <c:v>124592</c:v>
                </c:pt>
                <c:pt idx="5">
                  <c:v>122331</c:v>
                </c:pt>
                <c:pt idx="6">
                  <c:v>134525</c:v>
                </c:pt>
                <c:pt idx="7">
                  <c:v>131231</c:v>
                </c:pt>
                <c:pt idx="8">
                  <c:v>120736</c:v>
                </c:pt>
                <c:pt idx="9">
                  <c:v>146938</c:v>
                </c:pt>
                <c:pt idx="10">
                  <c:v>135678</c:v>
                </c:pt>
                <c:pt idx="11">
                  <c:v>141074</c:v>
                </c:pt>
                <c:pt idx="12">
                  <c:v>1549841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CF-470C-B4E6-1EB7BE452EE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CF-470C-B4E6-1EB7BE452E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CF-470C-B4E6-1EB7BE452EE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CF-470C-B4E6-1EB7BE452E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CF-470C-B4E6-1EB7BE452E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12">
                  <c:v>1317674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CF-470C-B4E6-1EB7BE45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CF-470C-B4E6-1EB7BE452E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CF-470C-B4E6-1EB7BE452E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CF-470C-B4E6-1EB7BE452E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CF-470C-B4E6-1EB7BE452E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CF-470C-B4E6-1EB7BE452E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CF-470C-B4E6-1EB7BE452E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CF-470C-B4E6-1EB7BE452E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CF-470C-B4E6-1EB7BE452E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CF-470C-B4E6-1EB7BE452E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CF-470C-B4E6-1EB7BE452E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CF-470C-B4E6-1EB7BE452E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CF-470C-B4E6-1EB7BE452E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CF-470C-B4E6-1EB7BE452EE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9.8957776181670898E-2</c:v>
                </c:pt>
                <c:pt idx="1">
                  <c:v>4.5377912146540966E-2</c:v>
                </c:pt>
                <c:pt idx="2">
                  <c:v>0.13449178930581995</c:v>
                </c:pt>
                <c:pt idx="3">
                  <c:v>2.6771253028496922E-3</c:v>
                </c:pt>
                <c:pt idx="4">
                  <c:v>8.2478724112180046E-2</c:v>
                </c:pt>
                <c:pt idx="5">
                  <c:v>2.8947919158096136E-2</c:v>
                </c:pt>
                <c:pt idx="6">
                  <c:v>4.5488775220233091E-2</c:v>
                </c:pt>
                <c:pt idx="7">
                  <c:v>5.8451534531423155E-2</c:v>
                </c:pt>
                <c:pt idx="8">
                  <c:v>-1.8559339586353807E-2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5.3064232031941883E-2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CF-470C-B4E6-1EB7BE452EE8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0.16255102453219084</c:v>
                </c:pt>
                <c:pt idx="1">
                  <c:v>0.195438017066762</c:v>
                </c:pt>
                <c:pt idx="2">
                  <c:v>0.13993756302404936</c:v>
                </c:pt>
                <c:pt idx="3">
                  <c:v>9.5604098258752046E-2</c:v>
                </c:pt>
                <c:pt idx="4">
                  <c:v>0.15464454153982055</c:v>
                </c:pt>
                <c:pt idx="5">
                  <c:v>0.10782514927655185</c:v>
                </c:pt>
                <c:pt idx="6">
                  <c:v>0.15955812249336154</c:v>
                </c:pt>
                <c:pt idx="7">
                  <c:v>0.19833507268888195</c:v>
                </c:pt>
                <c:pt idx="8">
                  <c:v>0.16424917296268027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0.152100962303513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CF-470C-B4E6-1EB7BE45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3-498F-A196-45CE019A94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8.5632219213514933</c:v>
                </c:pt>
                <c:pt idx="1">
                  <c:v>7.9469775236111904</c:v>
                </c:pt>
                <c:pt idx="2">
                  <c:v>7.3473056787258439</c:v>
                </c:pt>
                <c:pt idx="3">
                  <c:v>7.1028586890544902</c:v>
                </c:pt>
                <c:pt idx="4">
                  <c:v>7.1327507610770224</c:v>
                </c:pt>
                <c:pt idx="5">
                  <c:v>7.6896254808233948</c:v>
                </c:pt>
                <c:pt idx="6">
                  <c:v>8.2745660413038848</c:v>
                </c:pt>
                <c:pt idx="7">
                  <c:v>8.7320664352919284</c:v>
                </c:pt>
                <c:pt idx="8">
                  <c:v>8.3455041637051277</c:v>
                </c:pt>
                <c:pt idx="9">
                  <c:v>7.653292537292339</c:v>
                </c:pt>
                <c:pt idx="10">
                  <c:v>7.7842391650225924</c:v>
                </c:pt>
                <c:pt idx="11">
                  <c:v>7.9112218831768804</c:v>
                </c:pt>
                <c:pt idx="12">
                  <c:v>7.8535728388390673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3-498F-A196-45CE019A9477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3-498F-A196-45CE019A9477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8.1534082166487156</c:v>
                </c:pt>
                <c:pt idx="1">
                  <c:v>7.2097933809343209</c:v>
                </c:pt>
                <c:pt idx="2">
                  <c:v>7.7024867188327706</c:v>
                </c:pt>
                <c:pt idx="3">
                  <c:v>7.0547524979436629</c:v>
                </c:pt>
                <c:pt idx="4">
                  <c:v>7.3525828303582896</c:v>
                </c:pt>
                <c:pt idx="5">
                  <c:v>7.7036482984689085</c:v>
                </c:pt>
                <c:pt idx="6">
                  <c:v>7.7900538933283778</c:v>
                </c:pt>
                <c:pt idx="7">
                  <c:v>8.2023683428458209</c:v>
                </c:pt>
                <c:pt idx="8">
                  <c:v>7.6469238669493773</c:v>
                </c:pt>
                <c:pt idx="9">
                  <c:v>7.2612598510936586</c:v>
                </c:pt>
                <c:pt idx="10">
                  <c:v>7.4824879494096317</c:v>
                </c:pt>
                <c:pt idx="11">
                  <c:v>7.3686150530927028</c:v>
                </c:pt>
                <c:pt idx="12">
                  <c:v>7.5544930092828881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3-498F-A196-45CE019A9477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3-498F-A196-45CE019A94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13-498F-A196-45CE019A9477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13-498F-A196-45CE019A94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13-498F-A196-45CE019A94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12">
                  <c:v>7.3991465263790586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13-498F-A196-45CE019A9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13-498F-A196-45CE019A94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13-498F-A196-45CE019A94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13-498F-A196-45CE019A94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13-498F-A196-45CE019A94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13-498F-A196-45CE019A94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13-498F-A196-45CE019A94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13-498F-A196-45CE019A94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13-498F-A196-45CE019A94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13-498F-A196-45CE019A94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13-498F-A196-45CE019A94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13-498F-A196-45CE019A94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13-498F-A196-45CE019A94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13-498F-A196-45CE019A9477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-0.25192754699029507</c:v>
                </c:pt>
                <c:pt idx="1">
                  <c:v>-0.1260513964416079</c:v>
                </c:pt>
                <c:pt idx="2">
                  <c:v>-0.31042657733548928</c:v>
                </c:pt>
                <c:pt idx="3">
                  <c:v>0.11423085592934434</c:v>
                </c:pt>
                <c:pt idx="4">
                  <c:v>-0.2258475245615017</c:v>
                </c:pt>
                <c:pt idx="5">
                  <c:v>-0.19450866223908925</c:v>
                </c:pt>
                <c:pt idx="6">
                  <c:v>-0.10716103519030451</c:v>
                </c:pt>
                <c:pt idx="7">
                  <c:v>-0.23607369393008959</c:v>
                </c:pt>
                <c:pt idx="8">
                  <c:v>0.1844866159038947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-0.12958254698285376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13-498F-A196-45CE019A9477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-0.74755009795500449</c:v>
                </c:pt>
                <c:pt idx="1">
                  <c:v>-0.64118115195747549</c:v>
                </c:pt>
                <c:pt idx="2">
                  <c:v>-0.38256230259661983</c:v>
                </c:pt>
                <c:pt idx="3">
                  <c:v>-6.2081458622087027E-2</c:v>
                </c:pt>
                <c:pt idx="4">
                  <c:v>-9.8577730653940598E-2</c:v>
                </c:pt>
                <c:pt idx="5">
                  <c:v>-0.51645147145282166</c:v>
                </c:pt>
                <c:pt idx="6">
                  <c:v>-0.58863955162917048</c:v>
                </c:pt>
                <c:pt idx="7">
                  <c:v>-0.81906727917378497</c:v>
                </c:pt>
                <c:pt idx="8">
                  <c:v>-0.60402284412930918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-0.48033645625471166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13-498F-A196-45CE019A9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86-48DE-8CEA-B8B838C49E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8.0359141460650285</c:v>
                </c:pt>
                <c:pt idx="1">
                  <c:v>7.2901177976509661</c:v>
                </c:pt>
                <c:pt idx="2">
                  <c:v>6.8306156126758593</c:v>
                </c:pt>
                <c:pt idx="3">
                  <c:v>6.6399599112320136</c:v>
                </c:pt>
                <c:pt idx="4">
                  <c:v>6.5804207025323844</c:v>
                </c:pt>
                <c:pt idx="5">
                  <c:v>7.2377557300031521</c:v>
                </c:pt>
                <c:pt idx="6">
                  <c:v>7.7851252725032385</c:v>
                </c:pt>
                <c:pt idx="7">
                  <c:v>8.528122835000886</c:v>
                </c:pt>
                <c:pt idx="8">
                  <c:v>8.2953926349419884</c:v>
                </c:pt>
                <c:pt idx="9">
                  <c:v>7.5821463868379748</c:v>
                </c:pt>
                <c:pt idx="10">
                  <c:v>7.4172848397551316</c:v>
                </c:pt>
                <c:pt idx="11">
                  <c:v>7.6424330798875113</c:v>
                </c:pt>
                <c:pt idx="12">
                  <c:v>7.4579062136183758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6-48DE-8CEA-B8B838C49E63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86-48DE-8CEA-B8B838C49E63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8.2030497363545667</c:v>
                </c:pt>
                <c:pt idx="1">
                  <c:v>6.9861841631241441</c:v>
                </c:pt>
                <c:pt idx="2">
                  <c:v>7.3017321517104614</c:v>
                </c:pt>
                <c:pt idx="3">
                  <c:v>7.0961008326938924</c:v>
                </c:pt>
                <c:pt idx="4">
                  <c:v>7.1311349023943214</c:v>
                </c:pt>
                <c:pt idx="5">
                  <c:v>7.7562293471465571</c:v>
                </c:pt>
                <c:pt idx="6">
                  <c:v>7.6928992706323465</c:v>
                </c:pt>
                <c:pt idx="7">
                  <c:v>8.2025186541288733</c:v>
                </c:pt>
                <c:pt idx="8">
                  <c:v>7.5888613861386141</c:v>
                </c:pt>
                <c:pt idx="9">
                  <c:v>7.422018229673137</c:v>
                </c:pt>
                <c:pt idx="10">
                  <c:v>7.0712416123352213</c:v>
                </c:pt>
                <c:pt idx="11">
                  <c:v>7.1701048310241182</c:v>
                </c:pt>
                <c:pt idx="12">
                  <c:v>7.4516197361923346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86-48DE-8CEA-B8B838C49E63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86-48DE-8CEA-B8B838C49E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86-48DE-8CEA-B8B838C49E63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86-48DE-8CEA-B8B838C49E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86-48DE-8CEA-B8B838C49E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12">
                  <c:v>7.2469787317056378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86-48DE-8CEA-B8B838C49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86-48DE-8CEA-B8B838C49E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86-48DE-8CEA-B8B838C49E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86-48DE-8CEA-B8B838C49E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86-48DE-8CEA-B8B838C49E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86-48DE-8CEA-B8B838C49E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86-48DE-8CEA-B8B838C49E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86-48DE-8CEA-B8B838C49E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86-48DE-8CEA-B8B838C49E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86-48DE-8CEA-B8B838C49E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86-48DE-8CEA-B8B838C49E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86-48DE-8CEA-B8B838C49E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86-48DE-8CEA-B8B838C49E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86-48DE-8CEA-B8B838C49E63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-0.3964644992312012</c:v>
                </c:pt>
                <c:pt idx="1">
                  <c:v>-0.17005644735880665</c:v>
                </c:pt>
                <c:pt idx="2">
                  <c:v>-0.17789990873349648</c:v>
                </c:pt>
                <c:pt idx="3">
                  <c:v>-0.10930650449630708</c:v>
                </c:pt>
                <c:pt idx="4">
                  <c:v>-0.22973911922247847</c:v>
                </c:pt>
                <c:pt idx="5">
                  <c:v>-0.24904347566988871</c:v>
                </c:pt>
                <c:pt idx="6">
                  <c:v>-3.4286410950823409E-2</c:v>
                </c:pt>
                <c:pt idx="7">
                  <c:v>3.3536652811770651E-2</c:v>
                </c:pt>
                <c:pt idx="8">
                  <c:v>0.25241165403340471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-0.1146462063683682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86-48DE-8CEA-B8B838C49E63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-0.42614816946736855</c:v>
                </c:pt>
                <c:pt idx="1">
                  <c:v>-0.34076402548384888</c:v>
                </c:pt>
                <c:pt idx="2">
                  <c:v>-0.20999248400367243</c:v>
                </c:pt>
                <c:pt idx="3">
                  <c:v>0.27480348437463764</c:v>
                </c:pt>
                <c:pt idx="4">
                  <c:v>0.24104538828120248</c:v>
                </c:pt>
                <c:pt idx="5">
                  <c:v>-0.21280583882845328</c:v>
                </c:pt>
                <c:pt idx="6">
                  <c:v>-0.11801121221799349</c:v>
                </c:pt>
                <c:pt idx="7">
                  <c:v>-0.57639453675633057</c:v>
                </c:pt>
                <c:pt idx="8">
                  <c:v>-0.60298048080856415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-0.1815309027211951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86-48DE-8CEA-B8B838C49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A1-470C-8BF4-3E1D1A9220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9.7992331384750777</c:v>
                </c:pt>
                <c:pt idx="1">
                  <c:v>9.3406831247886366</c:v>
                </c:pt>
                <c:pt idx="2">
                  <c:v>8.4610894941634243</c:v>
                </c:pt>
                <c:pt idx="3">
                  <c:v>8.2523982999392835</c:v>
                </c:pt>
                <c:pt idx="4">
                  <c:v>8.1196450608215311</c:v>
                </c:pt>
                <c:pt idx="5">
                  <c:v>8.6953323903818962</c:v>
                </c:pt>
                <c:pt idx="6">
                  <c:v>9.4308919422449922</c:v>
                </c:pt>
                <c:pt idx="7">
                  <c:v>9.2146074839329692</c:v>
                </c:pt>
                <c:pt idx="8">
                  <c:v>9.3278149653358842</c:v>
                </c:pt>
                <c:pt idx="9">
                  <c:v>8.9691956327985736</c:v>
                </c:pt>
                <c:pt idx="10">
                  <c:v>8.8137631252116968</c:v>
                </c:pt>
                <c:pt idx="11">
                  <c:v>10.11741486585937</c:v>
                </c:pt>
                <c:pt idx="12">
                  <c:v>9.023316551916265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1-470C-8BF4-3E1D1A9220A1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A1-470C-8BF4-3E1D1A9220A1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9.1495250740475953</c:v>
                </c:pt>
                <c:pt idx="1">
                  <c:v>8.0757748704890684</c:v>
                </c:pt>
                <c:pt idx="2">
                  <c:v>8.5303169801394194</c:v>
                </c:pt>
                <c:pt idx="3">
                  <c:v>7.6792181316704644</c:v>
                </c:pt>
                <c:pt idx="4">
                  <c:v>8.5769349845201237</c:v>
                </c:pt>
                <c:pt idx="5">
                  <c:v>8.1869452410214389</c:v>
                </c:pt>
                <c:pt idx="6">
                  <c:v>8.7215548243936034</c:v>
                </c:pt>
                <c:pt idx="7">
                  <c:v>8.5599384529304796</c:v>
                </c:pt>
                <c:pt idx="8">
                  <c:v>8.7860075927791126</c:v>
                </c:pt>
                <c:pt idx="9">
                  <c:v>7.9050098879367168</c:v>
                </c:pt>
                <c:pt idx="10">
                  <c:v>8.2085274677646556</c:v>
                </c:pt>
                <c:pt idx="11">
                  <c:v>8.7539784654973936</c:v>
                </c:pt>
                <c:pt idx="12">
                  <c:v>8.3907111087484267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A1-470C-8BF4-3E1D1A9220A1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A1-470C-8BF4-3E1D1A9220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A1-470C-8BF4-3E1D1A9220A1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A1-470C-8BF4-3E1D1A9220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A1-470C-8BF4-3E1D1A9220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12">
                  <c:v>7.9973569078080411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A1-470C-8BF4-3E1D1A922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3DA1-470C-8BF4-3E1D1A9220A1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8.7446651949963208</c:v>
                      </c:pt>
                      <c:pt idx="1">
                        <c:v>7.4429400386847195</c:v>
                      </c:pt>
                      <c:pt idx="2">
                        <c:v>6.9755899104963381</c:v>
                      </c:pt>
                      <c:pt idx="3">
                        <c:v>9.1342925659472414</c:v>
                      </c:pt>
                      <c:pt idx="4">
                        <c:v>6.7332902809170161</c:v>
                      </c:pt>
                      <c:pt idx="5">
                        <c:v>7.7101420284056807</c:v>
                      </c:pt>
                      <c:pt idx="6">
                        <c:v>7.9656791907514455</c:v>
                      </c:pt>
                      <c:pt idx="7">
                        <c:v>8.2646411272567146</c:v>
                      </c:pt>
                      <c:pt idx="8">
                        <c:v>8.7193759750390019</c:v>
                      </c:pt>
                      <c:pt idx="9">
                        <c:v>7.7491429504271645</c:v>
                      </c:pt>
                      <c:pt idx="10">
                        <c:v>8.4391088279635937</c:v>
                      </c:pt>
                      <c:pt idx="11">
                        <c:v>8.6227938549481955</c:v>
                      </c:pt>
                      <c:pt idx="12">
                        <c:v>8.1951860588263603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DA1-470C-8BF4-3E1D1A9220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A1-470C-8BF4-3E1D1A9220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A1-470C-8BF4-3E1D1A9220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A1-470C-8BF4-3E1D1A9220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A1-470C-8BF4-3E1D1A9220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A1-470C-8BF4-3E1D1A9220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A1-470C-8BF4-3E1D1A9220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A1-470C-8BF4-3E1D1A9220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A1-470C-8BF4-3E1D1A9220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A1-470C-8BF4-3E1D1A9220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A1-470C-8BF4-3E1D1A9220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A1-470C-8BF4-3E1D1A9220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A1-470C-8BF4-3E1D1A9220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A1-470C-8BF4-3E1D1A9220A1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-0.39322105127654616</c:v>
                </c:pt>
                <c:pt idx="1">
                  <c:v>-0.20587039372928473</c:v>
                </c:pt>
                <c:pt idx="2">
                  <c:v>-0.42143530177538846</c:v>
                </c:pt>
                <c:pt idx="3">
                  <c:v>0.38060153584430445</c:v>
                </c:pt>
                <c:pt idx="4">
                  <c:v>-0.12516639740016799</c:v>
                </c:pt>
                <c:pt idx="5">
                  <c:v>-0.68999017782766714</c:v>
                </c:pt>
                <c:pt idx="6">
                  <c:v>-0.57872740277709411</c:v>
                </c:pt>
                <c:pt idx="7">
                  <c:v>-0.33111262531767238</c:v>
                </c:pt>
                <c:pt idx="8">
                  <c:v>0.34661090601035482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-0.2162832532005412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A1-470C-8BF4-3E1D1A9220A1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-1.2990646180841097</c:v>
                </c:pt>
                <c:pt idx="1">
                  <c:v>-1.2707033426194592</c:v>
                </c:pt>
                <c:pt idx="2">
                  <c:v>-0.9441263166706646</c:v>
                </c:pt>
                <c:pt idx="3">
                  <c:v>-0.72014023542315453</c:v>
                </c:pt>
                <c:pt idx="4">
                  <c:v>2.4135462016733555E-2</c:v>
                </c:pt>
                <c:pt idx="5">
                  <c:v>-0.90170132242073109</c:v>
                </c:pt>
                <c:pt idx="6">
                  <c:v>-1.4776966890571099</c:v>
                </c:pt>
                <c:pt idx="7">
                  <c:v>-1.254234847670455</c:v>
                </c:pt>
                <c:pt idx="8">
                  <c:v>-0.59713670181257683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-0.94836890883125502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A1-470C-8BF4-3E1D1A922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45-4E6B-9B36-53AE25B23E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9.8332112332112338</c:v>
                </c:pt>
                <c:pt idx="1">
                  <c:v>8.9198465963566633</c:v>
                </c:pt>
                <c:pt idx="2">
                  <c:v>8.2431245666743695</c:v>
                </c:pt>
                <c:pt idx="3">
                  <c:v>7.3866244558765333</c:v>
                </c:pt>
                <c:pt idx="4">
                  <c:v>6.6837968561064089</c:v>
                </c:pt>
                <c:pt idx="5">
                  <c:v>7.2263674614305753</c:v>
                </c:pt>
                <c:pt idx="6">
                  <c:v>8.4183850931677018</c:v>
                </c:pt>
                <c:pt idx="7">
                  <c:v>9.4361702127659566</c:v>
                </c:pt>
                <c:pt idx="8">
                  <c:v>8.4479293544457974</c:v>
                </c:pt>
                <c:pt idx="9">
                  <c:v>7.3268000000000004</c:v>
                </c:pt>
                <c:pt idx="10">
                  <c:v>7.8085655314757485</c:v>
                </c:pt>
                <c:pt idx="11">
                  <c:v>8.0690288713910761</c:v>
                </c:pt>
                <c:pt idx="12">
                  <c:v>8.1516425405641897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45-4E6B-9B36-53AE25B23EB0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45-4E6B-9B36-53AE25B23EB0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8.4905610907184066</c:v>
                </c:pt>
                <c:pt idx="1">
                  <c:v>7.6815722469764482</c:v>
                </c:pt>
                <c:pt idx="2">
                  <c:v>7.9774148013712445</c:v>
                </c:pt>
                <c:pt idx="3">
                  <c:v>6.3636101914495464</c:v>
                </c:pt>
                <c:pt idx="4">
                  <c:v>7.0117280557082644</c:v>
                </c:pt>
                <c:pt idx="5">
                  <c:v>7.1589290100712359</c:v>
                </c:pt>
                <c:pt idx="6">
                  <c:v>7.2223531722647811</c:v>
                </c:pt>
                <c:pt idx="7">
                  <c:v>8.4010880316518293</c:v>
                </c:pt>
                <c:pt idx="8">
                  <c:v>7.2705110173464602</c:v>
                </c:pt>
                <c:pt idx="9">
                  <c:v>6.5124237464662995</c:v>
                </c:pt>
                <c:pt idx="10">
                  <c:v>8.0762171807290333</c:v>
                </c:pt>
                <c:pt idx="11">
                  <c:v>7.313071543840775</c:v>
                </c:pt>
                <c:pt idx="12">
                  <c:v>7.3890876282132458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45-4E6B-9B36-53AE25B23EB0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45-4E6B-9B36-53AE25B23E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45-4E6B-9B36-53AE25B23EB0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45-4E6B-9B36-53AE25B23E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45-4E6B-9B36-53AE25B23E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12">
                  <c:v>8.1024653998486933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45-4E6B-9B36-53AE25B23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45-4E6B-9B36-53AE25B23E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45-4E6B-9B36-53AE25B23E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45-4E6B-9B36-53AE25B23E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45-4E6B-9B36-53AE25B23E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45-4E6B-9B36-53AE25B23E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45-4E6B-9B36-53AE25B23E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45-4E6B-9B36-53AE25B23E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45-4E6B-9B36-53AE25B23E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45-4E6B-9B36-53AE25B23E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45-4E6B-9B36-53AE25B23E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45-4E6B-9B36-53AE25B23E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45-4E6B-9B36-53AE25B23E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45-4E6B-9B36-53AE25B23EB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1.0872089814181223</c:v>
                </c:pt>
                <c:pt idx="1">
                  <c:v>0.44268115857889434</c:v>
                </c:pt>
                <c:pt idx="2">
                  <c:v>0.5141071067630385</c:v>
                </c:pt>
                <c:pt idx="3">
                  <c:v>9.9126780706844997E-2</c:v>
                </c:pt>
                <c:pt idx="4">
                  <c:v>0.12747100798476652</c:v>
                </c:pt>
                <c:pt idx="5">
                  <c:v>0.21017831718843993</c:v>
                </c:pt>
                <c:pt idx="6">
                  <c:v>-0.6345705426031385</c:v>
                </c:pt>
                <c:pt idx="7">
                  <c:v>-2.1900050940182823</c:v>
                </c:pt>
                <c:pt idx="8">
                  <c:v>-0.38221028854112848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3.2632982614444472E-4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45-4E6B-9B36-53AE25B23EB0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0.7254055252915208</c:v>
                </c:pt>
                <c:pt idx="1">
                  <c:v>-0.2103881794456921</c:v>
                </c:pt>
                <c:pt idx="2">
                  <c:v>0.70110326855193961</c:v>
                </c:pt>
                <c:pt idx="3">
                  <c:v>-0.6760897136415025</c:v>
                </c:pt>
                <c:pt idx="4">
                  <c:v>0.5343291039550353</c:v>
                </c:pt>
                <c:pt idx="5">
                  <c:v>-0.25343468332230668</c:v>
                </c:pt>
                <c:pt idx="6">
                  <c:v>-0.87484154962415861</c:v>
                </c:pt>
                <c:pt idx="7">
                  <c:v>-1.5435177896289058</c:v>
                </c:pt>
                <c:pt idx="8">
                  <c:v>-0.89576400011508905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-0.19381139593919627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45-4E6B-9B36-53AE25B23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B3-4ECE-9D2B-597589513D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B3-4ECE-9D2B-597589513D72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B3-4ECE-9D2B-597589513D72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B3-4ECE-9D2B-597589513D72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B3-4ECE-9D2B-597589513D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B3-4ECE-9D2B-597589513D72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B3-4ECE-9D2B-597589513D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B3-4ECE-9D2B-597589513D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12">
                  <c:v>7.713836054536273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B3-4ECE-9D2B-597589513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B3-4ECE-9D2B-597589513D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B3-4ECE-9D2B-597589513D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B3-4ECE-9D2B-597589513D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B3-4ECE-9D2B-597589513D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B3-4ECE-9D2B-597589513D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B3-4ECE-9D2B-597589513D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B3-4ECE-9D2B-597589513D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B3-4ECE-9D2B-597589513D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B3-4ECE-9D2B-597589513D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B3-4ECE-9D2B-597589513D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B3-4ECE-9D2B-597589513D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B3-4ECE-9D2B-597589513D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B3-4ECE-9D2B-597589513D7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7">
                  <c:v>-0.36980725190480612</c:v>
                </c:pt>
                <c:pt idx="8">
                  <c:v>-4.6382474666486928E-2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-4.0155669961485785E-3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B3-4ECE-9D2B-597589513D72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7">
                  <c:v>-0.63873426125073252</c:v>
                </c:pt>
                <c:pt idx="8">
                  <c:v>-0.77015930333802984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-0.45639512598455667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B3-4ECE-9D2B-597589513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8-48F7-B069-DB20622CC9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8.9468033186920444</c:v>
                </c:pt>
                <c:pt idx="1">
                  <c:v>8.0986423419601188</c:v>
                </c:pt>
                <c:pt idx="2">
                  <c:v>7.6330428333024294</c:v>
                </c:pt>
                <c:pt idx="3">
                  <c:v>7.0737222976028944</c:v>
                </c:pt>
                <c:pt idx="4">
                  <c:v>8.4893985287754212</c:v>
                </c:pt>
                <c:pt idx="5">
                  <c:v>8.8535181794402309</c:v>
                </c:pt>
                <c:pt idx="6">
                  <c:v>7.9249880554228378</c:v>
                </c:pt>
                <c:pt idx="7">
                  <c:v>9.9984372286855354</c:v>
                </c:pt>
                <c:pt idx="8">
                  <c:v>8.8892355694227767</c:v>
                </c:pt>
                <c:pt idx="9">
                  <c:v>7.4415905926040535</c:v>
                </c:pt>
                <c:pt idx="10">
                  <c:v>7.4332813544219203</c:v>
                </c:pt>
                <c:pt idx="11">
                  <c:v>8.0252784918594688</c:v>
                </c:pt>
                <c:pt idx="12">
                  <c:v>8.1748388357100996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8-48F7-B069-DB20622CC9DF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8-48F7-B069-DB20622CC9DF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7.6091895557816205</c:v>
                </c:pt>
                <c:pt idx="1">
                  <c:v>6.6759882869692531</c:v>
                </c:pt>
                <c:pt idx="2">
                  <c:v>8.0673616680032083</c:v>
                </c:pt>
                <c:pt idx="3">
                  <c:v>6.0505244163753247</c:v>
                </c:pt>
                <c:pt idx="4">
                  <c:v>9.0643571532106098</c:v>
                </c:pt>
                <c:pt idx="5">
                  <c:v>8.0135706732463863</c:v>
                </c:pt>
                <c:pt idx="6">
                  <c:v>7.5247405624906003</c:v>
                </c:pt>
                <c:pt idx="7">
                  <c:v>8.8722478934493072</c:v>
                </c:pt>
                <c:pt idx="8">
                  <c:v>8.1407823073114383</c:v>
                </c:pt>
                <c:pt idx="9">
                  <c:v>8.0149519401922387</c:v>
                </c:pt>
                <c:pt idx="10">
                  <c:v>7.0539167806212149</c:v>
                </c:pt>
                <c:pt idx="11">
                  <c:v>7.6023429179978699</c:v>
                </c:pt>
                <c:pt idx="12">
                  <c:v>7.692902596803731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8-48F7-B069-DB20622CC9DF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8-48F7-B069-DB20622CC9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D8-48F7-B069-DB20622CC9DF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D8-48F7-B069-DB20622CC9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D8-48F7-B069-DB20622CC9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12">
                  <c:v>7.8362940643658616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D8-48F7-B069-DB20622C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D8-48F7-B069-DB20622CC9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D8-48F7-B069-DB20622CC9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D8-48F7-B069-DB20622CC9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D8-48F7-B069-DB20622CC9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D8-48F7-B069-DB20622CC9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D8-48F7-B069-DB20622CC9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D8-48F7-B069-DB20622CC9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D8-48F7-B069-DB20622CC9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D8-48F7-B069-DB20622CC9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D8-48F7-B069-DB20622CC9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D8-48F7-B069-DB20622CC9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D8-48F7-B069-DB20622CC9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D8-48F7-B069-DB20622CC9DF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0.18839146624142167</c:v>
                </c:pt>
                <c:pt idx="1">
                  <c:v>0.36800854370763236</c:v>
                </c:pt>
                <c:pt idx="2">
                  <c:v>-0.42847791190375073</c:v>
                </c:pt>
                <c:pt idx="3">
                  <c:v>0.41250169325597152</c:v>
                </c:pt>
                <c:pt idx="4">
                  <c:v>-0.83930194282183912</c:v>
                </c:pt>
                <c:pt idx="5">
                  <c:v>0.29075453758044567</c:v>
                </c:pt>
                <c:pt idx="6">
                  <c:v>-0.18513887645029747</c:v>
                </c:pt>
                <c:pt idx="7">
                  <c:v>-0.32559705124558924</c:v>
                </c:pt>
                <c:pt idx="8">
                  <c:v>0.43896269642802643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-1.2673345073906717E-2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D8-48F7-B069-DB20622CC9DF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-0.95982265623751672</c:v>
                </c:pt>
                <c:pt idx="1">
                  <c:v>-0.24987539765177313</c:v>
                </c:pt>
                <c:pt idx="2">
                  <c:v>0.27548646123722786</c:v>
                </c:pt>
                <c:pt idx="3">
                  <c:v>-0.49898895503467156</c:v>
                </c:pt>
                <c:pt idx="4">
                  <c:v>-0.59624275299344554</c:v>
                </c:pt>
                <c:pt idx="5">
                  <c:v>-0.80912658213543587</c:v>
                </c:pt>
                <c:pt idx="6">
                  <c:v>-0.52935075858793645</c:v>
                </c:pt>
                <c:pt idx="7">
                  <c:v>-1.3163906320660743</c:v>
                </c:pt>
                <c:pt idx="8">
                  <c:v>-0.31601766557307975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-0.5299083456935163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D8-48F7-B069-DB20622C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02-4993-9B9A-69AB9167C9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2-4993-9B9A-69AB9167C994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02-4993-9B9A-69AB9167C99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2-4993-9B9A-69AB9167C99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02-4993-9B9A-69AB9167C9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02-4993-9B9A-69AB9167C99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02-4993-9B9A-69AB9167C9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02-4993-9B9A-69AB9167C9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12">
                  <c:v>7.713836054536273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02-4993-9B9A-69AB9167C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02-4993-9B9A-69AB9167C9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02-4993-9B9A-69AB9167C9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02-4993-9B9A-69AB9167C9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02-4993-9B9A-69AB9167C9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02-4993-9B9A-69AB9167C9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02-4993-9B9A-69AB9167C9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02-4993-9B9A-69AB9167C9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02-4993-9B9A-69AB9167C9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02-4993-9B9A-69AB9167C9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02-4993-9B9A-69AB9167C9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02-4993-9B9A-69AB9167C9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02-4993-9B9A-69AB9167C9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02-4993-9B9A-69AB9167C99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7">
                  <c:v>-0.36980725190480612</c:v>
                </c:pt>
                <c:pt idx="8">
                  <c:v>-4.6382474666486928E-2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-4.0155669961485785E-3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02-4993-9B9A-69AB9167C994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7">
                  <c:v>-0.63873426125073252</c:v>
                </c:pt>
                <c:pt idx="8">
                  <c:v>-0.77015930333802984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-0.45639512598455667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02-4993-9B9A-69AB9167C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2-420B-89C1-BE7234B0BB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7.6375326939843067</c:v>
                </c:pt>
                <c:pt idx="1">
                  <c:v>7.7814229249011859</c:v>
                </c:pt>
                <c:pt idx="2">
                  <c:v>7.2899596688601145</c:v>
                </c:pt>
                <c:pt idx="3">
                  <c:v>9.3692449355432785</c:v>
                </c:pt>
                <c:pt idx="4">
                  <c:v>7.6761718749999996</c:v>
                </c:pt>
                <c:pt idx="5">
                  <c:v>7.9596977329974807</c:v>
                </c:pt>
                <c:pt idx="6">
                  <c:v>8.1366459627329188</c:v>
                </c:pt>
                <c:pt idx="7">
                  <c:v>9.694642857142858</c:v>
                </c:pt>
                <c:pt idx="8">
                  <c:v>7.808080808080808</c:v>
                </c:pt>
                <c:pt idx="9">
                  <c:v>7.6181734740706748</c:v>
                </c:pt>
                <c:pt idx="10">
                  <c:v>8.3936713167744124</c:v>
                </c:pt>
                <c:pt idx="11">
                  <c:v>7.2598285545373926</c:v>
                </c:pt>
                <c:pt idx="12">
                  <c:v>7.8305128536364812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2-420B-89C1-BE7234B0BBDA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32-420B-89C1-BE7234B0BBD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7.4816341829085458</c:v>
                </c:pt>
                <c:pt idx="1">
                  <c:v>7.9186262376237622</c:v>
                </c:pt>
                <c:pt idx="2">
                  <c:v>8.1415174765558405</c:v>
                </c:pt>
                <c:pt idx="3">
                  <c:v>7.9946319018404912</c:v>
                </c:pt>
                <c:pt idx="4">
                  <c:v>7.5626204238921</c:v>
                </c:pt>
                <c:pt idx="5">
                  <c:v>7.5051546391752577</c:v>
                </c:pt>
                <c:pt idx="6">
                  <c:v>8.0072780203784575</c:v>
                </c:pt>
                <c:pt idx="7">
                  <c:v>8.034782608695652</c:v>
                </c:pt>
                <c:pt idx="8">
                  <c:v>7.1622176591375766</c:v>
                </c:pt>
                <c:pt idx="9">
                  <c:v>6.6114445778311328</c:v>
                </c:pt>
                <c:pt idx="10">
                  <c:v>7.7335884604062404</c:v>
                </c:pt>
                <c:pt idx="11">
                  <c:v>8.4737500000000008</c:v>
                </c:pt>
                <c:pt idx="12">
                  <c:v>7.7723058082575225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2-420B-89C1-BE7234B0BBD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2-420B-89C1-BE7234B0BB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2-420B-89C1-BE7234B0BBD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32-420B-89C1-BE7234B0BB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32-420B-89C1-BE7234B0BB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12">
                  <c:v>7.8487849892340815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32-420B-89C1-BE7234B0B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32-420B-89C1-BE7234B0BB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32-420B-89C1-BE7234B0BB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32-420B-89C1-BE7234B0BB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32-420B-89C1-BE7234B0BB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32-420B-89C1-BE7234B0BB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32-420B-89C1-BE7234B0BB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32-420B-89C1-BE7234B0BB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32-420B-89C1-BE7234B0BB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32-420B-89C1-BE7234B0BB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32-420B-89C1-BE7234B0BB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32-420B-89C1-BE7234B0BB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32-420B-89C1-BE7234B0BB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32-420B-89C1-BE7234B0BBD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0.81121099999191149</c:v>
                </c:pt>
                <c:pt idx="1">
                  <c:v>0.42365636828910347</c:v>
                </c:pt>
                <c:pt idx="2">
                  <c:v>-0.99668598736346059</c:v>
                </c:pt>
                <c:pt idx="3">
                  <c:v>1.6563844474887688</c:v>
                </c:pt>
                <c:pt idx="4">
                  <c:v>1.4527834990442612</c:v>
                </c:pt>
                <c:pt idx="5">
                  <c:v>1.0155555555555553</c:v>
                </c:pt>
                <c:pt idx="6">
                  <c:v>-1.7386020059712033</c:v>
                </c:pt>
                <c:pt idx="7">
                  <c:v>0.90928564382248833</c:v>
                </c:pt>
                <c:pt idx="8">
                  <c:v>-0.52931632159595754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0.23273829937969293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32-420B-89C1-BE7234B0BBDA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9.2016068752228897E-2</c:v>
                </c:pt>
                <c:pt idx="1">
                  <c:v>0.50237969567310969</c:v>
                </c:pt>
                <c:pt idx="2">
                  <c:v>-6.0891345878747671E-2</c:v>
                </c:pt>
                <c:pt idx="3">
                  <c:v>-0.35227447671235446</c:v>
                </c:pt>
                <c:pt idx="4">
                  <c:v>0.74665770699357026</c:v>
                </c:pt>
                <c:pt idx="5">
                  <c:v>-9.7475510775258734E-2</c:v>
                </c:pt>
                <c:pt idx="6">
                  <c:v>-1.1242901142979926</c:v>
                </c:pt>
                <c:pt idx="7">
                  <c:v>-1.6762942332896476</c:v>
                </c:pt>
                <c:pt idx="8">
                  <c:v>9.7771609221990907E-2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-1.4590339083596859E-2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32-420B-89C1-BE7234B0B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C-4648-B45C-56ACE8332A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8.0378315132605298</c:v>
                </c:pt>
                <c:pt idx="1">
                  <c:v>8.1903225806451605</c:v>
                </c:pt>
                <c:pt idx="2">
                  <c:v>7.8423496164715383</c:v>
                </c:pt>
                <c:pt idx="3">
                  <c:v>9.3837654058648532</c:v>
                </c:pt>
                <c:pt idx="4">
                  <c:v>8.1275510204081627</c:v>
                </c:pt>
                <c:pt idx="5">
                  <c:v>6.4932249322493227</c:v>
                </c:pt>
                <c:pt idx="6">
                  <c:v>8.4854838709677427</c:v>
                </c:pt>
                <c:pt idx="7">
                  <c:v>7.9084194977843429</c:v>
                </c:pt>
                <c:pt idx="8">
                  <c:v>7.8191126279863479</c:v>
                </c:pt>
                <c:pt idx="9">
                  <c:v>5.918250950570342</c:v>
                </c:pt>
                <c:pt idx="10">
                  <c:v>8.4100760456273758</c:v>
                </c:pt>
                <c:pt idx="11">
                  <c:v>7.2893936970084789</c:v>
                </c:pt>
                <c:pt idx="12">
                  <c:v>7.7773307826478364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C-4648-B45C-56ACE8332ADB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AC-4648-B45C-56ACE8332ADB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7.7749077490774905</c:v>
                </c:pt>
                <c:pt idx="1">
                  <c:v>7.2347826086956522</c:v>
                </c:pt>
                <c:pt idx="2">
                  <c:v>8.7922437673130194</c:v>
                </c:pt>
                <c:pt idx="3">
                  <c:v>7.5339805825242721</c:v>
                </c:pt>
                <c:pt idx="4">
                  <c:v>8.1943127962085303</c:v>
                </c:pt>
                <c:pt idx="5">
                  <c:v>6.7651006711409396</c:v>
                </c:pt>
                <c:pt idx="6">
                  <c:v>9.1115702479338836</c:v>
                </c:pt>
                <c:pt idx="7">
                  <c:v>7.5714285714285712</c:v>
                </c:pt>
                <c:pt idx="8">
                  <c:v>7.0497382198952883</c:v>
                </c:pt>
                <c:pt idx="9">
                  <c:v>5.6079854809437384</c:v>
                </c:pt>
                <c:pt idx="10">
                  <c:v>7.3335444374076424</c:v>
                </c:pt>
                <c:pt idx="11">
                  <c:v>7.992067553735926</c:v>
                </c:pt>
                <c:pt idx="12">
                  <c:v>7.5025120527784823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AC-4648-B45C-56ACE8332ADB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AC-4648-B45C-56ACE8332A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AC-4648-B45C-56ACE8332ADB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AC-4648-B45C-56ACE8332A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AC-4648-B45C-56ACE8332A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12">
                  <c:v>7.364345523509626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AC-4648-B45C-56ACE8332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AC-4648-B45C-56ACE8332A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AC-4648-B45C-56ACE8332A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AC-4648-B45C-56ACE8332A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AC-4648-B45C-56ACE8332A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AC-4648-B45C-56ACE8332A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AC-4648-B45C-56ACE8332A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AC-4648-B45C-56ACE8332A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AC-4648-B45C-56ACE8332A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AC-4648-B45C-56ACE8332A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AC-4648-B45C-56ACE8332A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AC-4648-B45C-56ACE8332A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AC-4648-B45C-56ACE8332A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AC-4648-B45C-56ACE8332ADB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0.84523380350059618</c:v>
                </c:pt>
                <c:pt idx="1">
                  <c:v>8.9845483333324871E-2</c:v>
                </c:pt>
                <c:pt idx="2">
                  <c:v>-2.3886377772709384</c:v>
                </c:pt>
                <c:pt idx="3">
                  <c:v>1.561779968054851</c:v>
                </c:pt>
                <c:pt idx="4">
                  <c:v>1.0625109553023666</c:v>
                </c:pt>
                <c:pt idx="5">
                  <c:v>0.12236261592484787</c:v>
                </c:pt>
                <c:pt idx="6">
                  <c:v>-1.4635886391169741</c:v>
                </c:pt>
                <c:pt idx="7">
                  <c:v>1.3641193510255514</c:v>
                </c:pt>
                <c:pt idx="8">
                  <c:v>-0.46646616541353403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-0.10521969388167829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AC-4648-B45C-56ACE8332ADB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-0.42706039942944063</c:v>
                </c:pt>
                <c:pt idx="1">
                  <c:v>-0.56173507361083264</c:v>
                </c:pt>
                <c:pt idx="2">
                  <c:v>-1.4959823107197723</c:v>
                </c:pt>
                <c:pt idx="3">
                  <c:v>-0.33935385886263347</c:v>
                </c:pt>
                <c:pt idx="4">
                  <c:v>0.25281707775134699</c:v>
                </c:pt>
                <c:pt idx="5">
                  <c:v>0.41235446689230848</c:v>
                </c:pt>
                <c:pt idx="6">
                  <c:v>-2.3275891341256374</c:v>
                </c:pt>
                <c:pt idx="7">
                  <c:v>-3.7772731615188349E-2</c:v>
                </c:pt>
                <c:pt idx="8">
                  <c:v>-0.69911262798634777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-0.73563973664858207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AC-4648-B45C-56ACE8332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AC-45B3-A6D3-EAF2F59B3A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C-45B3-A6D3-EAF2F59B3A20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AC-45B3-A6D3-EAF2F59B3A20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AC-45B3-A6D3-EAF2F59B3A20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AC-45B3-A6D3-EAF2F59B3A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AC-45B3-A6D3-EAF2F59B3A20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AC-45B3-A6D3-EAF2F59B3A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AC-45B3-A6D3-EAF2F59B3A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12">
                  <c:v>7.1401382233219266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AC-45B3-A6D3-EAF2F59B3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AC-45B3-A6D3-EAF2F59B3A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AC-45B3-A6D3-EAF2F59B3A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AC-45B3-A6D3-EAF2F59B3A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AC-45B3-A6D3-EAF2F59B3A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AC-45B3-A6D3-EAF2F59B3A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AC-45B3-A6D3-EAF2F59B3A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AC-45B3-A6D3-EAF2F59B3A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AC-45B3-A6D3-EAF2F59B3A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AC-45B3-A6D3-EAF2F59B3A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AC-45B3-A6D3-EAF2F59B3A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AC-45B3-A6D3-EAF2F59B3A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AC-45B3-A6D3-EAF2F59B3A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AC-45B3-A6D3-EAF2F59B3A20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7">
                  <c:v>-0.18124737162319082</c:v>
                </c:pt>
                <c:pt idx="8">
                  <c:v>0.20729748401645143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-5.7741577286191337E-2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AC-45B3-A6D3-EAF2F59B3A20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7">
                  <c:v>-0.28072670751142415</c:v>
                </c:pt>
                <c:pt idx="8">
                  <c:v>-0.34360360504042742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-0.28188494468000247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AC-45B3-A6D3-EAF2F59B3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4D-4DA9-8118-9BFE75A0A3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56468</c:v>
                </c:pt>
                <c:pt idx="1">
                  <c:v>57811</c:v>
                </c:pt>
                <c:pt idx="2">
                  <c:v>71506</c:v>
                </c:pt>
                <c:pt idx="3">
                  <c:v>69845</c:v>
                </c:pt>
                <c:pt idx="4">
                  <c:v>68552</c:v>
                </c:pt>
                <c:pt idx="5">
                  <c:v>66623</c:v>
                </c:pt>
                <c:pt idx="6">
                  <c:v>63302</c:v>
                </c:pt>
                <c:pt idx="7">
                  <c:v>62067</c:v>
                </c:pt>
                <c:pt idx="8">
                  <c:v>59470</c:v>
                </c:pt>
                <c:pt idx="9">
                  <c:v>68804</c:v>
                </c:pt>
                <c:pt idx="10">
                  <c:v>55540</c:v>
                </c:pt>
                <c:pt idx="11">
                  <c:v>57606</c:v>
                </c:pt>
                <c:pt idx="12">
                  <c:v>757594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D-4DA9-8118-9BFE75A0A391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4D-4DA9-8118-9BFE75A0A39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35085</c:v>
                </c:pt>
                <c:pt idx="1">
                  <c:v>55516</c:v>
                </c:pt>
                <c:pt idx="2">
                  <c:v>64544</c:v>
                </c:pt>
                <c:pt idx="3">
                  <c:v>70374</c:v>
                </c:pt>
                <c:pt idx="4">
                  <c:v>68746</c:v>
                </c:pt>
                <c:pt idx="5">
                  <c:v>67182</c:v>
                </c:pt>
                <c:pt idx="6">
                  <c:v>73077</c:v>
                </c:pt>
                <c:pt idx="7">
                  <c:v>72102</c:v>
                </c:pt>
                <c:pt idx="8">
                  <c:v>68680</c:v>
                </c:pt>
                <c:pt idx="9">
                  <c:v>77127</c:v>
                </c:pt>
                <c:pt idx="10">
                  <c:v>63039</c:v>
                </c:pt>
                <c:pt idx="11">
                  <c:v>68205</c:v>
                </c:pt>
                <c:pt idx="12">
                  <c:v>783677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4D-4DA9-8118-9BFE75A0A39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4D-4DA9-8118-9BFE75A0A3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4D-4DA9-8118-9BFE75A0A39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4D-4DA9-8118-9BFE75A0A3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4D-4DA9-8118-9BFE75A0A3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12">
                  <c:v>697141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4D-4DA9-8118-9BFE75A0A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4D-4DA9-8118-9BFE75A0A3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4D-4DA9-8118-9BFE75A0A3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4D-4DA9-8118-9BFE75A0A3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4D-4DA9-8118-9BFE75A0A3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4D-4DA9-8118-9BFE75A0A3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4D-4DA9-8118-9BFE75A0A3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4D-4DA9-8118-9BFE75A0A3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4D-4DA9-8118-9BFE75A0A3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4D-4DA9-8118-9BFE75A0A3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4D-4DA9-8118-9BFE75A0A3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4D-4DA9-8118-9BFE75A0A3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4D-4DA9-8118-9BFE75A0A3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4D-4DA9-8118-9BFE75A0A39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0.15048066136242033</c:v>
                </c:pt>
                <c:pt idx="1">
                  <c:v>4.0402776909125082E-2</c:v>
                </c:pt>
                <c:pt idx="2">
                  <c:v>6.7894793171723755E-2</c:v>
                </c:pt>
                <c:pt idx="3">
                  <c:v>8.4342043019729029E-2</c:v>
                </c:pt>
                <c:pt idx="4">
                  <c:v>0.11141381904984304</c:v>
                </c:pt>
                <c:pt idx="5">
                  <c:v>5.3570503187023943E-2</c:v>
                </c:pt>
                <c:pt idx="6">
                  <c:v>5.5264342255049836E-2</c:v>
                </c:pt>
                <c:pt idx="7">
                  <c:v>6.6648650039893953E-2</c:v>
                </c:pt>
                <c:pt idx="8">
                  <c:v>-4.2521004200840151E-2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6.2674440760641659E-2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4D-4DA9-8118-9BFE75A0A391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0.1804916058652688</c:v>
                </c:pt>
                <c:pt idx="1">
                  <c:v>0.15099202573904624</c:v>
                </c:pt>
                <c:pt idx="2">
                  <c:v>0.11631191788101702</c:v>
                </c:pt>
                <c:pt idx="3">
                  <c:v>0.11584222206313988</c:v>
                </c:pt>
                <c:pt idx="4">
                  <c:v>0.24970825067102354</c:v>
                </c:pt>
                <c:pt idx="5">
                  <c:v>0.22064452216201613</c:v>
                </c:pt>
                <c:pt idx="6">
                  <c:v>0.2593756911314018</c:v>
                </c:pt>
                <c:pt idx="7">
                  <c:v>0.33541173248263978</c:v>
                </c:pt>
                <c:pt idx="8">
                  <c:v>0.2877585337144779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0.21106274016579696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4D-4DA9-8118-9BFE75A0A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77-4E69-9B27-779CFAEFB1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8.2503806788612408</c:v>
                </c:pt>
                <c:pt idx="1">
                  <c:v>7.672650329691959</c:v>
                </c:pt>
                <c:pt idx="2">
                  <c:v>7.2298782669473542</c:v>
                </c:pt>
                <c:pt idx="3">
                  <c:v>6.8932736431701338</c:v>
                </c:pt>
                <c:pt idx="4">
                  <c:v>6.8085046391343811</c:v>
                </c:pt>
                <c:pt idx="5">
                  <c:v>7.0524334074709722</c:v>
                </c:pt>
                <c:pt idx="6">
                  <c:v>7.4854602157788266</c:v>
                </c:pt>
                <c:pt idx="7">
                  <c:v>7.5641013564431043</c:v>
                </c:pt>
                <c:pt idx="8">
                  <c:v>7.546100731112916</c:v>
                </c:pt>
                <c:pt idx="9">
                  <c:v>7.1231688405740057</c:v>
                </c:pt>
                <c:pt idx="10">
                  <c:v>7.3441428597878211</c:v>
                </c:pt>
                <c:pt idx="11">
                  <c:v>7.299135293335107</c:v>
                </c:pt>
                <c:pt idx="12">
                  <c:v>7.3447437273581109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7-4E69-9B27-779CFAEFB18B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77-4E69-9B27-779CFAEFB18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7.5182646018212402</c:v>
                </c:pt>
                <c:pt idx="1">
                  <c:v>6.7363253239954597</c:v>
                </c:pt>
                <c:pt idx="2">
                  <c:v>7.340603850050659</c:v>
                </c:pt>
                <c:pt idx="3">
                  <c:v>6.6255954316084074</c:v>
                </c:pt>
                <c:pt idx="4">
                  <c:v>6.7026465511730491</c:v>
                </c:pt>
                <c:pt idx="5">
                  <c:v>7.0056785596006428</c:v>
                </c:pt>
                <c:pt idx="6">
                  <c:v>7.0349361355325888</c:v>
                </c:pt>
                <c:pt idx="7">
                  <c:v>7.4451101998232163</c:v>
                </c:pt>
                <c:pt idx="8">
                  <c:v>7.1996563985093509</c:v>
                </c:pt>
                <c:pt idx="9">
                  <c:v>6.9613529785943582</c:v>
                </c:pt>
                <c:pt idx="10">
                  <c:v>7.1690575541344659</c:v>
                </c:pt>
                <c:pt idx="11">
                  <c:v>7.0770494781997302</c:v>
                </c:pt>
                <c:pt idx="12">
                  <c:v>7.0549781333920114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77-4E69-9B27-779CFAEFB18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77-4E69-9B27-779CFAEFB1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77-4E69-9B27-779CFAEFB18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77-4E69-9B27-779CFAEFB1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77-4E69-9B27-779CFAEFB1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12">
                  <c:v>7.0419940145332287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77-4E69-9B27-779CFAEFB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77-4E69-9B27-779CFAEFB1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77-4E69-9B27-779CFAEFB1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77-4E69-9B27-779CFAEFB1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77-4E69-9B27-779CFAEFB1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77-4E69-9B27-779CFAEFB1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77-4E69-9B27-779CFAEFB1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77-4E69-9B27-779CFAEFB1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77-4E69-9B27-779CFAEFB1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77-4E69-9B27-779CFAEFB1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77-4E69-9B27-779CFAEFB1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77-4E69-9B27-779CFAEFB1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77-4E69-9B27-779CFAEFB1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77-4E69-9B27-779CFAEFB18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-0.10641365431256489</c:v>
                </c:pt>
                <c:pt idx="1">
                  <c:v>-6.6052179326544724E-2</c:v>
                </c:pt>
                <c:pt idx="2">
                  <c:v>-0.3438924176879663</c:v>
                </c:pt>
                <c:pt idx="3">
                  <c:v>0.25895214947937184</c:v>
                </c:pt>
                <c:pt idx="4">
                  <c:v>-0.1807673649684185</c:v>
                </c:pt>
                <c:pt idx="5">
                  <c:v>-0.17742523670264099</c:v>
                </c:pt>
                <c:pt idx="6">
                  <c:v>1.8388364072192687E-3</c:v>
                </c:pt>
                <c:pt idx="7">
                  <c:v>-0.25913963337776114</c:v>
                </c:pt>
                <c:pt idx="8">
                  <c:v>0.12039247789491991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-8.2709685353404616E-2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77-4E69-9B27-779CFAEFB18B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-0.69232382610240162</c:v>
                </c:pt>
                <c:pt idx="1">
                  <c:v>-0.63288547222698899</c:v>
                </c:pt>
                <c:pt idx="2">
                  <c:v>-0.48817128820537281</c:v>
                </c:pt>
                <c:pt idx="3">
                  <c:v>-8.4731478452390263E-2</c:v>
                </c:pt>
                <c:pt idx="4">
                  <c:v>-6.4951598158616619E-2</c:v>
                </c:pt>
                <c:pt idx="5">
                  <c:v>-0.37046715837045419</c:v>
                </c:pt>
                <c:pt idx="6">
                  <c:v>-0.20319370472158038</c:v>
                </c:pt>
                <c:pt idx="7">
                  <c:v>-0.31192283630312101</c:v>
                </c:pt>
                <c:pt idx="8">
                  <c:v>-0.22380306545399709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-0.33533833658612355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77-4E69-9B27-779CFAEFB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96-41A8-A065-7C75263983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8.2333166431840148</c:v>
                </c:pt>
                <c:pt idx="1">
                  <c:v>7.5458689988835133</c:v>
                </c:pt>
                <c:pt idx="2">
                  <c:v>7.224927224149619</c:v>
                </c:pt>
                <c:pt idx="3">
                  <c:v>6.9060150375939848</c:v>
                </c:pt>
                <c:pt idx="4">
                  <c:v>6.8420894883322632</c:v>
                </c:pt>
                <c:pt idx="5">
                  <c:v>6.9032372302308138</c:v>
                </c:pt>
                <c:pt idx="6">
                  <c:v>7.3246129151254724</c:v>
                </c:pt>
                <c:pt idx="7">
                  <c:v>7.4196919895113931</c:v>
                </c:pt>
                <c:pt idx="8">
                  <c:v>7.4743574533257116</c:v>
                </c:pt>
                <c:pt idx="9">
                  <c:v>7.0279658359313029</c:v>
                </c:pt>
                <c:pt idx="10">
                  <c:v>7.2312497298231966</c:v>
                </c:pt>
                <c:pt idx="11">
                  <c:v>7.2065753705698317</c:v>
                </c:pt>
                <c:pt idx="12">
                  <c:v>7.2669870022123897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6-41A8-A065-7C75263983E1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96-41A8-A065-7C75263983E1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7.4674421006428959</c:v>
                </c:pt>
                <c:pt idx="1">
                  <c:v>6.6507065915604313</c:v>
                </c:pt>
                <c:pt idx="2">
                  <c:v>7.297614374012837</c:v>
                </c:pt>
                <c:pt idx="3">
                  <c:v>6.5945161392105511</c:v>
                </c:pt>
                <c:pt idx="4">
                  <c:v>6.6882519368571351</c:v>
                </c:pt>
                <c:pt idx="5">
                  <c:v>7.0047183079421824</c:v>
                </c:pt>
                <c:pt idx="6">
                  <c:v>6.9643698899562754</c:v>
                </c:pt>
                <c:pt idx="7">
                  <c:v>7.3769862429348407</c:v>
                </c:pt>
                <c:pt idx="8">
                  <c:v>7.1376755746517411</c:v>
                </c:pt>
                <c:pt idx="9">
                  <c:v>6.8989995831596502</c:v>
                </c:pt>
                <c:pt idx="10">
                  <c:v>7.1330528040515375</c:v>
                </c:pt>
                <c:pt idx="11">
                  <c:v>7.05457733747921</c:v>
                </c:pt>
                <c:pt idx="12">
                  <c:v>7.0085146420153253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96-41A8-A065-7C75263983E1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96-41A8-A065-7C75263983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96-41A8-A065-7C75263983E1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96-41A8-A065-7C75263983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96-41A8-A065-7C75263983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12">
                  <c:v>7.0146847263070518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96-41A8-A065-7C7526398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96-41A8-A065-7C75263983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96-41A8-A065-7C75263983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96-41A8-A065-7C75263983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96-41A8-A065-7C75263983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96-41A8-A065-7C75263983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96-41A8-A065-7C75263983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96-41A8-A065-7C75263983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96-41A8-A065-7C75263983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96-41A8-A065-7C75263983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96-41A8-A065-7C75263983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96-41A8-A065-7C75263983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96-41A8-A065-7C75263983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96-41A8-A065-7C75263983E1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-6.5878996679670898E-2</c:v>
                </c:pt>
                <c:pt idx="1">
                  <c:v>-3.6710392803609437E-2</c:v>
                </c:pt>
                <c:pt idx="2">
                  <c:v>-0.3136166714201698</c:v>
                </c:pt>
                <c:pt idx="3">
                  <c:v>0.23615565430956931</c:v>
                </c:pt>
                <c:pt idx="4">
                  <c:v>-0.14346275335876957</c:v>
                </c:pt>
                <c:pt idx="5">
                  <c:v>-0.19475934847111898</c:v>
                </c:pt>
                <c:pt idx="6">
                  <c:v>4.2275414546156576E-2</c:v>
                </c:pt>
                <c:pt idx="7">
                  <c:v>-0.25611054834010893</c:v>
                </c:pt>
                <c:pt idx="8">
                  <c:v>0.14961022292798809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-6.2919283786728286E-2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96-41A8-A065-7C75263983E1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-0.75380346954747957</c:v>
                </c:pt>
                <c:pt idx="1">
                  <c:v>-0.58468754164561254</c:v>
                </c:pt>
                <c:pt idx="2">
                  <c:v>-0.46958366471037838</c:v>
                </c:pt>
                <c:pt idx="3">
                  <c:v>-0.1299376469015554</c:v>
                </c:pt>
                <c:pt idx="4">
                  <c:v>-7.4282875699647199E-2</c:v>
                </c:pt>
                <c:pt idx="5">
                  <c:v>-0.26695818428657514</c:v>
                </c:pt>
                <c:pt idx="6">
                  <c:v>-3.5519616833751044E-2</c:v>
                </c:pt>
                <c:pt idx="7">
                  <c:v>-0.21417593428941473</c:v>
                </c:pt>
                <c:pt idx="8">
                  <c:v>-0.17137566974519203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-0.29319068784365587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96-41A8-A065-7C7526398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62-4B14-B464-54DB634A77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8.3323267908069116</c:v>
                </c:pt>
                <c:pt idx="1">
                  <c:v>8.3702803020606673</c:v>
                </c:pt>
                <c:pt idx="2">
                  <c:v>7.2548684144316411</c:v>
                </c:pt>
                <c:pt idx="3">
                  <c:v>6.8327880230021814</c:v>
                </c:pt>
                <c:pt idx="4">
                  <c:v>6.6521847441582382</c:v>
                </c:pt>
                <c:pt idx="5">
                  <c:v>7.8397273826536225</c:v>
                </c:pt>
                <c:pt idx="6">
                  <c:v>8.3651780358798185</c:v>
                </c:pt>
                <c:pt idx="7">
                  <c:v>8.3836721861245014</c:v>
                </c:pt>
                <c:pt idx="8">
                  <c:v>7.9721990903849846</c:v>
                </c:pt>
                <c:pt idx="9">
                  <c:v>7.6775337021322301</c:v>
                </c:pt>
                <c:pt idx="10">
                  <c:v>8.0185280826339582</c:v>
                </c:pt>
                <c:pt idx="11">
                  <c:v>7.8900458415193189</c:v>
                </c:pt>
                <c:pt idx="12">
                  <c:v>7.764727024907577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2-4B14-B464-54DB634A7735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62-4B14-B464-54DB634A7735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7.9685462655838961</c:v>
                </c:pt>
                <c:pt idx="1">
                  <c:v>7.431149250140348</c:v>
                </c:pt>
                <c:pt idx="2">
                  <c:v>7.6807281132620631</c:v>
                </c:pt>
                <c:pt idx="3">
                  <c:v>6.8932210297513921</c:v>
                </c:pt>
                <c:pt idx="4">
                  <c:v>6.8423889792076666</c:v>
                </c:pt>
                <c:pt idx="5">
                  <c:v>7.0134657836644587</c:v>
                </c:pt>
                <c:pt idx="6">
                  <c:v>7.5911216449939145</c:v>
                </c:pt>
                <c:pt idx="7">
                  <c:v>7.960238198622914</c:v>
                </c:pt>
                <c:pt idx="8">
                  <c:v>7.6872820979232985</c:v>
                </c:pt>
                <c:pt idx="9">
                  <c:v>7.4518625393494231</c:v>
                </c:pt>
                <c:pt idx="10">
                  <c:v>7.4436004827145599</c:v>
                </c:pt>
                <c:pt idx="11">
                  <c:v>7.232929964261082</c:v>
                </c:pt>
                <c:pt idx="12">
                  <c:v>7.4275981000211777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62-4B14-B464-54DB634A7735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62-4B14-B464-54DB634A77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62-4B14-B464-54DB634A7735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62-4B14-B464-54DB634A77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62-4B14-B464-54DB634A77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12">
                  <c:v>7.2942763454665327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62-4B14-B464-54DB634A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62-4B14-B464-54DB634A77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62-4B14-B464-54DB634A77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62-4B14-B464-54DB634A77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62-4B14-B464-54DB634A77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62-4B14-B464-54DB634A77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62-4B14-B464-54DB634A77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62-4B14-B464-54DB634A77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62-4B14-B464-54DB634A77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62-4B14-B464-54DB634A77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62-4B14-B464-54DB634A77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62-4B14-B464-54DB634A77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62-4B14-B464-54DB634A77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62-4B14-B464-54DB634A7735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-0.2345983957049711</c:v>
                </c:pt>
                <c:pt idx="1">
                  <c:v>-0.21309518620478318</c:v>
                </c:pt>
                <c:pt idx="2">
                  <c:v>-0.59611511044199439</c:v>
                </c:pt>
                <c:pt idx="3">
                  <c:v>0.47097316063642936</c:v>
                </c:pt>
                <c:pt idx="4">
                  <c:v>-0.51753101248928779</c:v>
                </c:pt>
                <c:pt idx="5">
                  <c:v>2.1543956117802132E-2</c:v>
                </c:pt>
                <c:pt idx="6">
                  <c:v>-0.3311073421711086</c:v>
                </c:pt>
                <c:pt idx="7">
                  <c:v>-0.21229526473650306</c:v>
                </c:pt>
                <c:pt idx="8">
                  <c:v>-0.12827636413857491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-0.21916814298017862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62-4B14-B464-54DB634A7735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-3.0836795064042022E-2</c:v>
                </c:pt>
                <c:pt idx="1">
                  <c:v>-0.61906592382232528</c:v>
                </c:pt>
                <c:pt idx="2">
                  <c:v>-0.63072370878839212</c:v>
                </c:pt>
                <c:pt idx="3">
                  <c:v>0.27075589071122419</c:v>
                </c:pt>
                <c:pt idx="4">
                  <c:v>-0.13324535021884465</c:v>
                </c:pt>
                <c:pt idx="5">
                  <c:v>-0.71541958862105748</c:v>
                </c:pt>
                <c:pt idx="6">
                  <c:v>-1.1440313493571077</c:v>
                </c:pt>
                <c:pt idx="7">
                  <c:v>-0.67137660768719076</c:v>
                </c:pt>
                <c:pt idx="8">
                  <c:v>-0.47045663394639536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-0.44484274851416483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62-4B14-B464-54DB634A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DD-4777-913E-E535467ACF5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9.1470450027110068</c:v>
                </c:pt>
                <c:pt idx="1">
                  <c:v>8.3691467867144027</c:v>
                </c:pt>
                <c:pt idx="2">
                  <c:v>7.1482012737391702</c:v>
                </c:pt>
                <c:pt idx="3">
                  <c:v>6.3384631221370116</c:v>
                </c:pt>
                <c:pt idx="4">
                  <c:v>6.2435806413442192</c:v>
                </c:pt>
                <c:pt idx="5">
                  <c:v>6.892098210660242</c:v>
                </c:pt>
                <c:pt idx="6">
                  <c:v>7.9522846744844315</c:v>
                </c:pt>
                <c:pt idx="7">
                  <c:v>8.23697290363957</c:v>
                </c:pt>
                <c:pt idx="8">
                  <c:v>8.5541528940150506</c:v>
                </c:pt>
                <c:pt idx="9">
                  <c:v>8.0383557312252965</c:v>
                </c:pt>
                <c:pt idx="10">
                  <c:v>8.2542312361636796</c:v>
                </c:pt>
                <c:pt idx="11">
                  <c:v>8.8450070323488053</c:v>
                </c:pt>
                <c:pt idx="12">
                  <c:v>7.7516678888908759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DD-4777-913E-E535467ACF5C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DD-4777-913E-E535467ACF5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10.058643771827706</c:v>
                </c:pt>
                <c:pt idx="1">
                  <c:v>8.5183896043624543</c:v>
                </c:pt>
                <c:pt idx="2">
                  <c:v>8.9438208884688084</c:v>
                </c:pt>
                <c:pt idx="3">
                  <c:v>7.2615639657124369</c:v>
                </c:pt>
                <c:pt idx="4">
                  <c:v>7.5795092261617238</c:v>
                </c:pt>
                <c:pt idx="5">
                  <c:v>7.6719207173194901</c:v>
                </c:pt>
                <c:pt idx="6">
                  <c:v>7.8098892707140131</c:v>
                </c:pt>
                <c:pt idx="7">
                  <c:v>8.0280654359897952</c:v>
                </c:pt>
                <c:pt idx="8">
                  <c:v>7.3250566263515537</c:v>
                </c:pt>
                <c:pt idx="9">
                  <c:v>7.6415784008307375</c:v>
                </c:pt>
                <c:pt idx="10">
                  <c:v>7.9870946393117137</c:v>
                </c:pt>
                <c:pt idx="11">
                  <c:v>7.7937504563043003</c:v>
                </c:pt>
                <c:pt idx="12">
                  <c:v>7.94246678177314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DD-4777-913E-E535467ACF5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DD-4777-913E-E535467ACF5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DD-4777-913E-E535467ACF5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DD-4777-913E-E535467ACF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DD-4777-913E-E535467ACF5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12">
                  <c:v>7.5699448219049987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DD-4777-913E-E535467A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DD-4777-913E-E535467ACF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DD-4777-913E-E535467ACF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DD-4777-913E-E535467ACF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DD-4777-913E-E535467ACF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DD-4777-913E-E535467ACF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DD-4777-913E-E535467ACF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DD-4777-913E-E535467ACF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DD-4777-913E-E535467ACF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DD-4777-913E-E535467ACF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DD-4777-913E-E535467ACF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DD-4777-913E-E535467ACF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DD-4777-913E-E535467ACF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DD-4777-913E-E535467ACF5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-0.73744195313845751</c:v>
                </c:pt>
                <c:pt idx="1">
                  <c:v>-0.4450241102852015</c:v>
                </c:pt>
                <c:pt idx="2">
                  <c:v>-0.17856539673345928</c:v>
                </c:pt>
                <c:pt idx="3">
                  <c:v>0.36034726831575981</c:v>
                </c:pt>
                <c:pt idx="4">
                  <c:v>-0.12482565318609495</c:v>
                </c:pt>
                <c:pt idx="5">
                  <c:v>0.52053441279771917</c:v>
                </c:pt>
                <c:pt idx="6">
                  <c:v>-7.1401336035346041E-2</c:v>
                </c:pt>
                <c:pt idx="7">
                  <c:v>0.19821940245744862</c:v>
                </c:pt>
                <c:pt idx="8">
                  <c:v>0.58944800786516982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4.3635840826767414E-2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DD-4777-913E-E535467ACF5C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-0.71500044878576396</c:v>
                </c:pt>
                <c:pt idx="1">
                  <c:v>-0.47208361047209024</c:v>
                </c:pt>
                <c:pt idx="2">
                  <c:v>-3.053686795916466E-2</c:v>
                </c:pt>
                <c:pt idx="3">
                  <c:v>0.91167116613514576</c:v>
                </c:pt>
                <c:pt idx="4">
                  <c:v>0.47144850103712965</c:v>
                </c:pt>
                <c:pt idx="5">
                  <c:v>0.15246763177794076</c:v>
                </c:pt>
                <c:pt idx="6">
                  <c:v>-0.35856957803742429</c:v>
                </c:pt>
                <c:pt idx="7">
                  <c:v>2.5099515225639024E-2</c:v>
                </c:pt>
                <c:pt idx="8">
                  <c:v>-0.74684645999105914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-2.8991700235714291E-3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DD-4777-913E-E535467A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28-41F8-941F-C70D920225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0.76090000000000002</c:v>
                </c:pt>
                <c:pt idx="1">
                  <c:v>0.77150000000000007</c:v>
                </c:pt>
                <c:pt idx="2">
                  <c:v>0.76700000000000002</c:v>
                </c:pt>
                <c:pt idx="3">
                  <c:v>0.76760000000000006</c:v>
                </c:pt>
                <c:pt idx="4">
                  <c:v>0.69900000000000007</c:v>
                </c:pt>
                <c:pt idx="5">
                  <c:v>0.77910000000000001</c:v>
                </c:pt>
                <c:pt idx="6">
                  <c:v>0.82269999999999999</c:v>
                </c:pt>
                <c:pt idx="7">
                  <c:v>0.86730000000000007</c:v>
                </c:pt>
                <c:pt idx="8">
                  <c:v>0.75</c:v>
                </c:pt>
                <c:pt idx="9">
                  <c:v>0.79150000000000009</c:v>
                </c:pt>
                <c:pt idx="10">
                  <c:v>0.7229000000000001</c:v>
                </c:pt>
                <c:pt idx="11">
                  <c:v>0.73370000000000002</c:v>
                </c:pt>
                <c:pt idx="12">
                  <c:v>0.76972196158821105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8-41F8-941F-C70D9202251E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28-41F8-941F-C70D9202251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0.59370000000000001</c:v>
                </c:pt>
                <c:pt idx="1">
                  <c:v>0.75780000000000003</c:v>
                </c:pt>
                <c:pt idx="2">
                  <c:v>0.78410000000000002</c:v>
                </c:pt>
                <c:pt idx="3">
                  <c:v>0.82299999999999995</c:v>
                </c:pt>
                <c:pt idx="4">
                  <c:v>0.72030000000000005</c:v>
                </c:pt>
                <c:pt idx="5">
                  <c:v>0.76419999999999999</c:v>
                </c:pt>
                <c:pt idx="6">
                  <c:v>0.86370000000000002</c:v>
                </c:pt>
                <c:pt idx="7">
                  <c:v>0.90879999999999994</c:v>
                </c:pt>
                <c:pt idx="8">
                  <c:v>0.76670000000000005</c:v>
                </c:pt>
                <c:pt idx="9">
                  <c:v>0.8234999999999999</c:v>
                </c:pt>
                <c:pt idx="10">
                  <c:v>0.79489999999999994</c:v>
                </c:pt>
                <c:pt idx="11">
                  <c:v>0.77950000000000008</c:v>
                </c:pt>
                <c:pt idx="12">
                  <c:v>0.78235212112064911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28-41F8-941F-C70D9202251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28-41F8-941F-C70D920225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28-41F8-941F-C70D9202251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28-41F8-941F-C70D920225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28-41F8-941F-C70D920225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28-41F8-941F-C70D92022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28-41F8-941F-C70D920225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28-41F8-941F-C70D920225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28-41F8-941F-C70D920225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28-41F8-941F-C70D920225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28-41F8-941F-C70D920225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28-41F8-941F-C70D920225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28-41F8-941F-C70D920225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28-41F8-941F-C70D920225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28-41F8-941F-C70D920225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28-41F8-941F-C70D920225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28-41F8-941F-C70D920225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28-41F8-941F-C70D920225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28-41F8-941F-C70D9202251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3.956043956043942E-2</c:v>
                </c:pt>
                <c:pt idx="1">
                  <c:v>-1.634454784061079E-2</c:v>
                </c:pt>
                <c:pt idx="2">
                  <c:v>7.1400903808908955E-2</c:v>
                </c:pt>
                <c:pt idx="3">
                  <c:v>-2.0928792569659516E-2</c:v>
                </c:pt>
                <c:pt idx="4">
                  <c:v>4.0343464631320547E-2</c:v>
                </c:pt>
                <c:pt idx="5">
                  <c:v>-1.1722272317403082E-2</c:v>
                </c:pt>
                <c:pt idx="6">
                  <c:v>-1.6047102285846271E-2</c:v>
                </c:pt>
                <c:pt idx="7">
                  <c:v>-7.7680525164115499E-3</c:v>
                </c:pt>
                <c:pt idx="8">
                  <c:v>-1.1346444780634402E-3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28-41F8-941F-C70D9202251E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5.6774871862268261E-2</c:v>
                </c:pt>
                <c:pt idx="1">
                  <c:v>6.8697342838625941E-2</c:v>
                </c:pt>
                <c:pt idx="2">
                  <c:v>8.1877444589309123E-2</c:v>
                </c:pt>
                <c:pt idx="3">
                  <c:v>2.9963522668056131E-2</c:v>
                </c:pt>
                <c:pt idx="4">
                  <c:v>9.1988555078683643E-2</c:v>
                </c:pt>
                <c:pt idx="5">
                  <c:v>-1.5274034141958714E-2</c:v>
                </c:pt>
                <c:pt idx="6">
                  <c:v>3.5979093229610015E-2</c:v>
                </c:pt>
                <c:pt idx="7">
                  <c:v>4.5658941542718656E-2</c:v>
                </c:pt>
                <c:pt idx="8">
                  <c:v>5.6400000000000006E-2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28-41F8-941F-C70D92022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48-4CCA-A984-FD54F6EE05D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0.55779999999999996</c:v>
                </c:pt>
                <c:pt idx="1">
                  <c:v>0.65590000000000004</c:v>
                </c:pt>
                <c:pt idx="2">
                  <c:v>0.6109</c:v>
                </c:pt>
                <c:pt idx="3">
                  <c:v>0.61370000000000002</c:v>
                </c:pt>
                <c:pt idx="4">
                  <c:v>0.51890000000000003</c:v>
                </c:pt>
                <c:pt idx="5">
                  <c:v>0.55549999999999999</c:v>
                </c:pt>
                <c:pt idx="6">
                  <c:v>0.6764</c:v>
                </c:pt>
                <c:pt idx="7">
                  <c:v>0.70750000000000002</c:v>
                </c:pt>
                <c:pt idx="8">
                  <c:v>0.5857</c:v>
                </c:pt>
                <c:pt idx="9">
                  <c:v>0.60840000000000005</c:v>
                </c:pt>
                <c:pt idx="10">
                  <c:v>0.65980000000000005</c:v>
                </c:pt>
                <c:pt idx="11">
                  <c:v>0.63490000000000002</c:v>
                </c:pt>
                <c:pt idx="12">
                  <c:v>0.61544999999999994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48-4CCA-A984-FD54F6EE05D2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48-4CCA-A984-FD54F6EE05D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48-4CCA-A984-FD54F6EE05D2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48-4CCA-A984-FD54F6EE05D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12">
                  <c:v>0.66569999999999985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48-4CCA-A984-FD54F6EE0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48-4CCA-A984-FD54F6EE05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48-4CCA-A984-FD54F6EE05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48-4CCA-A984-FD54F6EE05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48-4CCA-A984-FD54F6EE05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48-4CCA-A984-FD54F6EE05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48-4CCA-A984-FD54F6EE05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48-4CCA-A984-FD54F6EE05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48-4CCA-A984-FD54F6EE05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48-4CCA-A984-FD54F6EE05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48-4CCA-A984-FD54F6EE05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48-4CCA-A984-FD54F6EE05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48-4CCA-A984-FD54F6EE05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48-4CCA-A984-FD54F6EE05D2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8.5136629284473297E-2</c:v>
                </c:pt>
                <c:pt idx="1">
                  <c:v>9.1011711584591426E-2</c:v>
                </c:pt>
                <c:pt idx="2">
                  <c:v>0.11926020408163285</c:v>
                </c:pt>
                <c:pt idx="3">
                  <c:v>-1.7149328587607093E-2</c:v>
                </c:pt>
                <c:pt idx="4">
                  <c:v>6.5217391304347894E-2</c:v>
                </c:pt>
                <c:pt idx="5">
                  <c:v>-1.1882211124504938E-2</c:v>
                </c:pt>
                <c:pt idx="6">
                  <c:v>2.9768786127167601E-2</c:v>
                </c:pt>
                <c:pt idx="7">
                  <c:v>-2.8448947778643818E-2</c:v>
                </c:pt>
                <c:pt idx="8">
                  <c:v>1.7149328587606982E-2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3.8990918570154465E-2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48-4CCA-A984-FD54F6EE05D2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4.8694855747214216E-2</c:v>
                </c:pt>
                <c:pt idx="1">
                  <c:v>0.14260381262006794</c:v>
                </c:pt>
                <c:pt idx="2">
                  <c:v>8.8203379321035502E-2</c:v>
                </c:pt>
                <c:pt idx="3">
                  <c:v>-7.8008802549704104E-2</c:v>
                </c:pt>
                <c:pt idx="4">
                  <c:v>2.2327964860907823E-2</c:v>
                </c:pt>
                <c:pt idx="5">
                  <c:v>-0.15753927470268692</c:v>
                </c:pt>
                <c:pt idx="6">
                  <c:v>-4.4644054162756408E-2</c:v>
                </c:pt>
                <c:pt idx="7">
                  <c:v>-4.0415704387990692E-2</c:v>
                </c:pt>
                <c:pt idx="8">
                  <c:v>-1.3339610797238E-2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-6.426121144226804E-3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448-4CCA-A984-FD54F6EE0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96-4664-8DFB-573C42B6D8E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0.47479999999999994</c:v>
                </c:pt>
                <c:pt idx="1">
                  <c:v>0.6603</c:v>
                </c:pt>
                <c:pt idx="2">
                  <c:v>0.68440000000000001</c:v>
                </c:pt>
                <c:pt idx="3">
                  <c:v>0.67489999999999994</c:v>
                </c:pt>
                <c:pt idx="4">
                  <c:v>0.51469999999999994</c:v>
                </c:pt>
                <c:pt idx="5">
                  <c:v>0.63390000000000002</c:v>
                </c:pt>
                <c:pt idx="6">
                  <c:v>0.76269999999999993</c:v>
                </c:pt>
                <c:pt idx="7">
                  <c:v>0.82590000000000008</c:v>
                </c:pt>
                <c:pt idx="8">
                  <c:v>0.67400000000000004</c:v>
                </c:pt>
                <c:pt idx="9">
                  <c:v>0.73069999999999991</c:v>
                </c:pt>
                <c:pt idx="10">
                  <c:v>0.69680000000000009</c:v>
                </c:pt>
                <c:pt idx="11">
                  <c:v>0.71420000000000006</c:v>
                </c:pt>
                <c:pt idx="12">
                  <c:v>0.67060833333333336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96-4664-8DFB-573C42B6D8E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96-4664-8DFB-573C42B6D8E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6-4664-8DFB-573C42B6D8E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96-4664-8DFB-573C42B6D8E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12">
                  <c:v>0.75836666666666674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96-4664-8DFB-573C42B6D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96-4664-8DFB-573C42B6D8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96-4664-8DFB-573C42B6D8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96-4664-8DFB-573C42B6D8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96-4664-8DFB-573C42B6D8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96-4664-8DFB-573C42B6D8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96-4664-8DFB-573C42B6D8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96-4664-8DFB-573C42B6D8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96-4664-8DFB-573C42B6D8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96-4664-8DFB-573C42B6D8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96-4664-8DFB-573C42B6D8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96-4664-8DFB-573C42B6D8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96-4664-8DFB-573C42B6D8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96-4664-8DFB-573C42B6D8E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-1.3431013431013494E-2</c:v>
                </c:pt>
                <c:pt idx="1">
                  <c:v>6.0480207657365392E-2</c:v>
                </c:pt>
                <c:pt idx="2">
                  <c:v>2.1412115462799752E-2</c:v>
                </c:pt>
                <c:pt idx="3">
                  <c:v>1.0610801251530466E-2</c:v>
                </c:pt>
                <c:pt idx="4">
                  <c:v>1.2220259128386202E-2</c:v>
                </c:pt>
                <c:pt idx="5">
                  <c:v>4.0771651388698871E-2</c:v>
                </c:pt>
                <c:pt idx="6">
                  <c:v>-5.7098020280057948E-2</c:v>
                </c:pt>
                <c:pt idx="7">
                  <c:v>-4.1359971959341046E-2</c:v>
                </c:pt>
                <c:pt idx="8">
                  <c:v>-2.0402720362714954E-2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3.3778151396690603E-4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96-4664-8DFB-573C42B6D8E3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-1.3832384052074875E-2</c:v>
                </c:pt>
                <c:pt idx="1">
                  <c:v>0.14008650760429742</c:v>
                </c:pt>
                <c:pt idx="2">
                  <c:v>5.634197617379133E-2</c:v>
                </c:pt>
                <c:pt idx="3">
                  <c:v>5.3908355795148521E-2</c:v>
                </c:pt>
                <c:pt idx="4">
                  <c:v>4.0405569007263997E-2</c:v>
                </c:pt>
                <c:pt idx="5">
                  <c:v>9.5554080955539966E-3</c:v>
                </c:pt>
                <c:pt idx="6">
                  <c:v>3.9845758354755123E-3</c:v>
                </c:pt>
                <c:pt idx="7">
                  <c:v>1.12151836332266E-2</c:v>
                </c:pt>
                <c:pt idx="8">
                  <c:v>0.12634161300214641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4.5418118481464598E-2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996-4664-8DFB-573C42B6D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2F-4570-88E6-1E41DBF4E3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0.79900000000000004</c:v>
                </c:pt>
                <c:pt idx="1">
                  <c:v>0.80559999999999998</c:v>
                </c:pt>
                <c:pt idx="2">
                  <c:v>0.81099999999999994</c:v>
                </c:pt>
                <c:pt idx="3">
                  <c:v>0.80870000000000009</c:v>
                </c:pt>
                <c:pt idx="4">
                  <c:v>0.75670000000000004</c:v>
                </c:pt>
                <c:pt idx="5">
                  <c:v>0.81620000000000004</c:v>
                </c:pt>
                <c:pt idx="6">
                  <c:v>0.85180000000000011</c:v>
                </c:pt>
                <c:pt idx="7">
                  <c:v>0.89980000000000004</c:v>
                </c:pt>
                <c:pt idx="8">
                  <c:v>0.79180000000000006</c:v>
                </c:pt>
                <c:pt idx="9">
                  <c:v>0.8456999999999999</c:v>
                </c:pt>
                <c:pt idx="10">
                  <c:v>0.7661</c:v>
                </c:pt>
                <c:pt idx="11">
                  <c:v>0.76919999999999999</c:v>
                </c:pt>
                <c:pt idx="12">
                  <c:v>0.81043671021028874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2F-4570-88E6-1E41DBF4E3DC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2F-4570-88E6-1E41DBF4E3DC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0.60199999999999998</c:v>
                </c:pt>
                <c:pt idx="1">
                  <c:v>0.78110000000000002</c:v>
                </c:pt>
                <c:pt idx="2">
                  <c:v>0.82319999999999993</c:v>
                </c:pt>
                <c:pt idx="3">
                  <c:v>0.88049999999999995</c:v>
                </c:pt>
                <c:pt idx="4">
                  <c:v>0.77670000000000006</c:v>
                </c:pt>
                <c:pt idx="5">
                  <c:v>0.82209999999999994</c:v>
                </c:pt>
                <c:pt idx="6">
                  <c:v>0.91700000000000004</c:v>
                </c:pt>
                <c:pt idx="7">
                  <c:v>0.96599999999999997</c:v>
                </c:pt>
                <c:pt idx="8">
                  <c:v>0.81819999999999993</c:v>
                </c:pt>
                <c:pt idx="9">
                  <c:v>0.88470000000000004</c:v>
                </c:pt>
                <c:pt idx="10">
                  <c:v>0.8327</c:v>
                </c:pt>
                <c:pt idx="11">
                  <c:v>0.82420000000000004</c:v>
                </c:pt>
                <c:pt idx="12">
                  <c:v>0.82736563433026633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2F-4570-88E6-1E41DBF4E3DC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2F-4570-88E6-1E41DBF4E3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2F-4570-88E6-1E41DBF4E3DC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2F-4570-88E6-1E41DBF4E3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2F-4570-88E6-1E41DBF4E3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2F-4570-88E6-1E41DBF4E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2F-4570-88E6-1E41DBF4E3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2F-4570-88E6-1E41DBF4E3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2F-4570-88E6-1E41DBF4E3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2F-4570-88E6-1E41DBF4E3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2F-4570-88E6-1E41DBF4E3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2F-4570-88E6-1E41DBF4E3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2F-4570-88E6-1E41DBF4E3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2F-4570-88E6-1E41DBF4E3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2F-4570-88E6-1E41DBF4E3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2F-4570-88E6-1E41DBF4E3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2F-4570-88E6-1E41DBF4E3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2F-4570-88E6-1E41DBF4E3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2F-4570-88E6-1E41DBF4E3DC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2.7879677182685247E-2</c:v>
                </c:pt>
                <c:pt idx="1">
                  <c:v>-2.2742779167617133E-4</c:v>
                </c:pt>
                <c:pt idx="2">
                  <c:v>5.8544303797468444E-2</c:v>
                </c:pt>
                <c:pt idx="3">
                  <c:v>-2.2347655800022959E-2</c:v>
                </c:pt>
                <c:pt idx="4">
                  <c:v>3.5991002249437853E-2</c:v>
                </c:pt>
                <c:pt idx="5">
                  <c:v>-8.7112171837709917E-3</c:v>
                </c:pt>
                <c:pt idx="6">
                  <c:v>-2.5824652777777679E-2</c:v>
                </c:pt>
                <c:pt idx="7">
                  <c:v>-1.2502604709314635E-3</c:v>
                </c:pt>
                <c:pt idx="8">
                  <c:v>-1.4172670367309514E-3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2F-4570-88E6-1E41DBF4E3DC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5.2065081351689635E-2</c:v>
                </c:pt>
                <c:pt idx="1">
                  <c:v>9.1360476663356449E-2</c:v>
                </c:pt>
                <c:pt idx="2">
                  <c:v>7.237977805178808E-2</c:v>
                </c:pt>
                <c:pt idx="3">
                  <c:v>4.9462099666130799E-2</c:v>
                </c:pt>
                <c:pt idx="4">
                  <c:v>9.5546451698163004E-2</c:v>
                </c:pt>
                <c:pt idx="5">
                  <c:v>1.7765253614310028E-2</c:v>
                </c:pt>
                <c:pt idx="6">
                  <c:v>5.4003287156609403E-2</c:v>
                </c:pt>
                <c:pt idx="7">
                  <c:v>6.5347855078906392E-2</c:v>
                </c:pt>
                <c:pt idx="8">
                  <c:v>6.7820156605203241E-2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2F-4570-88E6-1E41DBF4E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B-4EE2-8D2E-C584A8AA80B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0.81330000000000002</c:v>
                </c:pt>
                <c:pt idx="1">
                  <c:v>0.82629999999999992</c:v>
                </c:pt>
                <c:pt idx="2">
                  <c:v>0.83360000000000001</c:v>
                </c:pt>
                <c:pt idx="3">
                  <c:v>0.83430000000000004</c:v>
                </c:pt>
                <c:pt idx="4">
                  <c:v>0.78040000000000009</c:v>
                </c:pt>
                <c:pt idx="5">
                  <c:v>0.83109999999999995</c:v>
                </c:pt>
                <c:pt idx="6">
                  <c:v>0.86900000000000011</c:v>
                </c:pt>
                <c:pt idx="7">
                  <c:v>0.91980000000000006</c:v>
                </c:pt>
                <c:pt idx="8">
                  <c:v>0.82340000000000002</c:v>
                </c:pt>
                <c:pt idx="9">
                  <c:v>0.873</c:v>
                </c:pt>
                <c:pt idx="10">
                  <c:v>0.79220000000000002</c:v>
                </c:pt>
                <c:pt idx="11">
                  <c:v>0.79409999999999992</c:v>
                </c:pt>
                <c:pt idx="12">
                  <c:v>0.83287780864793659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B-4EE2-8D2E-C584A8AA80BE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1B-4EE2-8D2E-C584A8AA80BE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0.622</c:v>
                </c:pt>
                <c:pt idx="1">
                  <c:v>0.8012999999999999</c:v>
                </c:pt>
                <c:pt idx="2">
                  <c:v>0.84599999999999997</c:v>
                </c:pt>
                <c:pt idx="3">
                  <c:v>0.91430000000000011</c:v>
                </c:pt>
                <c:pt idx="4">
                  <c:v>0.82069999999999999</c:v>
                </c:pt>
                <c:pt idx="5">
                  <c:v>0.85340000000000005</c:v>
                </c:pt>
                <c:pt idx="6">
                  <c:v>0.94340000000000002</c:v>
                </c:pt>
                <c:pt idx="7">
                  <c:v>0.99</c:v>
                </c:pt>
                <c:pt idx="8">
                  <c:v>0.84279999999999999</c:v>
                </c:pt>
                <c:pt idx="9">
                  <c:v>0.91099999999999992</c:v>
                </c:pt>
                <c:pt idx="10">
                  <c:v>0.85560000000000003</c:v>
                </c:pt>
                <c:pt idx="11">
                  <c:v>0.84340000000000004</c:v>
                </c:pt>
                <c:pt idx="12">
                  <c:v>0.8534849854599893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1B-4EE2-8D2E-C584A8AA80BE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1B-4EE2-8D2E-C584A8AA80B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1B-4EE2-8D2E-C584A8AA80BE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1B-4EE2-8D2E-C584A8AA80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1B-4EE2-8D2E-C584A8AA80B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1B-4EE2-8D2E-C584A8AA8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1B-4EE2-8D2E-C584A8AA80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1B-4EE2-8D2E-C584A8AA80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1B-4EE2-8D2E-C584A8AA80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1B-4EE2-8D2E-C584A8AA80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1B-4EE2-8D2E-C584A8AA80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1B-4EE2-8D2E-C584A8AA80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1B-4EE2-8D2E-C584A8AA80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1B-4EE2-8D2E-C584A8AA80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1B-4EE2-8D2E-C584A8AA80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1B-4EE2-8D2E-C584A8AA80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1B-4EE2-8D2E-C584A8AA80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1B-4EE2-8D2E-C584A8AA80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1B-4EE2-8D2E-C584A8AA80B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2.9454195720124865E-2</c:v>
                </c:pt>
                <c:pt idx="1">
                  <c:v>-1.1142061281337101E-2</c:v>
                </c:pt>
                <c:pt idx="2">
                  <c:v>6.2027594481103954E-2</c:v>
                </c:pt>
                <c:pt idx="3">
                  <c:v>-2.7279900800360468E-2</c:v>
                </c:pt>
                <c:pt idx="4">
                  <c:v>3.6334719843406083E-2</c:v>
                </c:pt>
                <c:pt idx="5">
                  <c:v>-1.6291608063759844E-2</c:v>
                </c:pt>
                <c:pt idx="6">
                  <c:v>-2.3845166809238538E-2</c:v>
                </c:pt>
                <c:pt idx="7">
                  <c:v>1.4358974358974486E-3</c:v>
                </c:pt>
                <c:pt idx="8">
                  <c:v>-2.3253110103482744E-4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1B-4EE2-8D2E-C584A8AA80BE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5.2871019304069788E-2</c:v>
                </c:pt>
                <c:pt idx="1">
                  <c:v>7.406510952438583E-2</c:v>
                </c:pt>
                <c:pt idx="2">
                  <c:v>6.1900191938579541E-2</c:v>
                </c:pt>
                <c:pt idx="3">
                  <c:v>3.4280234927484221E-2</c:v>
                </c:pt>
                <c:pt idx="4">
                  <c:v>8.546899026140431E-2</c:v>
                </c:pt>
                <c:pt idx="5">
                  <c:v>9.8664420647336382E-3</c:v>
                </c:pt>
                <c:pt idx="6">
                  <c:v>5.0517836593785947E-2</c:v>
                </c:pt>
                <c:pt idx="7">
                  <c:v>6.153511632963693E-2</c:v>
                </c:pt>
                <c:pt idx="8">
                  <c:v>4.4328394461986775E-2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1B-4EE2-8D2E-C584A8AA8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85390</c:v>
                </c:pt>
                <c:pt idx="1">
                  <c:v>42063</c:v>
                </c:pt>
                <c:pt idx="2">
                  <c:v>21328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B-4160-BB1F-0F9C5EA0AD9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81243</c:v>
                </c:pt>
                <c:pt idx="1">
                  <c:v>31129</c:v>
                </c:pt>
                <c:pt idx="2">
                  <c:v>19637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B-4160-BB1F-0F9C5EA0A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04B-4160-BB1F-0F9C5EA0AD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04B-4160-BB1F-0F9C5EA0AD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04B-4160-BB1F-0F9C5EA0AD9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4B-4160-BB1F-0F9C5EA0AD9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4B-4160-BB1F-0F9C5EA0AD9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4B-4160-BB1F-0F9C5EA0AD9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4B-4160-BB1F-0F9C5EA0AD9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4B-4160-BB1F-0F9C5EA0AD9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4B-4160-BB1F-0F9C5EA0AD9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0.61543531122877981</c:v>
                </c:pt>
                <c:pt idx="1">
                  <c:v>0.23580967964305463</c:v>
                </c:pt>
                <c:pt idx="2">
                  <c:v>0.1487550091281655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4B-4160-BB1F-0F9C5EA0A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4B-4160-BB1F-0F9C5EA0AD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4B-4160-BB1F-0F9C5EA0AD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4B-4160-BB1F-0F9C5EA0AD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4B-4160-BB1F-0F9C5EA0AD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4B-4160-BB1F-0F9C5EA0AD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4B-4160-BB1F-0F9C5EA0AD9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4B-4160-BB1F-0F9C5EA0AD9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4B-4160-BB1F-0F9C5EA0AD9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4B-4160-BB1F-0F9C5EA0AD9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4B-4160-BB1F-0F9C5EA0AD9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4B-4160-BB1F-0F9C5EA0AD9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4B-4160-BB1F-0F9C5EA0AD9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-4.8565405785220728E-2</c:v>
                </c:pt>
                <c:pt idx="1">
                  <c:v>-0.25994341820602429</c:v>
                </c:pt>
                <c:pt idx="2">
                  <c:v>-7.9285446361590406E-2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4B-4160-BB1F-0F9C5EA0AD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F8-4595-8351-35E47C895D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15909</c:v>
                </c:pt>
                <c:pt idx="1">
                  <c:v>14785</c:v>
                </c:pt>
                <c:pt idx="2">
                  <c:v>17990</c:v>
                </c:pt>
                <c:pt idx="3">
                  <c:v>16470</c:v>
                </c:pt>
                <c:pt idx="4">
                  <c:v>17017</c:v>
                </c:pt>
                <c:pt idx="5">
                  <c:v>17675</c:v>
                </c:pt>
                <c:pt idx="6">
                  <c:v>17176</c:v>
                </c:pt>
                <c:pt idx="7">
                  <c:v>16649</c:v>
                </c:pt>
                <c:pt idx="8">
                  <c:v>16732</c:v>
                </c:pt>
                <c:pt idx="9">
                  <c:v>17952</c:v>
                </c:pt>
                <c:pt idx="10">
                  <c:v>17714</c:v>
                </c:pt>
                <c:pt idx="11">
                  <c:v>14947</c:v>
                </c:pt>
                <c:pt idx="12">
                  <c:v>201016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8-4595-8351-35E47C895DE7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F8-4595-8351-35E47C895DE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9791</c:v>
                </c:pt>
                <c:pt idx="1">
                  <c:v>11389</c:v>
                </c:pt>
                <c:pt idx="2">
                  <c:v>15206</c:v>
                </c:pt>
                <c:pt idx="3">
                  <c:v>16678</c:v>
                </c:pt>
                <c:pt idx="4">
                  <c:v>12920</c:v>
                </c:pt>
                <c:pt idx="5">
                  <c:v>14646</c:v>
                </c:pt>
                <c:pt idx="6">
                  <c:v>13069</c:v>
                </c:pt>
                <c:pt idx="7">
                  <c:v>14298</c:v>
                </c:pt>
                <c:pt idx="8">
                  <c:v>12907</c:v>
                </c:pt>
                <c:pt idx="9">
                  <c:v>15170</c:v>
                </c:pt>
                <c:pt idx="10">
                  <c:v>18458</c:v>
                </c:pt>
                <c:pt idx="11">
                  <c:v>14767</c:v>
                </c:pt>
                <c:pt idx="12">
                  <c:v>169299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F8-4595-8351-35E47C895DE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F8-4595-8351-35E47C895D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F8-4595-8351-35E47C895DE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F8-4595-8351-35E47C895D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F8-4595-8351-35E47C895D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12">
                  <c:v>132799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F8-4595-8351-35E47C895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A9F8-4595-8351-35E47C895DE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1359</c:v>
                      </c:pt>
                      <c:pt idx="1">
                        <c:v>1551</c:v>
                      </c:pt>
                      <c:pt idx="2">
                        <c:v>2458</c:v>
                      </c:pt>
                      <c:pt idx="3">
                        <c:v>1668</c:v>
                      </c:pt>
                      <c:pt idx="4">
                        <c:v>3097</c:v>
                      </c:pt>
                      <c:pt idx="5">
                        <c:v>4999</c:v>
                      </c:pt>
                      <c:pt idx="6">
                        <c:v>11072</c:v>
                      </c:pt>
                      <c:pt idx="7">
                        <c:v>11355</c:v>
                      </c:pt>
                      <c:pt idx="8">
                        <c:v>16025</c:v>
                      </c:pt>
                      <c:pt idx="9">
                        <c:v>18377</c:v>
                      </c:pt>
                      <c:pt idx="10">
                        <c:v>17909</c:v>
                      </c:pt>
                      <c:pt idx="11">
                        <c:v>13995</c:v>
                      </c:pt>
                      <c:pt idx="12">
                        <c:v>103865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A9F8-4595-8351-35E47C895D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F8-4595-8351-35E47C895D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F8-4595-8351-35E47C895D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F8-4595-8351-35E47C895D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F8-4595-8351-35E47C895D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F8-4595-8351-35E47C895D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F8-4595-8351-35E47C895D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F8-4595-8351-35E47C895D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F8-4595-8351-35E47C895D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F8-4595-8351-35E47C895D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F8-4595-8351-35E47C895D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F8-4595-8351-35E47C895D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F8-4595-8351-35E47C895D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F8-4595-8351-35E47C895DE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7.8830630499600041E-2</c:v>
                </c:pt>
                <c:pt idx="1">
                  <c:v>5.7667103538663111E-2</c:v>
                </c:pt>
                <c:pt idx="2">
                  <c:v>0.148627777117738</c:v>
                </c:pt>
                <c:pt idx="3">
                  <c:v>-8.828913954999118E-2</c:v>
                </c:pt>
                <c:pt idx="4">
                  <c:v>-1.1921657678115261E-2</c:v>
                </c:pt>
                <c:pt idx="5">
                  <c:v>-7.7127087663966698E-2</c:v>
                </c:pt>
                <c:pt idx="6">
                  <c:v>-1.0069317767238184E-2</c:v>
                </c:pt>
                <c:pt idx="7">
                  <c:v>2.6621939904360792E-2</c:v>
                </c:pt>
                <c:pt idx="8">
                  <c:v>-5.6778929188255667E-2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8.5744664692033457E-3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F8-4595-8351-35E47C895DE7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-6.7508957194041153E-2</c:v>
                </c:pt>
                <c:pt idx="1">
                  <c:v>3.7064592492390913E-2</c:v>
                </c:pt>
                <c:pt idx="2">
                  <c:v>7.4819344080044425E-2</c:v>
                </c:pt>
                <c:pt idx="3">
                  <c:v>-6.2659380692167588E-2</c:v>
                </c:pt>
                <c:pt idx="4">
                  <c:v>-0.18175941705353471</c:v>
                </c:pt>
                <c:pt idx="5">
                  <c:v>-0.27157001414427162</c:v>
                </c:pt>
                <c:pt idx="6">
                  <c:v>-0.21011877037727056</c:v>
                </c:pt>
                <c:pt idx="7">
                  <c:v>-0.13604420685927088</c:v>
                </c:pt>
                <c:pt idx="8">
                  <c:v>-0.21665072914176431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-0.11704553765549885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F8-4595-8351-35E47C895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A3-4D95-B2B8-71B7A528BF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A3-4D95-B2B8-71B7A528BF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A3-4D95-B2B8-71B7A528BF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A3-4D95-B2B8-71B7A528BFB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A3-4D95-B2B8-71B7A528BFB1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A3-4D95-B2B8-71B7A528BFB1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A3-4D95-B2B8-71B7A528BFB1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A3-4D95-B2B8-71B7A528BFB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A3-4D95-B2B8-71B7A528BFB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A3-4D95-B2B8-71B7A528BFB1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A3-4D95-B2B8-71B7A528B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81243</c:v>
                </c:pt>
                <c:pt idx="1">
                  <c:v>31129</c:v>
                </c:pt>
                <c:pt idx="2">
                  <c:v>19637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A3-4D95-B2B8-71B7A528B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B2-4666-83C6-F0E651DA278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B2-4666-83C6-F0E651DA278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B2-4666-83C6-F0E651DA278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2-4666-83C6-F0E651DA278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2-4666-83C6-F0E651DA278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2-4666-83C6-F0E651DA278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2-4666-83C6-F0E651DA278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B2-4666-83C6-F0E651DA278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B2-4666-83C6-F0E651DA278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B2-4666-83C6-F0E651DA2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3B2-4666-83C6-F0E651DA278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B2-4666-83C6-F0E651DA278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B2-4666-83C6-F0E651DA278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B2-4666-83C6-F0E651DA278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B2-4666-83C6-F0E651DA2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3B2-4666-83C6-F0E651DA278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3B2-4666-83C6-F0E651DA278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B2-4666-83C6-F0E651DA278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B2-4666-83C6-F0E651DA278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B2-4666-83C6-F0E651DA278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B2-4666-83C6-F0E651DA278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B2-4666-83C6-F0E651DA278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B2-4666-83C6-F0E651DA278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B2-4666-83C6-F0E651DA278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B2-4666-83C6-F0E651DA278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B2-4666-83C6-F0E651DA278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B2-4666-83C6-F0E651DA278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B2-4666-83C6-F0E651DA278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B2-4666-83C6-F0E651DA278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B2-4666-83C6-F0E651DA278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B2-4666-83C6-F0E651DA278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B2-4666-83C6-F0E651DA278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B2-4666-83C6-F0E651DA27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3B2-4666-83C6-F0E651DA278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3B2-4666-83C6-F0E651DA27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3B2-4666-83C6-F0E651DA27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3B2-4666-83C6-F0E651DA27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3B2-4666-83C6-F0E651DA27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3B2-4666-83C6-F0E651DA27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3B2-4666-83C6-F0E651DA27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3B2-4666-83C6-F0E651DA27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3B2-4666-83C6-F0E651DA27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3B2-4666-83C6-F0E651DA27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3B2-4666-83C6-F0E651DA27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3B2-4666-83C6-F0E651DA27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3B2-4666-83C6-F0E651DA278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3B2-4666-83C6-F0E651DA278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3B2-4666-83C6-F0E651DA278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3B2-4666-83C6-F0E651DA278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3B2-4666-83C6-F0E651DA278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B2-4666-83C6-F0E651DA278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3B2-4666-83C6-F0E651DA278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B2-4666-83C6-F0E651DA278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B2-4666-83C6-F0E651DA278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B2-4666-83C6-F0E651DA278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B2-4666-83C6-F0E651DA278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B2-4666-83C6-F0E651DA278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3B2-4666-83C6-F0E651DA278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3B2-4666-83C6-F0E651DA278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3B2-4666-83C6-F0E651DA278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3B2-4666-83C6-F0E651DA278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3B2-4666-83C6-F0E651DA278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3B2-4666-83C6-F0E651DA278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3B2-4666-83C6-F0E651DA278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3B2-4666-83C6-F0E651DA278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3B2-4666-83C6-F0E651DA27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3B2-4666-83C6-F0E651DA278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3B2-4666-83C6-F0E651DA278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3B2-4666-83C6-F0E651DA278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3B2-4666-83C6-F0E651DA278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3B2-4666-83C6-F0E651DA278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3B2-4666-83C6-F0E651DA278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3B2-4666-83C6-F0E651DA278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3B2-4666-83C6-F0E651DA278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3B2-4666-83C6-F0E651DA278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3B2-4666-83C6-F0E651DA278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3B2-4666-83C6-F0E651DA278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3B2-4666-83C6-F0E651DA278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3B2-4666-83C6-F0E651DA278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3B2-4666-83C6-F0E651DA278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3B2-4666-83C6-F0E651DA278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3B2-4666-83C6-F0E651DA278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3B2-4666-83C6-F0E651DA27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3B2-4666-83C6-F0E651DA2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2F1-4371-B811-9FA6CC5072B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2F1-4371-B811-9FA6CC5072B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1-4371-B811-9FA6CC5072B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1-4371-B811-9FA6CC5072B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6419</c:v>
                </c:pt>
                <c:pt idx="1">
                  <c:v>97975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F1-4371-B811-9FA6CC50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62090</c:v>
                </c:pt>
                <c:pt idx="1">
                  <c:v>2625</c:v>
                </c:pt>
                <c:pt idx="2">
                  <c:v>59465</c:v>
                </c:pt>
                <c:pt idx="3">
                  <c:v>14523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4-4F5D-8E9F-185ADE627DC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116447</c:v>
                </c:pt>
                <c:pt idx="1">
                  <c:v>9524</c:v>
                </c:pt>
                <c:pt idx="2">
                  <c:v>106923</c:v>
                </c:pt>
                <c:pt idx="3">
                  <c:v>32334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4-4F5D-8E9F-185ADE627DC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104394</c:v>
                </c:pt>
                <c:pt idx="1">
                  <c:v>6419</c:v>
                </c:pt>
                <c:pt idx="2">
                  <c:v>97975</c:v>
                </c:pt>
                <c:pt idx="3">
                  <c:v>27615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44-4F5D-8E9F-185ADE627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-0.10350631617817552</c:v>
                </c:pt>
                <c:pt idx="1">
                  <c:v>-0.32601847963040742</c:v>
                </c:pt>
                <c:pt idx="2">
                  <c:v>-8.3686391141288619E-2</c:v>
                </c:pt>
                <c:pt idx="3">
                  <c:v>-0.14594544442382629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44-4F5D-8E9F-185ADE627DC9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-0.29811138079646082</c:v>
                </c:pt>
                <c:pt idx="1">
                  <c:v>-0.59600981811316012</c:v>
                </c:pt>
                <c:pt idx="2">
                  <c:v>-0.26248080455270839</c:v>
                </c:pt>
                <c:pt idx="3">
                  <c:v>-0.1968414623505802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44-4F5D-8E9F-185ADE627DC9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0.82496694632082501</c:v>
                </c:pt>
                <c:pt idx="1">
                  <c:v>3.1611336810981036E-2</c:v>
                </c:pt>
                <c:pt idx="2">
                  <c:v>0.79335560950984396</c:v>
                </c:pt>
                <c:pt idx="3">
                  <c:v>0.17503305367917499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44-4F5D-8E9F-185ADE627DC9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0.7908097175192601</c:v>
                </c:pt>
                <c:pt idx="1">
                  <c:v>4.8625472505662494E-2</c:v>
                </c:pt>
                <c:pt idx="2">
                  <c:v>0.74218424501359759</c:v>
                </c:pt>
                <c:pt idx="3">
                  <c:v>0.20919028248073995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44-4F5D-8E9F-185ADE627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217-49B6-A552-A3458C446B6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17-49B6-A552-A3458C446B6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17-49B6-A552-A3458C446B6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17-49B6-A552-A3458C446B6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4258</c:v>
                </c:pt>
                <c:pt idx="1">
                  <c:v>63277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17-49B6-A552-A3458C446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31801</c:v>
                </c:pt>
                <c:pt idx="1">
                  <c:v>978</c:v>
                </c:pt>
                <c:pt idx="2">
                  <c:v>30823</c:v>
                </c:pt>
                <c:pt idx="3">
                  <c:v>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3-4054-A995-3B3CB40F027C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70381</c:v>
                </c:pt>
                <c:pt idx="1">
                  <c:v>5006</c:v>
                </c:pt>
                <c:pt idx="2">
                  <c:v>65375</c:v>
                </c:pt>
                <c:pt idx="3">
                  <c:v>15009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3-4054-A995-3B3CB40F027C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67535</c:v>
                </c:pt>
                <c:pt idx="1">
                  <c:v>4258</c:v>
                </c:pt>
                <c:pt idx="2">
                  <c:v>63277</c:v>
                </c:pt>
                <c:pt idx="3">
                  <c:v>13708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43-4054-A995-3B3CB40F0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-4.0437049771955502E-2</c:v>
                </c:pt>
                <c:pt idx="1">
                  <c:v>-0.14942069516580103</c:v>
                </c:pt>
                <c:pt idx="2">
                  <c:v>-3.2091778202676835E-2</c:v>
                </c:pt>
                <c:pt idx="3">
                  <c:v>-8.6681324538610216E-2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43-4054-A995-3B3CB40F027C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-0.14335908266423125</c:v>
                </c:pt>
                <c:pt idx="1">
                  <c:v>-0.45227682016979676</c:v>
                </c:pt>
                <c:pt idx="2">
                  <c:v>-0.10956475240279751</c:v>
                </c:pt>
                <c:pt idx="3">
                  <c:v>0.41392470345538945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43-4054-A995-3B3CB40F027C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0.90190368167744706</c:v>
                </c:pt>
                <c:pt idx="1">
                  <c:v>3.3168817632813222E-2</c:v>
                </c:pt>
                <c:pt idx="2">
                  <c:v>0.86873486404463385</c:v>
                </c:pt>
                <c:pt idx="3">
                  <c:v>9.8096318322552958E-2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43-4054-A995-3B3CB40F027C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0.83127161724702436</c:v>
                </c:pt>
                <c:pt idx="1">
                  <c:v>5.2410669226887238E-2</c:v>
                </c:pt>
                <c:pt idx="2">
                  <c:v>0.77886094802013717</c:v>
                </c:pt>
                <c:pt idx="3">
                  <c:v>0.16872838275297564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43-4054-A995-3B3CB40F0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BC-438B-B51F-7F7F29D00C5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BC-438B-B51F-7F7F29D00C5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C-438B-B51F-7F7F29D00C5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C-438B-B51F-7F7F29D00C5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2161</c:v>
                </c:pt>
                <c:pt idx="1">
                  <c:v>34698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BC-438B-B51F-7F7F29D00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30289</c:v>
                </c:pt>
                <c:pt idx="1">
                  <c:v>1647</c:v>
                </c:pt>
                <c:pt idx="2">
                  <c:v>28642</c:v>
                </c:pt>
                <c:pt idx="3">
                  <c:v>12553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E-43FA-9864-B9AC722A379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46066</c:v>
                </c:pt>
                <c:pt idx="1">
                  <c:v>4518</c:v>
                </c:pt>
                <c:pt idx="2">
                  <c:v>41548</c:v>
                </c:pt>
                <c:pt idx="3">
                  <c:v>17325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E-43FA-9864-B9AC722A379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36859</c:v>
                </c:pt>
                <c:pt idx="1">
                  <c:v>2161</c:v>
                </c:pt>
                <c:pt idx="2">
                  <c:v>34698</c:v>
                </c:pt>
                <c:pt idx="3">
                  <c:v>13907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E-43FA-9864-B9AC722A3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-0.19986541049798112</c:v>
                </c:pt>
                <c:pt idx="1">
                  <c:v>-0.52169101372288629</c:v>
                </c:pt>
                <c:pt idx="2">
                  <c:v>-0.16486954847405411</c:v>
                </c:pt>
                <c:pt idx="3">
                  <c:v>-0.19728715728715729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7E-43FA-9864-B9AC722A3791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-0.47265937964976534</c:v>
                </c:pt>
                <c:pt idx="1">
                  <c:v>-0.73370301910043123</c:v>
                </c:pt>
                <c:pt idx="2">
                  <c:v>-0.43837102021657148</c:v>
                </c:pt>
                <c:pt idx="3">
                  <c:v>-0.43668988982501622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7E-43FA-9864-B9AC722A3791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0.75660116950568412</c:v>
                </c:pt>
                <c:pt idx="1">
                  <c:v>3.0227363527403479E-2</c:v>
                </c:pt>
                <c:pt idx="2">
                  <c:v>0.72637380597828061</c:v>
                </c:pt>
                <c:pt idx="3">
                  <c:v>0.2433988304943159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7E-43FA-9864-B9AC722A3791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0.72605680967576725</c:v>
                </c:pt>
                <c:pt idx="1">
                  <c:v>4.2567860378993815E-2</c:v>
                </c:pt>
                <c:pt idx="2">
                  <c:v>0.6834889492967734</c:v>
                </c:pt>
                <c:pt idx="3">
                  <c:v>0.27394319032423275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7E-43FA-9864-B9AC722A3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7-42A0-82E6-5C634928E4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B7-42A0-82E6-5C634928E43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AB7-42A0-82E6-5C634928E43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AB7-42A0-82E6-5C634928E43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AB7-42A0-82E6-5C634928E43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AB7-42A0-82E6-5C634928E43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AB7-42A0-82E6-5C634928E43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AB7-42A0-82E6-5C634928E43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AB7-42A0-82E6-5C634928E43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AB7-42A0-82E6-5C634928E43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7-42A0-82E6-5C634928E43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7-42A0-82E6-5C634928E43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7-42A0-82E6-5C634928E43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7-42A0-82E6-5C634928E43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B7-42A0-82E6-5C634928E43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B7-42A0-82E6-5C634928E43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B7-42A0-82E6-5C634928E43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B7-42A0-82E6-5C634928E43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B7-42A0-82E6-5C634928E43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AB7-42A0-82E6-5C634928E43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AB7-42A0-82E6-5C634928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36-4773-98A4-264AF9518C2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36-4773-98A4-264AF9518C2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36-4773-98A4-264AF9518C2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36-4773-98A4-264AF9518C2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36-4773-98A4-264AF9518C2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36-4773-98A4-264AF9518C2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36-4773-98A4-264AF9518C2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36-4773-98A4-264AF9518C2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36-4773-98A4-264AF9518C2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36-4773-98A4-264AF9518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C36-4773-98A4-264AF9518C2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36-4773-98A4-264AF9518C2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36-4773-98A4-264AF9518C2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36-4773-98A4-264AF9518C2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36-4773-98A4-264AF9518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C36-4773-98A4-264AF9518C2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C36-4773-98A4-264AF9518C2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36-4773-98A4-264AF9518C2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36-4773-98A4-264AF9518C2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36-4773-98A4-264AF9518C2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36-4773-98A4-264AF9518C2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36-4773-98A4-264AF9518C2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36-4773-98A4-264AF9518C2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36-4773-98A4-264AF9518C2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36-4773-98A4-264AF9518C2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36-4773-98A4-264AF9518C2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36-4773-98A4-264AF9518C2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36-4773-98A4-264AF9518C2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36-4773-98A4-264AF9518C2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36-4773-98A4-264AF9518C2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36-4773-98A4-264AF9518C2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36-4773-98A4-264AF9518C2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36-4773-98A4-264AF9518C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C36-4773-98A4-264AF9518C2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C36-4773-98A4-264AF9518C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C36-4773-98A4-264AF9518C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C36-4773-98A4-264AF9518C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C36-4773-98A4-264AF9518C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C36-4773-98A4-264AF9518C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C36-4773-98A4-264AF9518C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C36-4773-98A4-264AF9518C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C36-4773-98A4-264AF9518C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C36-4773-98A4-264AF9518C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C36-4773-98A4-264AF9518C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C36-4773-98A4-264AF9518C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C36-4773-98A4-264AF9518C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C36-4773-98A4-264AF9518C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C36-4773-98A4-264AF9518C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C36-4773-98A4-264AF9518C2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C36-4773-98A4-264AF9518C2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36-4773-98A4-264AF9518C2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36-4773-98A4-264AF9518C2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36-4773-98A4-264AF9518C2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36-4773-98A4-264AF9518C2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36-4773-98A4-264AF9518C2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36-4773-98A4-264AF9518C2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36-4773-98A4-264AF9518C2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36-4773-98A4-264AF9518C2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36-4773-98A4-264AF9518C2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36-4773-98A4-264AF9518C2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C36-4773-98A4-264AF9518C2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C36-4773-98A4-264AF9518C2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C36-4773-98A4-264AF9518C2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C36-4773-98A4-264AF9518C2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C36-4773-98A4-264AF9518C2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C36-4773-98A4-264AF9518C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C36-4773-98A4-264AF9518C2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C36-4773-98A4-264AF9518C2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C36-4773-98A4-264AF9518C2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C36-4773-98A4-264AF9518C2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C36-4773-98A4-264AF9518C2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C36-4773-98A4-264AF9518C2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C36-4773-98A4-264AF9518C2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C36-4773-98A4-264AF9518C2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C36-4773-98A4-264AF9518C2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C36-4773-98A4-264AF9518C2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C36-4773-98A4-264AF9518C2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C36-4773-98A4-264AF9518C2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C36-4773-98A4-264AF9518C2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C36-4773-98A4-264AF9518C2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C36-4773-98A4-264AF9518C2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C36-4773-98A4-264AF9518C2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C36-4773-98A4-264AF9518C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C36-4773-98A4-264AF9518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F9-4DE6-A94E-33692C0C75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4095</c:v>
                </c:pt>
                <c:pt idx="1">
                  <c:v>5215</c:v>
                </c:pt>
                <c:pt idx="2">
                  <c:v>4327</c:v>
                </c:pt>
                <c:pt idx="3">
                  <c:v>5054</c:v>
                </c:pt>
                <c:pt idx="4">
                  <c:v>4962</c:v>
                </c:pt>
                <c:pt idx="5">
                  <c:v>3565</c:v>
                </c:pt>
                <c:pt idx="6">
                  <c:v>4025</c:v>
                </c:pt>
                <c:pt idx="7">
                  <c:v>5358</c:v>
                </c:pt>
                <c:pt idx="8">
                  <c:v>3284</c:v>
                </c:pt>
                <c:pt idx="9">
                  <c:v>5000</c:v>
                </c:pt>
                <c:pt idx="10">
                  <c:v>3876</c:v>
                </c:pt>
                <c:pt idx="11">
                  <c:v>3810</c:v>
                </c:pt>
                <c:pt idx="12">
                  <c:v>52571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9-4DE6-A94E-33692C0C75DC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F9-4DE6-A94E-33692C0C75DC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3814</c:v>
                </c:pt>
                <c:pt idx="1">
                  <c:v>6284</c:v>
                </c:pt>
                <c:pt idx="2">
                  <c:v>4959</c:v>
                </c:pt>
                <c:pt idx="3">
                  <c:v>6947</c:v>
                </c:pt>
                <c:pt idx="4">
                  <c:v>5457</c:v>
                </c:pt>
                <c:pt idx="5">
                  <c:v>4071</c:v>
                </c:pt>
                <c:pt idx="6">
                  <c:v>5091</c:v>
                </c:pt>
                <c:pt idx="7">
                  <c:v>6066</c:v>
                </c:pt>
                <c:pt idx="8">
                  <c:v>4266</c:v>
                </c:pt>
                <c:pt idx="9">
                  <c:v>6721</c:v>
                </c:pt>
                <c:pt idx="10">
                  <c:v>3923</c:v>
                </c:pt>
                <c:pt idx="11">
                  <c:v>5577</c:v>
                </c:pt>
                <c:pt idx="12">
                  <c:v>63176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F9-4DE6-A94E-33692C0C75DC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F9-4DE6-A94E-33692C0C75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F9-4DE6-A94E-33692C0C75DC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F9-4DE6-A94E-33692C0C75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F9-4DE6-A94E-33692C0C75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12">
                  <c:v>44942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F9-4DE6-A94E-33692C0C7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9-4DE6-A94E-33692C0C75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F9-4DE6-A94E-33692C0C75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9-4DE6-A94E-33692C0C75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9-4DE6-A94E-33692C0C75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F9-4DE6-A94E-33692C0C75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F9-4DE6-A94E-33692C0C75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F9-4DE6-A94E-33692C0C75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F9-4DE6-A94E-33692C0C75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F9-4DE6-A94E-33692C0C75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F9-4DE6-A94E-33692C0C75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F9-4DE6-A94E-33692C0C75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F9-4DE6-A94E-33692C0C75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F9-4DE6-A94E-33692C0C75D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9.4406321480557276E-2</c:v>
                </c:pt>
                <c:pt idx="1">
                  <c:v>-2.262102247021569E-2</c:v>
                </c:pt>
                <c:pt idx="2">
                  <c:v>0.20708000818498062</c:v>
                </c:pt>
                <c:pt idx="3">
                  <c:v>-0.16564253272775853</c:v>
                </c:pt>
                <c:pt idx="4">
                  <c:v>-9.0055910543131001E-2</c:v>
                </c:pt>
                <c:pt idx="5">
                  <c:v>-0.15506408645388292</c:v>
                </c:pt>
                <c:pt idx="6">
                  <c:v>-0.16006984866123397</c:v>
                </c:pt>
                <c:pt idx="7">
                  <c:v>-0.10215221459762946</c:v>
                </c:pt>
                <c:pt idx="8">
                  <c:v>-0.372968524994857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-8.7045726938468682E-2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F9-4DE6-A94E-33692C0C75DC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0.28522588522588532</c:v>
                </c:pt>
                <c:pt idx="1">
                  <c:v>0.24276126558005751</c:v>
                </c:pt>
                <c:pt idx="2">
                  <c:v>0.36330020799630236</c:v>
                </c:pt>
                <c:pt idx="3">
                  <c:v>0.23585278986941027</c:v>
                </c:pt>
                <c:pt idx="4">
                  <c:v>-8.1620314389359128E-2</c:v>
                </c:pt>
                <c:pt idx="5">
                  <c:v>-5.6942496493688655E-2</c:v>
                </c:pt>
                <c:pt idx="6">
                  <c:v>7.5527950310559033E-2</c:v>
                </c:pt>
                <c:pt idx="7">
                  <c:v>7.4468085106383031E-2</c:v>
                </c:pt>
                <c:pt idx="8">
                  <c:v>-7.1863580998781984E-2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0.12678951986962517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F9-4DE6-A94E-33692C0C7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76613</c:v>
                </c:pt>
                <c:pt idx="1">
                  <c:v>34195</c:v>
                </c:pt>
                <c:pt idx="2">
                  <c:v>2129</c:v>
                </c:pt>
                <c:pt idx="3">
                  <c:v>75068</c:v>
                </c:pt>
                <c:pt idx="4">
                  <c:v>24373</c:v>
                </c:pt>
                <c:pt idx="5">
                  <c:v>36330</c:v>
                </c:pt>
                <c:pt idx="6">
                  <c:v>11031</c:v>
                </c:pt>
                <c:pt idx="7">
                  <c:v>14652</c:v>
                </c:pt>
                <c:pt idx="8">
                  <c:v>16922</c:v>
                </c:pt>
                <c:pt idx="9">
                  <c:v>64322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D-455B-8D0D-0E5CF870782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D-455B-8D0D-0E5CF870782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8D-455B-8D0D-0E5CF8707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-0.11272944798058893</c:v>
                </c:pt>
                <c:pt idx="1">
                  <c:v>-3.4811165845648584E-2</c:v>
                </c:pt>
                <c:pt idx="2">
                  <c:v>-0.46711368485217919</c:v>
                </c:pt>
                <c:pt idx="3">
                  <c:v>0.10289874933283327</c:v>
                </c:pt>
                <c:pt idx="4">
                  <c:v>-6.6768074857682769E-2</c:v>
                </c:pt>
                <c:pt idx="5">
                  <c:v>6.9485986484989493E-2</c:v>
                </c:pt>
                <c:pt idx="6">
                  <c:v>-0.12414601473543196</c:v>
                </c:pt>
                <c:pt idx="7">
                  <c:v>-0.13137417843922339</c:v>
                </c:pt>
                <c:pt idx="8">
                  <c:v>0.24446826429829271</c:v>
                </c:pt>
                <c:pt idx="9">
                  <c:v>-8.003768494529262E-2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8D-455B-8D0D-0E5CF870782F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-0.2790963105353983</c:v>
                </c:pt>
                <c:pt idx="1">
                  <c:v>-9.8715970243748008E-2</c:v>
                </c:pt>
                <c:pt idx="2">
                  <c:v>2.9681978798586472E-2</c:v>
                </c:pt>
                <c:pt idx="3">
                  <c:v>9.2013740109121001E-2</c:v>
                </c:pt>
                <c:pt idx="4">
                  <c:v>0.7050699006232104</c:v>
                </c:pt>
                <c:pt idx="5">
                  <c:v>0.32379962063212742</c:v>
                </c:pt>
                <c:pt idx="6">
                  <c:v>-3.9987813237870595E-3</c:v>
                </c:pt>
                <c:pt idx="7">
                  <c:v>-0.38798105072656619</c:v>
                </c:pt>
                <c:pt idx="8">
                  <c:v>0.43874660686887768</c:v>
                </c:pt>
                <c:pt idx="9">
                  <c:v>1.5600992790450352E-2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8D-455B-8D0D-0E5CF870782F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0.34293463475759051</c:v>
                </c:pt>
                <c:pt idx="1">
                  <c:v>0.10269985078687255</c:v>
                </c:pt>
                <c:pt idx="2">
                  <c:v>6.5010758184051503E-3</c:v>
                </c:pt>
                <c:pt idx="3">
                  <c:v>0.20943092916086165</c:v>
                </c:pt>
                <c:pt idx="4">
                  <c:v>6.2415603900975246E-2</c:v>
                </c:pt>
                <c:pt idx="5">
                  <c:v>0.11350090269820202</c:v>
                </c:pt>
                <c:pt idx="6">
                  <c:v>2.3013445669109584E-2</c:v>
                </c:pt>
                <c:pt idx="7">
                  <c:v>6.2019900579540488E-2</c:v>
                </c:pt>
                <c:pt idx="8">
                  <c:v>3.1857414903176347E-2</c:v>
                </c:pt>
                <c:pt idx="9">
                  <c:v>4.5626241725266484E-2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8D-455B-8D0D-0E5CF870782F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0.15811278901526404</c:v>
                </c:pt>
                <c:pt idx="1">
                  <c:v>0.10912512097199199</c:v>
                </c:pt>
                <c:pt idx="2">
                  <c:v>1.0470664890813794E-2</c:v>
                </c:pt>
                <c:pt idx="3">
                  <c:v>0.36629959851671567</c:v>
                </c:pt>
                <c:pt idx="4">
                  <c:v>4.8498989105334268E-2</c:v>
                </c:pt>
                <c:pt idx="5">
                  <c:v>0.13875966578193422</c:v>
                </c:pt>
                <c:pt idx="6">
                  <c:v>3.1324559470310362E-2</c:v>
                </c:pt>
                <c:pt idx="7">
                  <c:v>2.7543286413767333E-2</c:v>
                </c:pt>
                <c:pt idx="8">
                  <c:v>5.8404319538533769E-2</c:v>
                </c:pt>
                <c:pt idx="9">
                  <c:v>5.1461006295334552E-2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D-455B-8D0D-0E5CF8707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E0-4E66-878C-402303C68F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E0-4E66-878C-402303C68F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EE0-4E66-878C-402303C68F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E0-4E66-878C-402303C68F4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E0-4E66-878C-402303C68F4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EE0-4E66-878C-402303C68F4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EE0-4E66-878C-402303C68F4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EE0-4E66-878C-402303C68F4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EE0-4E66-878C-402303C68F4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EE0-4E66-878C-402303C68F4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E0-4E66-878C-402303C68F4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E0-4E66-878C-402303C68F4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E0-4E66-878C-402303C68F4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E0-4E66-878C-402303C68F4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E0-4E66-878C-402303C68F4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E0-4E66-878C-402303C68F4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E0-4E66-878C-402303C68F4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E0-4E66-878C-402303C68F4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E0-4E66-878C-402303C68F4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EE0-4E66-878C-402303C68F4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EE0-4E66-878C-402303C68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86-46F2-ABF1-A9A34FD8BC8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86-46F2-ABF1-A9A34FD8BC8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86-46F2-ABF1-A9A34FD8BC8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6-46F2-ABF1-A9A34FD8BC8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86-46F2-ABF1-A9A34FD8BC8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86-46F2-ABF1-A9A34FD8BC8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86-46F2-ABF1-A9A34FD8BC8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86-46F2-ABF1-A9A34FD8BC8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86-46F2-ABF1-A9A34FD8BC8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86-46F2-ABF1-A9A34FD8B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286-46F2-ABF1-A9A34FD8BC8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86-46F2-ABF1-A9A34FD8BC8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86-46F2-ABF1-A9A34FD8BC8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86-46F2-ABF1-A9A34FD8BC8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86-46F2-ABF1-A9A34FD8B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286-46F2-ABF1-A9A34FD8BC8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286-46F2-ABF1-A9A34FD8BC8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86-46F2-ABF1-A9A34FD8BC8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86-46F2-ABF1-A9A34FD8BC8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86-46F2-ABF1-A9A34FD8BC8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86-46F2-ABF1-A9A34FD8BC8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86-46F2-ABF1-A9A34FD8BC8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86-46F2-ABF1-A9A34FD8BC8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86-46F2-ABF1-A9A34FD8BC8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86-46F2-ABF1-A9A34FD8BC8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86-46F2-ABF1-A9A34FD8BC8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86-46F2-ABF1-A9A34FD8BC8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86-46F2-ABF1-A9A34FD8BC8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86-46F2-ABF1-A9A34FD8BC8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86-46F2-ABF1-A9A34FD8BC8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86-46F2-ABF1-A9A34FD8BC8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86-46F2-ABF1-A9A34FD8BC8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86-46F2-ABF1-A9A34FD8BC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286-46F2-ABF1-A9A34FD8BC8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286-46F2-ABF1-A9A34FD8BC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286-46F2-ABF1-A9A34FD8BC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286-46F2-ABF1-A9A34FD8BC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286-46F2-ABF1-A9A34FD8BC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286-46F2-ABF1-A9A34FD8BC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286-46F2-ABF1-A9A34FD8BC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286-46F2-ABF1-A9A34FD8BC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286-46F2-ABF1-A9A34FD8BC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286-46F2-ABF1-A9A34FD8BC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286-46F2-ABF1-A9A34FD8BC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286-46F2-ABF1-A9A34FD8BC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286-46F2-ABF1-A9A34FD8BC8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286-46F2-ABF1-A9A34FD8BC8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286-46F2-ABF1-A9A34FD8BC8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286-46F2-ABF1-A9A34FD8BC8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286-46F2-ABF1-A9A34FD8BC8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86-46F2-ABF1-A9A34FD8BC8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86-46F2-ABF1-A9A34FD8BC8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86-46F2-ABF1-A9A34FD8BC8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86-46F2-ABF1-A9A34FD8BC8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86-46F2-ABF1-A9A34FD8BC8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86-46F2-ABF1-A9A34FD8BC8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86-46F2-ABF1-A9A34FD8BC8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86-46F2-ABF1-A9A34FD8BC8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286-46F2-ABF1-A9A34FD8BC8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86-46F2-ABF1-A9A34FD8BC8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86-46F2-ABF1-A9A34FD8BC8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86-46F2-ABF1-A9A34FD8BC8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286-46F2-ABF1-A9A34FD8BC8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286-46F2-ABF1-A9A34FD8BC8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86-46F2-ABF1-A9A34FD8BC8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286-46F2-ABF1-A9A34FD8BC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286-46F2-ABF1-A9A34FD8BC8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286-46F2-ABF1-A9A34FD8BC8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86-46F2-ABF1-A9A34FD8BC8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286-46F2-ABF1-A9A34FD8BC8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286-46F2-ABF1-A9A34FD8BC8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286-46F2-ABF1-A9A34FD8BC8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286-46F2-ABF1-A9A34FD8BC8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286-46F2-ABF1-A9A34FD8BC8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286-46F2-ABF1-A9A34FD8BC8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286-46F2-ABF1-A9A34FD8BC8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286-46F2-ABF1-A9A34FD8BC8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286-46F2-ABF1-A9A34FD8BC8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286-46F2-ABF1-A9A34FD8BC8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286-46F2-ABF1-A9A34FD8BC8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286-46F2-ABF1-A9A34FD8BC8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286-46F2-ABF1-A9A34FD8BC8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286-46F2-ABF1-A9A34FD8BC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286-46F2-ABF1-A9A34FD8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33771</c:v>
                </c:pt>
                <c:pt idx="1">
                  <c:v>18052</c:v>
                </c:pt>
                <c:pt idx="2">
                  <c:v>626</c:v>
                </c:pt>
                <c:pt idx="3">
                  <c:v>58827</c:v>
                </c:pt>
                <c:pt idx="4">
                  <c:v>22315</c:v>
                </c:pt>
                <c:pt idx="5">
                  <c:v>19639</c:v>
                </c:pt>
                <c:pt idx="6">
                  <c:v>5101</c:v>
                </c:pt>
                <c:pt idx="7">
                  <c:v>4587</c:v>
                </c:pt>
                <c:pt idx="8">
                  <c:v>10850</c:v>
                </c:pt>
                <c:pt idx="9">
                  <c:v>30441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8-4D07-B04B-F82C3363FD0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48-4D07-B04B-F82C3363FD0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48-4D07-B04B-F82C3363F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-4.8565405785220728E-2</c:v>
                </c:pt>
                <c:pt idx="1">
                  <c:v>-5.1963423248000296E-2</c:v>
                </c:pt>
                <c:pt idx="2">
                  <c:v>-0.31821489206888187</c:v>
                </c:pt>
                <c:pt idx="3">
                  <c:v>9.0600507919468498E-2</c:v>
                </c:pt>
                <c:pt idx="4">
                  <c:v>1.9871529995116655E-2</c:v>
                </c:pt>
                <c:pt idx="5">
                  <c:v>-1.8366969702061864E-2</c:v>
                </c:pt>
                <c:pt idx="6">
                  <c:v>-0.11680196801968024</c:v>
                </c:pt>
                <c:pt idx="7">
                  <c:v>-0.11309655937846841</c:v>
                </c:pt>
                <c:pt idx="8">
                  <c:v>0.67354368932038833</c:v>
                </c:pt>
                <c:pt idx="9">
                  <c:v>0.10920804525455696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48-4D07-B04B-F82C3363FD00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-8.2331812226087764E-2</c:v>
                </c:pt>
                <c:pt idx="1">
                  <c:v>-0.17510755277976175</c:v>
                </c:pt>
                <c:pt idx="2">
                  <c:v>-0.20390824129141882</c:v>
                </c:pt>
                <c:pt idx="3">
                  <c:v>-1.977486934381556E-2</c:v>
                </c:pt>
                <c:pt idx="4">
                  <c:v>0.87060768912773878</c:v>
                </c:pt>
                <c:pt idx="5">
                  <c:v>0.35025310311351499</c:v>
                </c:pt>
                <c:pt idx="6">
                  <c:v>0.34484566976326048</c:v>
                </c:pt>
                <c:pt idx="7">
                  <c:v>-0.512951788870604</c:v>
                </c:pt>
                <c:pt idx="8">
                  <c:v>0.17492462970245115</c:v>
                </c:pt>
                <c:pt idx="9">
                  <c:v>-0.15939267639178323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48-4D07-B04B-F82C3363FD00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0.34792393263580029</c:v>
                </c:pt>
                <c:pt idx="1">
                  <c:v>9.3978533616328394E-2</c:v>
                </c:pt>
                <c:pt idx="2">
                  <c:v>6.9291125829698125E-3</c:v>
                </c:pt>
                <c:pt idx="3">
                  <c:v>0.28810389758138777</c:v>
                </c:pt>
                <c:pt idx="4">
                  <c:v>5.6559903582589402E-2</c:v>
                </c:pt>
                <c:pt idx="5">
                  <c:v>0.12049332153002201</c:v>
                </c:pt>
                <c:pt idx="6">
                  <c:v>2.4687407786630262E-2</c:v>
                </c:pt>
                <c:pt idx="7">
                  <c:v>3.2064477365728448E-2</c:v>
                </c:pt>
                <c:pt idx="8">
                  <c:v>9.1511214923367355E-3</c:v>
                </c:pt>
                <c:pt idx="9">
                  <c:v>2.0108291826206905E-2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48-4D07-B04B-F82C3363FD00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0.16356191024559552</c:v>
                </c:pt>
                <c:pt idx="1">
                  <c:v>9.9979666244556689E-2</c:v>
                </c:pt>
                <c:pt idx="2">
                  <c:v>5.659226391201322E-3</c:v>
                </c:pt>
                <c:pt idx="3">
                  <c:v>0.4417921084896449</c:v>
                </c:pt>
                <c:pt idx="4">
                  <c:v>5.4659550523342544E-2</c:v>
                </c:pt>
                <c:pt idx="5">
                  <c:v>0.11760560970061061</c:v>
                </c:pt>
                <c:pt idx="6">
                  <c:v>3.6139727125028435E-2</c:v>
                </c:pt>
                <c:pt idx="7">
                  <c:v>1.6087825717570177E-2</c:v>
                </c:pt>
                <c:pt idx="8">
                  <c:v>3.6091409290311668E-2</c:v>
                </c:pt>
                <c:pt idx="9">
                  <c:v>2.8422966272138125E-2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48-4D07-B04B-F82C3363F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89-434C-9ACA-C4175B8333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89-434C-9ACA-C4175B8333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589-434C-9ACA-C4175B8333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89-434C-9ACA-C4175B83338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89-434C-9ACA-C4175B83338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589-434C-9ACA-C4175B83338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589-434C-9ACA-C4175B83338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589-434C-9ACA-C4175B83338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589-434C-9ACA-C4175B83338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589-434C-9ACA-C4175B83338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89-434C-9ACA-C4175B83338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89-434C-9ACA-C4175B83338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89-434C-9ACA-C4175B83338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89-434C-9ACA-C4175B83338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89-434C-9ACA-C4175B83338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89-434C-9ACA-C4175B83338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89-434C-9ACA-C4175B83338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89-434C-9ACA-C4175B83338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89-434C-9ACA-C4175B83338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589-434C-9ACA-C4175B83338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589-434C-9ACA-C4175B833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2D-4C80-AFA0-FF8D76DB169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2D-4C80-AFA0-FF8D76DB169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D-4C80-AFA0-FF8D76DB169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2D-4C80-AFA0-FF8D76DB169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D-4C80-AFA0-FF8D76DB169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D-4C80-AFA0-FF8D76DB169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2D-4C80-AFA0-FF8D76DB169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2D-4C80-AFA0-FF8D76DB169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2D-4C80-AFA0-FF8D76DB169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2D-4C80-AFA0-FF8D76DB1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52D-4C80-AFA0-FF8D76DB169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2D-4C80-AFA0-FF8D76DB169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2D-4C80-AFA0-FF8D76DB169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2D-4C80-AFA0-FF8D76DB169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2D-4C80-AFA0-FF8D76DB1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52D-4C80-AFA0-FF8D76DB169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52D-4C80-AFA0-FF8D76DB169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2D-4C80-AFA0-FF8D76DB169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2D-4C80-AFA0-FF8D76DB169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2D-4C80-AFA0-FF8D76DB169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2D-4C80-AFA0-FF8D76DB169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2D-4C80-AFA0-FF8D76DB169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2D-4C80-AFA0-FF8D76DB169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2D-4C80-AFA0-FF8D76DB169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2D-4C80-AFA0-FF8D76DB169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2D-4C80-AFA0-FF8D76DB169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2D-4C80-AFA0-FF8D76DB169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2D-4C80-AFA0-FF8D76DB169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2D-4C80-AFA0-FF8D76DB169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2D-4C80-AFA0-FF8D76DB169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2D-4C80-AFA0-FF8D76DB169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2D-4C80-AFA0-FF8D76DB169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2D-4C80-AFA0-FF8D76DB16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52D-4C80-AFA0-FF8D76DB169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52D-4C80-AFA0-FF8D76DB16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52D-4C80-AFA0-FF8D76DB16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52D-4C80-AFA0-FF8D76DB16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52D-4C80-AFA0-FF8D76DB16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52D-4C80-AFA0-FF8D76DB16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52D-4C80-AFA0-FF8D76DB16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52D-4C80-AFA0-FF8D76DB16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52D-4C80-AFA0-FF8D76DB16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52D-4C80-AFA0-FF8D76DB16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52D-4C80-AFA0-FF8D76DB16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52D-4C80-AFA0-FF8D76DB16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52D-4C80-AFA0-FF8D76DB16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52D-4C80-AFA0-FF8D76DB16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52D-4C80-AFA0-FF8D76DB16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52D-4C80-AFA0-FF8D76DB169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52D-4C80-AFA0-FF8D76DB16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2D-4C80-AFA0-FF8D76DB169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52D-4C80-AFA0-FF8D76DB169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52D-4C80-AFA0-FF8D76DB169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52D-4C80-AFA0-FF8D76DB169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52D-4C80-AFA0-FF8D76DB169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52D-4C80-AFA0-FF8D76DB169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52D-4C80-AFA0-FF8D76DB169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52D-4C80-AFA0-FF8D76DB169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52D-4C80-AFA0-FF8D76DB169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52D-4C80-AFA0-FF8D76DB169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52D-4C80-AFA0-FF8D76DB169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52D-4C80-AFA0-FF8D76DB169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52D-4C80-AFA0-FF8D76DB169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52D-4C80-AFA0-FF8D76DB169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52D-4C80-AFA0-FF8D76DB169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52D-4C80-AFA0-FF8D76DB16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52D-4C80-AFA0-FF8D76DB169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52D-4C80-AFA0-FF8D76DB169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52D-4C80-AFA0-FF8D76DB169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52D-4C80-AFA0-FF8D76DB169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52D-4C80-AFA0-FF8D76DB169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52D-4C80-AFA0-FF8D76DB169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52D-4C80-AFA0-FF8D76DB169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52D-4C80-AFA0-FF8D76DB169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52D-4C80-AFA0-FF8D76DB169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52D-4C80-AFA0-FF8D76DB169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52D-4C80-AFA0-FF8D76DB169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52D-4C80-AFA0-FF8D76DB169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52D-4C80-AFA0-FF8D76DB169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52D-4C80-AFA0-FF8D76DB169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52D-4C80-AFA0-FF8D76DB169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52D-4C80-AFA0-FF8D76DB169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52D-4C80-AFA0-FF8D76DB16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52D-4C80-AFA0-FF8D76DB1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42842</c:v>
                </c:pt>
                <c:pt idx="1">
                  <c:v>16143</c:v>
                </c:pt>
                <c:pt idx="2">
                  <c:v>1503</c:v>
                </c:pt>
                <c:pt idx="3">
                  <c:v>16241</c:v>
                </c:pt>
                <c:pt idx="4">
                  <c:v>2058</c:v>
                </c:pt>
                <c:pt idx="5">
                  <c:v>16691</c:v>
                </c:pt>
                <c:pt idx="6">
                  <c:v>5930</c:v>
                </c:pt>
                <c:pt idx="7">
                  <c:v>10065</c:v>
                </c:pt>
                <c:pt idx="8">
                  <c:v>6072</c:v>
                </c:pt>
                <c:pt idx="9">
                  <c:v>33881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6-404C-B216-3531C7C3C54B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6-404C-B216-3531C7C3C54B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46-404C-B216-3531C7C3C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-0.19916076414632988</c:v>
                </c:pt>
                <c:pt idx="1">
                  <c:v>-1.3424735789774322E-2</c:v>
                </c:pt>
                <c:pt idx="2">
                  <c:v>-0.51709819247679534</c:v>
                </c:pt>
                <c:pt idx="3">
                  <c:v>0.13542501873053014</c:v>
                </c:pt>
                <c:pt idx="4">
                  <c:v>-0.20431774809160308</c:v>
                </c:pt>
                <c:pt idx="5">
                  <c:v>0.17658506606575841</c:v>
                </c:pt>
                <c:pt idx="6">
                  <c:v>-0.13980073413738858</c:v>
                </c:pt>
                <c:pt idx="7">
                  <c:v>-0.14080393953275305</c:v>
                </c:pt>
                <c:pt idx="8">
                  <c:v>8.303185697727522E-2</c:v>
                </c:pt>
                <c:pt idx="9">
                  <c:v>-0.15093451066961006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46-404C-B216-3531C7C3C54B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-0.4632707434661254</c:v>
                </c:pt>
                <c:pt idx="1">
                  <c:v>1.3770331417390258E-2</c:v>
                </c:pt>
                <c:pt idx="2">
                  <c:v>0.19600725952813058</c:v>
                </c:pt>
                <c:pt idx="3">
                  <c:v>0.5374292528387854</c:v>
                </c:pt>
                <c:pt idx="4">
                  <c:v>0.44487762616417581</c:v>
                </c:pt>
                <c:pt idx="5">
                  <c:v>0.29793676979051331</c:v>
                </c:pt>
                <c:pt idx="6">
                  <c:v>-0.36467854376452358</c:v>
                </c:pt>
                <c:pt idx="7">
                  <c:v>-0.29111352577124772</c:v>
                </c:pt>
                <c:pt idx="8">
                  <c:v>0.65477084898572513</c:v>
                </c:pt>
                <c:pt idx="9">
                  <c:v>0.13081144649157195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46-404C-B216-3531C7C3C54B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0.33861971848308009</c:v>
                </c:pt>
                <c:pt idx="1">
                  <c:v>0.11024234560537206</c:v>
                </c:pt>
                <c:pt idx="2">
                  <c:v>6.1308949138784517E-3</c:v>
                </c:pt>
                <c:pt idx="3">
                  <c:v>0.14139184228165222</c:v>
                </c:pt>
                <c:pt idx="4">
                  <c:v>6.7479814781790562E-2</c:v>
                </c:pt>
                <c:pt idx="5">
                  <c:v>0.10745361858085463</c:v>
                </c:pt>
                <c:pt idx="6">
                  <c:v>2.1565745700071946E-2</c:v>
                </c:pt>
                <c:pt idx="7">
                  <c:v>8.7926380066289916E-2</c:v>
                </c:pt>
                <c:pt idx="8">
                  <c:v>5.1494597802224831E-2</c:v>
                </c:pt>
                <c:pt idx="9">
                  <c:v>6.769504178478529E-2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46-404C-B216-3531C7C3C54B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0.15010955282930161</c:v>
                </c:pt>
                <c:pt idx="1">
                  <c:v>0.12255723802680718</c:v>
                </c:pt>
                <c:pt idx="2">
                  <c:v>1.7537323362695267E-2</c:v>
                </c:pt>
                <c:pt idx="3">
                  <c:v>0.25542219974984698</c:v>
                </c:pt>
                <c:pt idx="4">
                  <c:v>3.945084611449675E-2</c:v>
                </c:pt>
                <c:pt idx="5">
                  <c:v>0.16982906210359175</c:v>
                </c:pt>
                <c:pt idx="6">
                  <c:v>2.4252423911790014E-2</c:v>
                </c:pt>
                <c:pt idx="7">
                  <c:v>4.4368156644283001E-2</c:v>
                </c:pt>
                <c:pt idx="8">
                  <c:v>9.1175748758844807E-2</c:v>
                </c:pt>
                <c:pt idx="9">
                  <c:v>8.5297448498342657E-2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46-404C-B216-3531C7C3C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C-4B24-BA11-E4308D038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C-4B24-BA11-E4308D038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106138</c:v>
                </c:pt>
                <c:pt idx="1">
                  <c:v>120397</c:v>
                </c:pt>
                <c:pt idx="2">
                  <c:v>120918</c:v>
                </c:pt>
                <c:pt idx="3">
                  <c:v>49521</c:v>
                </c:pt>
                <c:pt idx="4">
                  <c:v>109920</c:v>
                </c:pt>
                <c:pt idx="5">
                  <c:v>100131</c:v>
                </c:pt>
                <c:pt idx="6">
                  <c:v>99475</c:v>
                </c:pt>
                <c:pt idx="7">
                  <c:v>87491</c:v>
                </c:pt>
                <c:pt idx="8">
                  <c:v>96210</c:v>
                </c:pt>
                <c:pt idx="9">
                  <c:v>106794</c:v>
                </c:pt>
                <c:pt idx="10">
                  <c:v>126190</c:v>
                </c:pt>
                <c:pt idx="11">
                  <c:v>149348</c:v>
                </c:pt>
                <c:pt idx="12">
                  <c:v>161329</c:v>
                </c:pt>
                <c:pt idx="13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4-4C43-9E62-DC0590D1F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-0.11843318355108512</c:v>
                </c:pt>
                <c:pt idx="1">
                  <c:v>-4.3087050728592979E-3</c:v>
                </c:pt>
                <c:pt idx="2">
                  <c:v>1.4417519840067849</c:v>
                </c:pt>
                <c:pt idx="3">
                  <c:v>-0.54948144104803487</c:v>
                </c:pt>
                <c:pt idx="4">
                  <c:v>9.7761931869251306E-2</c:v>
                </c:pt>
                <c:pt idx="5">
                  <c:v>6.5946217642622873E-3</c:v>
                </c:pt>
                <c:pt idx="6">
                  <c:v>0.13697408876341566</c:v>
                </c:pt>
                <c:pt idx="7">
                  <c:v>-9.0624675189689197E-2</c:v>
                </c:pt>
                <c:pt idx="8">
                  <c:v>-9.9106691387156554E-2</c:v>
                </c:pt>
                <c:pt idx="9">
                  <c:v>-0.15370473096124893</c:v>
                </c:pt>
                <c:pt idx="10">
                  <c:v>-0.15506066368481664</c:v>
                </c:pt>
                <c:pt idx="11">
                  <c:v>-7.4264391398942586E-2</c:v>
                </c:pt>
                <c:pt idx="12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4-4C43-9E62-DC0590D1F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75374</c:v>
                </c:pt>
                <c:pt idx="1">
                  <c:v>86811</c:v>
                </c:pt>
                <c:pt idx="2">
                  <c:v>126666</c:v>
                </c:pt>
                <c:pt idx="3">
                  <c:v>68476</c:v>
                </c:pt>
                <c:pt idx="4">
                  <c:v>113067</c:v>
                </c:pt>
                <c:pt idx="5">
                  <c:v>89686</c:v>
                </c:pt>
                <c:pt idx="6">
                  <c:v>64129</c:v>
                </c:pt>
                <c:pt idx="7">
                  <c:v>77235</c:v>
                </c:pt>
                <c:pt idx="8">
                  <c:v>84759</c:v>
                </c:pt>
                <c:pt idx="9">
                  <c:v>101989</c:v>
                </c:pt>
                <c:pt idx="10">
                  <c:v>86199</c:v>
                </c:pt>
                <c:pt idx="11">
                  <c:v>91473</c:v>
                </c:pt>
                <c:pt idx="12">
                  <c:v>100521</c:v>
                </c:pt>
                <c:pt idx="13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4-4F88-9393-B75B5CDB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-0.13174597689232936</c:v>
                </c:pt>
                <c:pt idx="1">
                  <c:v>-0.31464639287575202</c:v>
                </c:pt>
                <c:pt idx="2">
                  <c:v>0.84978678661136753</c:v>
                </c:pt>
                <c:pt idx="3">
                  <c:v>-0.39437678544579757</c:v>
                </c:pt>
                <c:pt idx="4">
                  <c:v>0.26069843676828053</c:v>
                </c:pt>
                <c:pt idx="5">
                  <c:v>0.39852484835253943</c:v>
                </c:pt>
                <c:pt idx="6">
                  <c:v>-0.16968990742539003</c:v>
                </c:pt>
                <c:pt idx="7">
                  <c:v>-8.8769334229993224E-2</c:v>
                </c:pt>
                <c:pt idx="8">
                  <c:v>-0.16893978762415551</c:v>
                </c:pt>
                <c:pt idx="9">
                  <c:v>0.18318077935938937</c:v>
                </c:pt>
                <c:pt idx="10">
                  <c:v>-5.765635761372212E-2</c:v>
                </c:pt>
                <c:pt idx="11">
                  <c:v>-9.0011042468737923E-2</c:v>
                </c:pt>
                <c:pt idx="12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4-4F88-9393-B75B5CDB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62-4D9C-9125-09D831A5B4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2-4D9C-9125-09D831A5B4A4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62-4D9C-9125-09D831A5B4A4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62-4D9C-9125-09D831A5B4A4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62-4D9C-9125-09D831A5B4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62-4D9C-9125-09D831A5B4A4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62-4D9C-9125-09D831A5B4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62-4D9C-9125-09D831A5B4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12">
                  <c:v>59410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62-4D9C-9125-09D831A5B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62-4D9C-9125-09D831A5B4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62-4D9C-9125-09D831A5B4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62-4D9C-9125-09D831A5B4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62-4D9C-9125-09D831A5B4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62-4D9C-9125-09D831A5B4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62-4D9C-9125-09D831A5B4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62-4D9C-9125-09D831A5B4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62-4D9C-9125-09D831A5B4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62-4D9C-9125-09D831A5B4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62-4D9C-9125-09D831A5B4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62-4D9C-9125-09D831A5B4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62-4D9C-9125-09D831A5B4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62-4D9C-9125-09D831A5B4A4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7">
                  <c:v>4.3376318874560393E-2</c:v>
                </c:pt>
                <c:pt idx="8">
                  <c:v>2.7877055039313703E-2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3.1979016484566358E-2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62-4D9C-9125-09D831A5B4A4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7">
                  <c:v>0.17658168083097259</c:v>
                </c:pt>
                <c:pt idx="8">
                  <c:v>0.25644386194844904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0.14263184213563096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62-4D9C-9125-09D831A5B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9DFC02-FF4F-419C-8017-69A851C9D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B248FBC-01BC-4AA9-AF8A-6E3A0A2420D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2F2BD0C-DE2A-E583-AC15-B96516AC85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B1323B9-BC01-FFF8-B82B-AB87FA47F35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EDD329-645D-4AEC-804D-85B3567DD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580172-D12A-4F64-8B3C-74D065D1A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A74566E-AA7A-42AE-945D-063B888A8BE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A91BE19-CBBF-3B41-1DC4-8655731D0D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545DE31-70AD-8F06-7587-FA7EF29105C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5C315D-47A8-41A3-8D46-9987E1AAB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AD2C77-F13D-4472-8AB9-8584BDF9B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27716A-1ABF-4291-94C1-E46321D0F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76AC459-DF42-4959-97DC-1B3F8A242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29E1FA1-6049-419B-A5DA-A24E615F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-19,9%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50.766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50.766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38,5%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E910E0B-8CAB-4C07-9A8A-5DE33B7A0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11ADB9-23D3-445E-8A57-DB87B1C9B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AAF7297-6376-426B-B0C2-314EC800B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2EF248B-672F-44DB-9D8A-F1994A8CE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104.394 viajeros 
cuota: 79,1%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27.615 viajeros
cuota: 20,9%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8D2B3C3-F59F-4D78-9A81-E0992E943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4CF6BC-6300-48D0-9C31-428D5D525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D9C786F-DFF2-4056-AF11-DE3AF0BFA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51172D-299E-45E6-893F-F413E94BF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67.535 viajeros 
cuota: 83,1%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13.708 viajeros
cuota: 16,9%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5422C99-B16E-4387-AAE8-D0349DD97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825269-79A7-4179-A8F0-11EAB70E2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C19BB02-3C78-4DAF-946D-01DDB4EE0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DBF06EB-0C8D-404F-AC54-178FD550D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36.859 viajeros 
cuota: 72,6%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13.907 viajeros
cuota: 27,4%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F628F19-9962-4394-8233-CDF4EDD8D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8B0974-0AD5-4C77-B19D-10EFB70BF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0320597-922E-4424-AB7D-0DF379CB1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5BB8A18-7B28-4005-A318-8561DCAB5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5948808-CF3C-4769-AC28-B53A61E32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A73E063-93B8-407D-AEA0-33344FF1F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EA8B07-E263-4768-B249-3B67F07D2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F2292DB-81E1-4DC3-91FE-F961262D9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C1F2217-CEB0-4AB9-99AE-281C7D4C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34EA2F8-0C86-4FE6-B5E5-D5A6BECE7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BC98BBC-9BFB-4AA0-860E-63981D4B3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CB2E72-F215-4429-B2C1-25173571E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8358196-E2AE-46D6-B637-80209EAE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2DE34FB-C05E-41C1-93B6-75CE9855A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3E16A5-31CD-42B5-8082-E1E9F6C20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192619-10FB-4166-9306-E1358E1D3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85840D-90B0-4AAE-AEE3-ED1DF6D72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CDBBB5-A14A-49C2-BC3E-36CC0E788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AA2DB0-F5B8-422C-A81B-8B6DA4FF7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5918B4-657C-4F4B-90F7-271EE7A8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7A2DFD-7C92-48DD-AD2C-87C88A30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CDDB4-43E3-4C4F-A07F-83E683754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0C2508-E0D2-4E00-9170-A023EAAA0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11202F-541D-4952-868F-DA2A5972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13B576-9CC1-4544-B7AF-F0BB2839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693E57-FDC5-46E5-9C00-AD8BB4B89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47FBD5-2429-4F2C-8F96-3ED9372C5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00093D-46EF-4D76-A357-D219661C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87D6FC-B6E8-402C-8223-9E5640DDD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0C6EA2-C18F-421D-872A-63072FC60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C93938-785B-49F4-86E0-FB9FCDBAB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ADE327A-8D3B-4FAD-BD63-31ED8B80C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50F2A3-5F22-4C8F-B756-43332479E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E356F2F-EF3E-4977-A003-71162C6E1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C1032DB-8116-4BD2-BE90-ADBA4A39D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0EC3F6-2886-49BF-B396-6EC325298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42E83F-8427-42AD-993D-01F9DECA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169DC4-9F1D-4D6C-BABE-1B300254C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07217E-9A6A-48A3-885D-13858AEF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8EB546-9C56-40D3-AA1D-522297788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19514F-BF29-4D1A-A6EF-0C5687477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BE6E51-7A18-4F4C-B1F9-4594E1D63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E51735-40A6-4C7F-BE16-51C358C9A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2AB4A-9B07-44C5-9212-ED8CFB41F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936A36-F566-4A8B-AC8C-86848BB98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FF2A49-1014-40E9-B878-C5A03890F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5A705DA-3D06-4F4B-A082-2B894094E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5194C0-0431-4781-9CDB-49919643F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5DF1DEC-87CC-421C-AF21-A35D96E43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66FE05-F971-4D02-986C-FC2F7CF3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A4296-0D8D-4CE6-90A8-133E9C114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F312B5-DAC8-412D-ACE7-28CAF8B6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7377650-C991-4647-A008-851D920E8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97252EB-2EC8-4868-8265-4E718C4AB9C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EE40D93-389C-A1A3-6E14-6408491249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C8019A3-DF7A-03D3-232A-CC54B094606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577A26-EC29-4C8F-863F-F3B627CD8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7F5229-01D6-4615-B4EE-4F6B350D9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79D17DD-09EC-4EB6-8BFB-64BBF8D0D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07AFFB-6C1A-4FC3-A487-938EA1CF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06F6F1-65FC-496D-AA85-1F869308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812E719-47F2-46B0-A820-7DBD93310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97A1BB-9379-4AB2-A1B3-49CA8A202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56E319-F036-4F29-84C2-9705ACF3F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AD35C6-CB0A-4F1E-BF69-BCD32186C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BB7E16-B576-43B7-BC82-A48ED11F8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DFE7565-9ED5-4293-8BD9-5F5441A6E2E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65F511A-0DFE-95BF-7C52-6C86B63061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3987D6D-AE0C-EC66-432B-6682FE7953C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6488D6-E6E0-4DEF-BD69-1B603DBA7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1B243B-5E35-4DB2-873F-D56567637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AD6AA6C-B04F-40C5-BB13-A9370B92E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1CD78-9744-48D2-9A10-1A383096E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3B9366-4023-4FAF-9E73-999DB0B95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FA42F87-E24B-4034-BA98-DFA5B9E15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A3DEAB-A57E-4B70-BA4B-064635D84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441A14-F5B8-4B48-94D0-3F69322B3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79971F-FCD1-4A44-9C72-AD7D2AD32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E3D451E-74C8-48F0-8D4E-84D5381FEFF5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E1DA9B8-3306-4625-1828-CA97BA6105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724B8D7-C673-7EB3-7EBC-BE49A8797E9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998C3A-293E-441D-B877-F90CC7F40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23CBE6-E74D-4542-B7F7-08D91871C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25BFD7-149E-4FB3-81A9-CA2860CCB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2CDAF-2A86-47E1-98EB-2C4532651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47EA07A-5884-4427-801F-E6FCE9B33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A4D901E-CFE2-4222-807D-351B059AB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6E3D1B3-488A-4453-9CF3-317A43E37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D63D032-B796-4E1B-B8F2-584ECE5BE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0436C43-223D-4E12-8AE2-F68C3E574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E39261B-86B3-49C6-B9A8-3F9325FDD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F1C83C1-923A-42D9-8610-4375437AC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0860D45-17B0-4D98-ACC2-32083067F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D2891D3-BE69-4074-B27B-C23512A70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D09F086-33FD-4233-8A11-FBF361977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EA3B06-E0E9-4F8D-A1FC-6892DD4FD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DBABD3-F961-47A9-BE33-71E997813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B044D2-C746-4806-986E-1ED7D414F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0DDD36-D19D-47B8-AE65-6668CC40E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280F77-8D17-4AAB-8FAB-717B8AD3D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2CD58A-C9E7-48E6-8AE9-0B35EDB92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90067C-9D55-4ECF-ACAD-0FC0FAD34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F5469F-CB50-4BF6-AFB2-7CD38E368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2A67675-FCEB-44CE-8436-08F99E92F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973BB65-41BF-421D-95BE-0FEE8BA6F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76F2514-9D88-463D-BAC3-630F624D818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5809E9A-EA3F-9470-0ADE-19D0D7F574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C45DCEC-A7C3-BA6B-6BDA-75D93859EE2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8EF426-E59C-4132-B84B-E1B4A64BA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6C105F-59FF-485E-8871-3EB225EEB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A4386C-58D0-4B16-8160-4A1B8E4BF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09DBA1-E3E5-43F9-9183-9E836C295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A48A17-FBC9-4695-B623-CB9C7FC05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59CB83-5125-451A-A2F9-2266C5470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A220FEA-4AAD-402F-ACC2-1B8A5950693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E95EA4F-C4B6-4334-FCD1-A05FF4F6EF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3094742-5795-CF1F-2C39-89C8B07E8F7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7FE538-B546-4969-8D56-81B130C76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ECA10A-4A0D-49DD-B2EF-C9199CFD6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DF9A9D-EE05-4D3B-806A-F357AE9A3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595206-EA1C-43EA-B608-332EBB7D2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6AB7DE-6E48-48EE-9300-551A958BA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2D15B3A-87A6-4337-B092-A02CCCB60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F442C8A-50E3-4959-B263-1D65F7A62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D320D01-5535-4A70-A925-379666B6C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53DC5E9-BD71-46BD-A940-0A875229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D59EC64-A1F7-470A-8D42-BD58C9F70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03B8A8F-51A3-4468-822F-B49D20808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28D617B-BA77-434C-83C5-23F490AF4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358926C-51E5-4AB8-9303-5C80837A6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0390DB0-3C75-4E50-A5AE-4E4070F70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6075B9A-FF3E-44E0-81F1-EF8798E84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54D6BA-F4AD-4F2E-9D91-A5A40846E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436E48-9B88-43D8-98B1-AA8607880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67645FF-6266-42E3-97B7-B9C9B2CC1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C68EE69-CAA6-426A-B97A-84897A0D8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A3B434-0A37-4EF8-8850-04D447A19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D6CF664-630B-465E-BAE1-37DE409A1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D0C41F5-43BE-44A3-B886-887F1A231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478E816-603C-426F-B9D4-1701CC74B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EAE9778-B79A-4DBC-BFB8-80C235C75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0B2F69B-4C43-41AB-BEF4-4DDFD8DA7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E3BE5CB-EB53-4482-BBEA-DBE762963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96449EB-5045-4074-BCA5-B3C5C64DA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424FC7-8CB3-40D8-B902-DA75059E3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0021F5-9C9D-4C35-A00F-DF2C78634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6E11C4D-1EF6-4D9B-947B-69A1EAAF0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0ED527-04F9-46D5-8A9B-33C4C253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E84E69-182E-4684-9B11-91F00C03A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EDE0AA-291B-488B-89BB-44FF1D89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EB04B56-D4E5-4474-8942-5C9900705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1B7DBDB-7A26-4DF4-9E9A-0D37FEB42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7A78658-697D-4A16-8F74-8C9C43A17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EDB857A-9283-4C6A-8900-48881E4DB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2E9235B-D338-4F36-ABEB-D7F183A8C831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7494785-5CCA-5EBD-5F2A-E083104B33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69D9521-C8F0-F07B-F293-E87BD359BFF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525106-7E4D-4142-80AE-904171E29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242D45B0-DAC1-457D-8D8E-AB165C7DD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7ACD0C55-E32E-49A2-904E-BEFF81E33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5BD72E-5AFD-40E6-A9B2-944D93575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90A886B-A5D0-4B26-9B17-428445F7E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F0CDCC0-BF16-407E-AA97-2D306E3B6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320B354-8A1E-4AED-A208-5071623F7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13408-A571-4AF8-9987-6B83019F4ABF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44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C4FD7FFA-64BB-4F44-86CF-60EC0B3C1A55}"/>
    <hyperlink ref="B19" location="'Viajeros entr evol mensu TF'!A1" tooltip="Evolución mensual de viajeros entrentrados en Tenerife según lugar de residencia" display="Evolución mensual de viajeros entrados en Tenerife según lugar de residencia" xr:uid="{4B9EEBB8-CF2A-497D-AC1A-F45F495EA4A6}"/>
    <hyperlink ref="B14" location="'Establecim aloj islas cat y tip'!A1" tooltip="Establecimientos alojativos Canarias e islas" display="Establecimientos alojativos Canarias e islas" xr:uid="{C31DDB69-DDC1-4ABE-80E3-1FFB41161333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7BBEC55-5DC5-4C8D-BD88-40ACB01CF7E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C9E14E27-5F31-491A-AD29-D3F5B6A6EB18}"/>
    <hyperlink ref="B37" location="'Pernoctaciones lugar reside'!A1" tooltip="Pernoctaciones registradas en establecimientos alojativos de Canarias e islas según tipología y categoría" display="'Pernoctaciones lugar reside'!A1" xr:uid="{0D1E616A-B3AE-4A67-B2AE-9DBA6C82D66C}"/>
    <hyperlink ref="B8" location="'Resumen indicadores (aloj)'!A1" tooltip="Resumen indicadores Tenerife" display="'Resumen indicadores (aloj)'!A1" xr:uid="{4B56512C-A98A-4CEC-BB05-62A10092FDA0}"/>
    <hyperlink ref="B9" location="'Resumen indicadores municipios '!A1" tooltip="Resumen indicadores municipios Tenerife" display="Resumen indicadores municipios Tenerife" xr:uid="{DA8FD9A3-F4C8-4EAF-B171-F0E9C923AB54}"/>
    <hyperlink ref="B20" location="'Viajeros entr evol mensu TF cat'!A1" tooltip="Evolución mensual de viajeros entrentrados en Tenerife según lugar de residencia" display="'Viajeros entr evol mensu TF cat'!A1" xr:uid="{E5192A8D-8712-4507-882B-6F50B03BF6A5}"/>
    <hyperlink ref="B21" location="'Viajeros entr evol anual TF cat'!A1" tooltip="Evolución mensual de viajeros entrentrados en Tenerife según lugar de residencia" display="'Viajeros entr evol anual TF cat'!A1" xr:uid="{FFEEE18E-50A1-4DF8-9CEA-D581F4EAF07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3946011E-0A77-4CF5-85F5-438F8BDACD98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29B88FA7-B687-4C92-B916-351253C4DCEB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9F4AFD0-3B42-41E7-8C7B-2B372B18EB5F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AD275C0C-D29F-492F-BF3F-2E49B9286644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56FD4378-6759-4899-8502-0FCCEE552B0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1EB70892-659F-4588-B00E-26C685250B2F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50DA7BE-7118-4D70-8EF2-FE2D993E5645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BFD61E0-1DA1-4F2C-A010-4BDB56F0FFE3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DD472224-AB90-4660-8511-B5B33FB10301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945A606-BB07-4F69-A997-205A68FF792C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DC2C7D4-3055-4DC1-BF30-D43D487F672B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AEC3327-8CD5-43FF-829B-02A766B3E1CD}"/>
    <hyperlink ref="B35" location="'Pernoctaciones evol mensu TF'!A1" tooltip="Evolución mensual de pernoctaciones en Tenerife según lugar de residencia" display="'Pernoctaciones evol mensu TF'!A1" xr:uid="{64093A14-95CC-4F4F-9E27-73A0E17DA5A4}"/>
    <hyperlink ref="B36" location="'Pernocta evol mensu TF cat'!A1" tooltip="Evolución mensual de pernoctaciones en Tenerife según lugar de residencia" display="'Pernocta evol mensu TF cat'!A1" xr:uid="{926CBC32-2A08-42FE-B2A7-2C6CB36CCCD6}"/>
    <hyperlink ref="B38" location="'Pernoctaciones lugar residen ac'!A1" tooltip="Pernoctaciones registradas en establecimientos alojativos de Canarias e islas según tipología y categoría" display="'Pernoctaciones lugar residen ac'!A1" xr:uid="{80302691-8BC8-4AF5-AF9C-4D771BDB8507}"/>
    <hyperlink ref="B39" location="'Pernoctaciones lugar reside año'!A1" tooltip="Pernoctaciones registradas en establecimientos alojativos de Canarias e islas según tipología y categoría" display="'Pernoctaciones lugar reside año'!A1" xr:uid="{E0CE0DA7-1B0B-4B46-BAD8-D4F1D17AA019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F846E0D6-D39C-4746-87C0-1DB7DB54AEE0}"/>
    <hyperlink ref="B41" location="'EM evol menusual lugar resd'!A1" tooltip="Evolución mensual de estancia media en Tenerife según lugar de residencia" display="'EM evol menusual lugar resd'!A1" xr:uid="{BB9C2C9F-EEF1-4937-86CB-00940521D9AF}"/>
    <hyperlink ref="B42" location="'EM evol mensu TF cat '!A1" tooltip="Evolución mensual de estancia media en Tenerife según lugar de residencia" display="'EM evol mensu TF cat '!A1" xr:uid="{6AA09A1C-28FE-48E4-AEB6-4B33B412B378}"/>
    <hyperlink ref="B44" location="'tasa de ocupación evol mens'!A1" tooltip="Evolución mensual de estancia media en Tenerife según lugar de residencia" display="'tasa de ocupación evol mens'!A1" xr:uid="{96040A10-C1C9-4298-9BC9-8D0231C9F7CA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3140D3E1-DA1C-4AD3-BE88-DA87C3BAFA83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4E12ACF4-5B77-4E95-9CF3-3590F99C84A7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65666012-1019-45B8-98D6-DD6058E9AB83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C2DC034-BAA7-413A-A944-A051A326CD72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1F4A2A54-9DD7-4877-93F5-D26E2376976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CE6C0-712F-4C3B-A9AC-53B7CD657D78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L21" si="0">IFERROR(E9/C9-1,"-")</f>
        <v>5.0773433160613779E-2</v>
      </c>
      <c r="G9" s="115">
        <v>15182</v>
      </c>
      <c r="H9" s="116">
        <f t="shared" si="0"/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v>8.1109153163994696E-2</v>
      </c>
      <c r="O9" s="116"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v>5.1397673944093114E-2</v>
      </c>
      <c r="O10" s="116"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v>0.14154548934872468</v>
      </c>
      <c r="O11" s="116"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v>-5.2337061894108916E-2</v>
      </c>
      <c r="O12" s="116"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v>7.4744719773823354E-2</v>
      </c>
      <c r="O13" s="116"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v>-1.8112488083888989E-3</v>
      </c>
      <c r="O14" s="116"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v>1.7222557647388781E-2</v>
      </c>
      <c r="O15" s="116"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>
        <v>175399</v>
      </c>
      <c r="N16" s="116">
        <v>5.0456957370608624E-2</v>
      </c>
      <c r="O16" s="116">
        <v>6.4223913017098067E-2</v>
      </c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>
        <v>148572</v>
      </c>
      <c r="N17" s="116">
        <v>-2.936622524776733E-2</v>
      </c>
      <c r="O17" s="116">
        <v>8.6322624043987606E-2</v>
      </c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1449683</v>
      </c>
      <c r="N21" s="119">
        <v>3.5445699710797474E-2</v>
      </c>
      <c r="O21" s="119">
        <v>9.2591364379762231E-2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103762</v>
      </c>
      <c r="D31" s="116">
        <v>7.0130566613724854E-2</v>
      </c>
      <c r="E31" s="115">
        <v>111379</v>
      </c>
      <c r="F31" s="116">
        <f t="shared" ref="F31:L43" si="1">IFERROR(E31/C31-1,"-")</f>
        <v>7.3408376862435176E-2</v>
      </c>
      <c r="G31" s="115">
        <v>12102</v>
      </c>
      <c r="H31" s="116">
        <f t="shared" si="1"/>
        <v>-0.89134396968907958</v>
      </c>
      <c r="I31" s="115">
        <v>86205</v>
      </c>
      <c r="J31" s="116">
        <f t="shared" si="1"/>
        <v>6.1232027764005945</v>
      </c>
      <c r="K31" s="115">
        <v>115960</v>
      </c>
      <c r="L31" s="116">
        <f t="shared" si="1"/>
        <v>0.34516559364306021</v>
      </c>
      <c r="M31" s="115">
        <v>122914</v>
      </c>
      <c r="N31" s="116">
        <v>5.9968954812004149E-2</v>
      </c>
      <c r="O31" s="116">
        <v>0.18457624178408283</v>
      </c>
    </row>
    <row r="32" spans="1:16" x14ac:dyDescent="0.25">
      <c r="B32" s="114" t="s">
        <v>73</v>
      </c>
      <c r="C32" s="115">
        <v>101610</v>
      </c>
      <c r="D32" s="116">
        <v>6.677498612982502E-3</v>
      </c>
      <c r="E32" s="115">
        <v>120647</v>
      </c>
      <c r="F32" s="116">
        <f t="shared" si="1"/>
        <v>0.18735360692845182</v>
      </c>
      <c r="G32" s="115">
        <v>15540</v>
      </c>
      <c r="H32" s="116">
        <f t="shared" si="1"/>
        <v>-0.87119447644781878</v>
      </c>
      <c r="I32" s="115">
        <v>113659</v>
      </c>
      <c r="J32" s="116">
        <f t="shared" si="1"/>
        <v>6.313963963963964</v>
      </c>
      <c r="K32" s="115">
        <v>120680</v>
      </c>
      <c r="L32" s="116">
        <f t="shared" si="1"/>
        <v>6.1772494919012155E-2</v>
      </c>
      <c r="M32" s="115">
        <v>124180</v>
      </c>
      <c r="N32" s="116">
        <v>2.9002320185614883E-2</v>
      </c>
      <c r="O32" s="116">
        <v>0.22212380671193777</v>
      </c>
    </row>
    <row r="33" spans="2:16" x14ac:dyDescent="0.25">
      <c r="B33" s="114" t="s">
        <v>75</v>
      </c>
      <c r="C33" s="115">
        <v>120181</v>
      </c>
      <c r="D33" s="116">
        <v>3.8092441112195674E-2</v>
      </c>
      <c r="E33" s="115">
        <v>47798</v>
      </c>
      <c r="F33" s="116">
        <f t="shared" si="1"/>
        <v>-0.60228322280560154</v>
      </c>
      <c r="G33" s="115">
        <v>19839</v>
      </c>
      <c r="H33" s="116">
        <f t="shared" si="1"/>
        <v>-0.58494079250177833</v>
      </c>
      <c r="I33" s="115">
        <v>123375</v>
      </c>
      <c r="J33" s="116">
        <f t="shared" si="1"/>
        <v>5.2188114320278238</v>
      </c>
      <c r="K33" s="115">
        <v>124592</v>
      </c>
      <c r="L33" s="116">
        <f t="shared" si="1"/>
        <v>9.864235055724313E-3</v>
      </c>
      <c r="M33" s="115">
        <v>142017</v>
      </c>
      <c r="N33" s="116">
        <v>0.13985649158854496</v>
      </c>
      <c r="O33" s="116">
        <v>0.18169261364109146</v>
      </c>
    </row>
    <row r="34" spans="2:16" x14ac:dyDescent="0.25">
      <c r="B34" s="114" t="s">
        <v>77</v>
      </c>
      <c r="C34" s="115">
        <v>115932</v>
      </c>
      <c r="D34" s="116">
        <v>3.0479187221674087E-2</v>
      </c>
      <c r="E34" s="115">
        <v>0</v>
      </c>
      <c r="F34" s="116">
        <f t="shared" si="1"/>
        <v>-1</v>
      </c>
      <c r="G34" s="115">
        <v>25490</v>
      </c>
      <c r="H34" s="116" t="str">
        <f t="shared" si="1"/>
        <v>-</v>
      </c>
      <c r="I34" s="115">
        <v>141494</v>
      </c>
      <c r="J34" s="116">
        <f t="shared" si="1"/>
        <v>4.5509611612397016</v>
      </c>
      <c r="K34" s="115">
        <v>137810</v>
      </c>
      <c r="L34" s="116">
        <f t="shared" si="1"/>
        <v>-2.6036439707690762E-2</v>
      </c>
      <c r="M34" s="115">
        <v>130927</v>
      </c>
      <c r="N34" s="116">
        <v>-4.9945577244031591E-2</v>
      </c>
      <c r="O34" s="116">
        <v>0.12934306317496458</v>
      </c>
    </row>
    <row r="35" spans="2:16" x14ac:dyDescent="0.25">
      <c r="B35" s="114" t="s">
        <v>79</v>
      </c>
      <c r="C35" s="115">
        <v>113491</v>
      </c>
      <c r="D35" s="116">
        <v>8.417080626671769E-2</v>
      </c>
      <c r="E35" s="115">
        <v>0</v>
      </c>
      <c r="F35" s="116">
        <f t="shared" si="1"/>
        <v>-1</v>
      </c>
      <c r="G35" s="115">
        <v>33362</v>
      </c>
      <c r="H35" s="116" t="str">
        <f t="shared" si="1"/>
        <v>-</v>
      </c>
      <c r="I35" s="115">
        <v>125144</v>
      </c>
      <c r="J35" s="116">
        <f t="shared" si="1"/>
        <v>2.7510940591091662</v>
      </c>
      <c r="K35" s="115">
        <v>124155</v>
      </c>
      <c r="L35" s="116">
        <f t="shared" si="1"/>
        <v>-7.902895863964754E-3</v>
      </c>
      <c r="M35" s="115">
        <v>132737</v>
      </c>
      <c r="N35" s="116">
        <v>6.9123273327695189E-2</v>
      </c>
      <c r="O35" s="116">
        <v>0.16958172894766976</v>
      </c>
    </row>
    <row r="36" spans="2:16" x14ac:dyDescent="0.25">
      <c r="B36" s="114" t="s">
        <v>81</v>
      </c>
      <c r="C36" s="115">
        <v>114202</v>
      </c>
      <c r="D36" s="116">
        <v>4.4944642693750536E-2</v>
      </c>
      <c r="E36" s="115">
        <v>0</v>
      </c>
      <c r="F36" s="116">
        <f t="shared" si="1"/>
        <v>-1</v>
      </c>
      <c r="G36" s="115">
        <v>44847</v>
      </c>
      <c r="H36" s="116" t="str">
        <f t="shared" si="1"/>
        <v>-</v>
      </c>
      <c r="I36" s="115">
        <v>123799</v>
      </c>
      <c r="J36" s="116">
        <f t="shared" si="1"/>
        <v>1.7604745021963564</v>
      </c>
      <c r="K36" s="115">
        <v>127951</v>
      </c>
      <c r="L36" s="116">
        <f t="shared" si="1"/>
        <v>3.3538235365390578E-2</v>
      </c>
      <c r="M36" s="115">
        <v>129241</v>
      </c>
      <c r="N36" s="116">
        <v>1.0081984509695108E-2</v>
      </c>
      <c r="O36" s="116">
        <v>0.13168771124848955</v>
      </c>
    </row>
    <row r="37" spans="2:16" x14ac:dyDescent="0.25">
      <c r="B37" s="114" t="s">
        <v>83</v>
      </c>
      <c r="C37" s="115">
        <v>118640</v>
      </c>
      <c r="D37" s="116">
        <v>1.3757156284713412E-2</v>
      </c>
      <c r="E37" s="115">
        <v>0</v>
      </c>
      <c r="F37" s="116">
        <f t="shared" si="1"/>
        <v>-1</v>
      </c>
      <c r="G37" s="115">
        <v>80931</v>
      </c>
      <c r="H37" s="116" t="str">
        <f t="shared" si="1"/>
        <v>-</v>
      </c>
      <c r="I37" s="115">
        <v>138653</v>
      </c>
      <c r="J37" s="116">
        <f t="shared" si="1"/>
        <v>0.71322484585634682</v>
      </c>
      <c r="K37" s="115">
        <v>133653</v>
      </c>
      <c r="L37" s="116">
        <f t="shared" si="1"/>
        <v>-3.6061246420921345E-2</v>
      </c>
      <c r="M37" s="115">
        <v>133668</v>
      </c>
      <c r="N37" s="116">
        <v>1.1223092635415099E-4</v>
      </c>
      <c r="O37" s="116">
        <v>0.12666891436277816</v>
      </c>
    </row>
    <row r="38" spans="2:16" x14ac:dyDescent="0.25">
      <c r="B38" s="114" t="s">
        <v>85</v>
      </c>
      <c r="C38" s="115">
        <v>127392</v>
      </c>
      <c r="D38" s="116">
        <v>4.5276268933488684E-2</v>
      </c>
      <c r="E38" s="115">
        <v>43908</v>
      </c>
      <c r="F38" s="116">
        <f t="shared" si="1"/>
        <v>-0.65533157498116057</v>
      </c>
      <c r="G38" s="115">
        <v>100580</v>
      </c>
      <c r="H38" s="116">
        <f t="shared" si="1"/>
        <v>1.2906987337159515</v>
      </c>
      <c r="I38" s="115">
        <v>138022</v>
      </c>
      <c r="J38" s="116">
        <f t="shared" si="1"/>
        <v>0.37226088685623382</v>
      </c>
      <c r="K38" s="115">
        <v>134916</v>
      </c>
      <c r="L38" s="116">
        <f t="shared" si="1"/>
        <v>-2.2503658836997009E-2</v>
      </c>
      <c r="M38" s="115">
        <v>143446</v>
      </c>
      <c r="N38" s="116">
        <v>6.3224524889560874E-2</v>
      </c>
      <c r="O38" s="116">
        <v>0.12602047224315505</v>
      </c>
    </row>
    <row r="39" spans="2:16" x14ac:dyDescent="0.25">
      <c r="B39" s="114" t="s">
        <v>87</v>
      </c>
      <c r="C39" s="115">
        <v>108328</v>
      </c>
      <c r="D39" s="116">
        <v>-1.7611317674798177E-2</v>
      </c>
      <c r="E39" s="115">
        <v>29045</v>
      </c>
      <c r="F39" s="116">
        <f t="shared" si="1"/>
        <v>-0.73187910789454258</v>
      </c>
      <c r="G39" s="115">
        <v>92716</v>
      </c>
      <c r="H39" s="116">
        <f t="shared" si="1"/>
        <v>2.192150111895335</v>
      </c>
      <c r="I39" s="115">
        <v>116996</v>
      </c>
      <c r="J39" s="116">
        <f t="shared" si="1"/>
        <v>0.26187497303593776</v>
      </c>
      <c r="K39" s="115">
        <v>125237</v>
      </c>
      <c r="L39" s="116">
        <f t="shared" si="1"/>
        <v>7.0438305583096827E-2</v>
      </c>
      <c r="M39" s="115">
        <v>121062</v>
      </c>
      <c r="N39" s="116">
        <v>-3.3336793439638468E-2</v>
      </c>
      <c r="O39" s="116">
        <v>0.11755040248135296</v>
      </c>
    </row>
    <row r="40" spans="2:16" x14ac:dyDescent="0.25">
      <c r="B40" s="114" t="s">
        <v>89</v>
      </c>
      <c r="C40" s="115">
        <v>127037</v>
      </c>
      <c r="D40" s="116">
        <v>-1.9882111500300947E-2</v>
      </c>
      <c r="E40" s="115">
        <v>23037</v>
      </c>
      <c r="F40" s="116">
        <f t="shared" si="1"/>
        <v>-0.81865913080441133</v>
      </c>
      <c r="G40" s="115">
        <v>122247</v>
      </c>
      <c r="H40" s="116">
        <f t="shared" si="1"/>
        <v>4.3065503320744885</v>
      </c>
      <c r="I40" s="115">
        <v>135198</v>
      </c>
      <c r="J40" s="116">
        <f t="shared" si="1"/>
        <v>0.10594125009202671</v>
      </c>
      <c r="K40" s="115">
        <v>143593</v>
      </c>
      <c r="L40" s="116">
        <f t="shared" si="1"/>
        <v>6.2094113818251806E-2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108022</v>
      </c>
      <c r="D41" s="116">
        <v>2.1764833855147048E-2</v>
      </c>
      <c r="E41" s="115">
        <v>16294</v>
      </c>
      <c r="F41" s="116">
        <f t="shared" si="1"/>
        <v>-0.8491603562237322</v>
      </c>
      <c r="G41" s="115">
        <v>106548</v>
      </c>
      <c r="H41" s="116">
        <f t="shared" si="1"/>
        <v>5.5390941450840803</v>
      </c>
      <c r="I41" s="115">
        <v>121503</v>
      </c>
      <c r="J41" s="116">
        <f t="shared" si="1"/>
        <v>0.14035927469309617</v>
      </c>
      <c r="K41" s="115">
        <v>124720</v>
      </c>
      <c r="L41" s="116">
        <f t="shared" si="1"/>
        <v>2.6476712509156064E-2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112755</v>
      </c>
      <c r="D42" s="116">
        <v>4.463092629215959E-3</v>
      </c>
      <c r="E42" s="115">
        <v>22293</v>
      </c>
      <c r="F42" s="116">
        <f t="shared" si="1"/>
        <v>-0.80228814686710126</v>
      </c>
      <c r="G42" s="115">
        <v>98566</v>
      </c>
      <c r="H42" s="116">
        <f t="shared" si="1"/>
        <v>3.4213878796034631</v>
      </c>
      <c r="I42" s="115">
        <v>126581</v>
      </c>
      <c r="J42" s="116">
        <f t="shared" si="1"/>
        <v>0.28422579794249536</v>
      </c>
      <c r="K42" s="115">
        <v>129836</v>
      </c>
      <c r="L42" s="116">
        <f t="shared" si="1"/>
        <v>2.5714759719073221E-2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1371352</v>
      </c>
      <c r="D43" s="119">
        <v>2.5766228714830142E-2</v>
      </c>
      <c r="E43" s="118">
        <v>441622</v>
      </c>
      <c r="F43" s="119">
        <f t="shared" si="1"/>
        <v>-0.6779659781004439</v>
      </c>
      <c r="G43" s="118">
        <v>752768</v>
      </c>
      <c r="H43" s="119">
        <f t="shared" si="1"/>
        <v>0.70455276231709463</v>
      </c>
      <c r="I43" s="118">
        <v>1490629</v>
      </c>
      <c r="J43" s="119">
        <f t="shared" si="1"/>
        <v>0.98019708595476951</v>
      </c>
      <c r="K43" s="118">
        <v>1543103</v>
      </c>
      <c r="L43" s="119">
        <f t="shared" si="1"/>
        <v>3.5202588974184712E-2</v>
      </c>
      <c r="M43" s="118">
        <v>1180192</v>
      </c>
      <c r="N43" s="119">
        <v>3.077678229867753E-2</v>
      </c>
      <c r="O43" s="119">
        <v>0.15305147439567457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85879</v>
      </c>
      <c r="D53" s="116">
        <v>8.9295906848133599E-2</v>
      </c>
      <c r="E53" s="115">
        <v>97322</v>
      </c>
      <c r="F53" s="116">
        <f t="shared" ref="F53:L65" si="2">IFERROR(E53/C53-1,"-")</f>
        <v>0.13324561301365878</v>
      </c>
      <c r="G53" s="115">
        <v>11597</v>
      </c>
      <c r="H53" s="116">
        <f t="shared" si="2"/>
        <v>-0.88083886479932594</v>
      </c>
      <c r="I53" s="115">
        <v>77462</v>
      </c>
      <c r="J53" s="116">
        <f t="shared" si="2"/>
        <v>5.6794860739846511</v>
      </c>
      <c r="K53" s="115">
        <v>102022</v>
      </c>
      <c r="L53" s="116">
        <f t="shared" si="2"/>
        <v>0.31705868683999894</v>
      </c>
      <c r="M53" s="115">
        <v>111169</v>
      </c>
      <c r="N53" s="116">
        <v>8.9657132775283754E-2</v>
      </c>
      <c r="O53" s="116">
        <v>0.29448409972170153</v>
      </c>
    </row>
    <row r="54" spans="1:16" x14ac:dyDescent="0.25">
      <c r="A54" s="1">
        <v>2</v>
      </c>
      <c r="B54" s="114" t="s">
        <v>73</v>
      </c>
      <c r="C54" s="115">
        <v>85984</v>
      </c>
      <c r="D54" s="116">
        <v>4.317864725508036E-2</v>
      </c>
      <c r="E54" s="115">
        <v>105589</v>
      </c>
      <c r="F54" s="116">
        <f t="shared" si="2"/>
        <v>0.22800753628582071</v>
      </c>
      <c r="G54" s="115">
        <v>14910</v>
      </c>
      <c r="H54" s="116">
        <f t="shared" si="2"/>
        <v>-0.85879210902650849</v>
      </c>
      <c r="I54" s="115">
        <v>101190</v>
      </c>
      <c r="J54" s="116">
        <f t="shared" si="2"/>
        <v>5.7867203219315897</v>
      </c>
      <c r="K54" s="115">
        <v>107203</v>
      </c>
      <c r="L54" s="116">
        <f t="shared" si="2"/>
        <v>5.9422867872319429E-2</v>
      </c>
      <c r="M54" s="115">
        <v>111828</v>
      </c>
      <c r="N54" s="116">
        <v>4.3142449371752711E-2</v>
      </c>
      <c r="O54" s="116">
        <v>0.30056754745068859</v>
      </c>
    </row>
    <row r="55" spans="1:16" x14ac:dyDescent="0.25">
      <c r="A55" s="1">
        <v>3</v>
      </c>
      <c r="B55" s="114" t="s">
        <v>75</v>
      </c>
      <c r="C55" s="115">
        <v>100308</v>
      </c>
      <c r="D55" s="116">
        <v>7.1849888869892187E-2</v>
      </c>
      <c r="E55" s="115">
        <v>41066</v>
      </c>
      <c r="F55" s="116">
        <f t="shared" si="2"/>
        <v>-0.59060094907684335</v>
      </c>
      <c r="G55" s="115">
        <v>19532</v>
      </c>
      <c r="H55" s="116">
        <f t="shared" si="2"/>
        <v>-0.52437539570447567</v>
      </c>
      <c r="I55" s="115">
        <v>109531</v>
      </c>
      <c r="J55" s="116">
        <f t="shared" si="2"/>
        <v>4.6077718615605159</v>
      </c>
      <c r="K55" s="115">
        <v>110890</v>
      </c>
      <c r="L55" s="116">
        <f t="shared" si="2"/>
        <v>1.2407446293743352E-2</v>
      </c>
      <c r="M55" s="115">
        <v>127256</v>
      </c>
      <c r="N55" s="116">
        <v>0.14758769952204887</v>
      </c>
      <c r="O55" s="116">
        <v>0.26865255014555167</v>
      </c>
    </row>
    <row r="56" spans="1:16" x14ac:dyDescent="0.25">
      <c r="A56" s="1">
        <v>4</v>
      </c>
      <c r="B56" s="114" t="s">
        <v>77</v>
      </c>
      <c r="C56" s="115">
        <v>95760</v>
      </c>
      <c r="D56" s="116">
        <v>4.524368280303448E-2</v>
      </c>
      <c r="E56" s="115">
        <v>0</v>
      </c>
      <c r="F56" s="116">
        <f t="shared" si="2"/>
        <v>-1</v>
      </c>
      <c r="G56" s="115">
        <v>25134</v>
      </c>
      <c r="H56" s="116" t="str">
        <f t="shared" si="2"/>
        <v>-</v>
      </c>
      <c r="I56" s="115">
        <v>126772</v>
      </c>
      <c r="J56" s="116">
        <f t="shared" si="2"/>
        <v>4.043844990849049</v>
      </c>
      <c r="K56" s="115">
        <v>123429</v>
      </c>
      <c r="L56" s="116">
        <f t="shared" si="2"/>
        <v>-2.6370176379642229E-2</v>
      </c>
      <c r="M56" s="115">
        <v>117947</v>
      </c>
      <c r="N56" s="116">
        <v>-4.4414197635887831E-2</v>
      </c>
      <c r="O56" s="116">
        <v>0.23169381787802834</v>
      </c>
    </row>
    <row r="57" spans="1:16" x14ac:dyDescent="0.25">
      <c r="A57" s="1">
        <v>5</v>
      </c>
      <c r="B57" s="114" t="s">
        <v>79</v>
      </c>
      <c r="C57" s="115">
        <v>93420</v>
      </c>
      <c r="D57" s="116">
        <v>8.0387190785136786E-2</v>
      </c>
      <c r="E57" s="115">
        <v>0</v>
      </c>
      <c r="F57" s="116">
        <f t="shared" si="2"/>
        <v>-1</v>
      </c>
      <c r="G57" s="115">
        <v>33045</v>
      </c>
      <c r="H57" s="116" t="str">
        <f t="shared" si="2"/>
        <v>-</v>
      </c>
      <c r="I57" s="115">
        <v>113457</v>
      </c>
      <c r="J57" s="116">
        <f t="shared" si="2"/>
        <v>2.4334089877439853</v>
      </c>
      <c r="K57" s="115">
        <v>111213</v>
      </c>
      <c r="L57" s="116">
        <f t="shared" si="2"/>
        <v>-1.9778418255374297E-2</v>
      </c>
      <c r="M57" s="115">
        <v>119801</v>
      </c>
      <c r="N57" s="116">
        <v>7.7221188170447652E-2</v>
      </c>
      <c r="O57" s="116">
        <v>0.28239135088846079</v>
      </c>
    </row>
    <row r="58" spans="1:16" x14ac:dyDescent="0.25">
      <c r="A58" s="1">
        <v>6</v>
      </c>
      <c r="B58" s="114" t="s">
        <v>81</v>
      </c>
      <c r="C58" s="115">
        <v>96008</v>
      </c>
      <c r="D58" s="116">
        <v>6.2199898214325255E-2</v>
      </c>
      <c r="E58" s="115">
        <v>0</v>
      </c>
      <c r="F58" s="116">
        <f t="shared" si="2"/>
        <v>-1</v>
      </c>
      <c r="G58" s="115">
        <v>43303</v>
      </c>
      <c r="H58" s="116" t="str">
        <f t="shared" si="2"/>
        <v>-</v>
      </c>
      <c r="I58" s="115">
        <v>110209</v>
      </c>
      <c r="J58" s="116">
        <f t="shared" si="2"/>
        <v>1.5450661616978039</v>
      </c>
      <c r="K58" s="115">
        <v>114600</v>
      </c>
      <c r="L58" s="116">
        <f t="shared" si="2"/>
        <v>3.984248110408406E-2</v>
      </c>
      <c r="M58" s="115">
        <v>117142</v>
      </c>
      <c r="N58" s="116">
        <v>2.218150087260029E-2</v>
      </c>
      <c r="O58" s="116">
        <v>0.22012748937588533</v>
      </c>
    </row>
    <row r="59" spans="1:16" x14ac:dyDescent="0.25">
      <c r="A59" s="1">
        <v>7</v>
      </c>
      <c r="B59" s="114" t="s">
        <v>83</v>
      </c>
      <c r="C59" s="115">
        <v>100301</v>
      </c>
      <c r="D59" s="116">
        <v>4.8789669054216445E-2</v>
      </c>
      <c r="E59" s="115">
        <v>0</v>
      </c>
      <c r="F59" s="116">
        <f t="shared" si="2"/>
        <v>-1</v>
      </c>
      <c r="G59" s="115">
        <v>74597</v>
      </c>
      <c r="H59" s="116" t="str">
        <f t="shared" si="2"/>
        <v>-</v>
      </c>
      <c r="I59" s="115">
        <v>123042</v>
      </c>
      <c r="J59" s="116">
        <f t="shared" si="2"/>
        <v>0.64942289904419748</v>
      </c>
      <c r="K59" s="115">
        <v>118946</v>
      </c>
      <c r="L59" s="116">
        <f t="shared" si="2"/>
        <v>-3.3289445880268498E-2</v>
      </c>
      <c r="M59" s="115">
        <v>120238</v>
      </c>
      <c r="N59" s="116">
        <v>1.0862071864543577E-2</v>
      </c>
      <c r="O59" s="116">
        <v>0.19877169719145371</v>
      </c>
    </row>
    <row r="60" spans="1:16" x14ac:dyDescent="0.25">
      <c r="A60" s="1">
        <v>8</v>
      </c>
      <c r="B60" s="114" t="s">
        <v>85</v>
      </c>
      <c r="C60" s="115">
        <v>108308</v>
      </c>
      <c r="D60" s="116">
        <v>8.6775035119405874E-2</v>
      </c>
      <c r="E60" s="115">
        <v>40708</v>
      </c>
      <c r="F60" s="116">
        <f t="shared" si="2"/>
        <v>-0.62414595413081209</v>
      </c>
      <c r="G60" s="115">
        <v>92057</v>
      </c>
      <c r="H60" s="116">
        <f t="shared" si="2"/>
        <v>1.2613982509580426</v>
      </c>
      <c r="I60" s="115">
        <v>121901</v>
      </c>
      <c r="J60" s="116">
        <f t="shared" si="2"/>
        <v>0.32419044722291623</v>
      </c>
      <c r="K60" s="115">
        <v>120435</v>
      </c>
      <c r="L60" s="116">
        <f t="shared" si="2"/>
        <v>-1.202615236954574E-2</v>
      </c>
      <c r="M60" s="115">
        <v>130238</v>
      </c>
      <c r="N60" s="116">
        <v>8.1396603977249127E-2</v>
      </c>
      <c r="O60" s="116">
        <v>0.20247811795989223</v>
      </c>
    </row>
    <row r="61" spans="1:16" x14ac:dyDescent="0.25">
      <c r="A61" s="1">
        <v>9</v>
      </c>
      <c r="B61" s="114" t="s">
        <v>87</v>
      </c>
      <c r="C61" s="115">
        <v>92717</v>
      </c>
      <c r="D61" s="116">
        <v>2.3569804155350926E-2</v>
      </c>
      <c r="E61" s="115">
        <v>28487</v>
      </c>
      <c r="F61" s="116">
        <f t="shared" si="2"/>
        <v>-0.69275321677793711</v>
      </c>
      <c r="G61" s="115">
        <v>84214</v>
      </c>
      <c r="H61" s="116">
        <f t="shared" si="2"/>
        <v>1.9562256467862533</v>
      </c>
      <c r="I61" s="115">
        <v>103802</v>
      </c>
      <c r="J61" s="116">
        <f t="shared" si="2"/>
        <v>0.2325979053364049</v>
      </c>
      <c r="K61" s="115">
        <v>112485</v>
      </c>
      <c r="L61" s="116">
        <f t="shared" si="2"/>
        <v>8.3649640662029734E-2</v>
      </c>
      <c r="M61" s="115">
        <v>109297</v>
      </c>
      <c r="N61" s="116">
        <v>-2.8341556651998001E-2</v>
      </c>
      <c r="O61" s="116">
        <v>0.17882373243310279</v>
      </c>
    </row>
    <row r="62" spans="1:16" x14ac:dyDescent="0.25">
      <c r="A62" s="1">
        <v>10</v>
      </c>
      <c r="B62" s="114" t="s">
        <v>89</v>
      </c>
      <c r="C62" s="115">
        <v>108418</v>
      </c>
      <c r="D62" s="116">
        <v>8.5489167341090688E-3</v>
      </c>
      <c r="E62" s="115">
        <v>22497</v>
      </c>
      <c r="F62" s="116">
        <f t="shared" si="2"/>
        <v>-0.79249755575642422</v>
      </c>
      <c r="G62" s="115">
        <v>107685</v>
      </c>
      <c r="H62" s="116">
        <f t="shared" si="2"/>
        <v>3.7866382184291236</v>
      </c>
      <c r="I62" s="115">
        <v>119950</v>
      </c>
      <c r="J62" s="116">
        <f t="shared" si="2"/>
        <v>0.11389701444026556</v>
      </c>
      <c r="K62" s="115">
        <v>128570</v>
      </c>
      <c r="L62" s="116">
        <f t="shared" si="2"/>
        <v>7.1863276365152107E-2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92532</v>
      </c>
      <c r="D63" s="116">
        <v>6.9808310403033813E-2</v>
      </c>
      <c r="E63" s="115">
        <v>15805</v>
      </c>
      <c r="F63" s="116">
        <f t="shared" si="2"/>
        <v>-0.82919422470064408</v>
      </c>
      <c r="G63" s="115">
        <v>94309</v>
      </c>
      <c r="H63" s="116">
        <f t="shared" si="2"/>
        <v>4.9670357481809555</v>
      </c>
      <c r="I63" s="115">
        <v>107416</v>
      </c>
      <c r="J63" s="116">
        <f t="shared" si="2"/>
        <v>0.13897931268489749</v>
      </c>
      <c r="K63" s="115">
        <v>111535</v>
      </c>
      <c r="L63" s="116">
        <f t="shared" si="2"/>
        <v>3.8346242645415973E-2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97485</v>
      </c>
      <c r="D64" s="116">
        <v>8.9096190369791106E-2</v>
      </c>
      <c r="E64" s="115">
        <v>21712</v>
      </c>
      <c r="F64" s="116">
        <f t="shared" si="2"/>
        <v>-0.77727855567523207</v>
      </c>
      <c r="G64" s="115">
        <v>87439</v>
      </c>
      <c r="H64" s="116">
        <f t="shared" si="2"/>
        <v>3.0272199705232126</v>
      </c>
      <c r="I64" s="115">
        <v>110632</v>
      </c>
      <c r="J64" s="116">
        <f t="shared" si="2"/>
        <v>0.26524777273299094</v>
      </c>
      <c r="K64" s="115">
        <v>116159</v>
      </c>
      <c r="L64" s="116">
        <f t="shared" si="2"/>
        <v>4.9958420710102036E-2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1157120</v>
      </c>
      <c r="D65" s="119">
        <v>5.8956820640286622E-2</v>
      </c>
      <c r="E65" s="118">
        <v>398770</v>
      </c>
      <c r="F65" s="119">
        <f t="shared" si="2"/>
        <v>-0.65537714325221241</v>
      </c>
      <c r="G65" s="118">
        <v>687822</v>
      </c>
      <c r="H65" s="119">
        <f t="shared" si="2"/>
        <v>0.72485894124432626</v>
      </c>
      <c r="I65" s="118">
        <v>1325364</v>
      </c>
      <c r="J65" s="119">
        <f t="shared" si="2"/>
        <v>0.92689969207149514</v>
      </c>
      <c r="K65" s="118">
        <v>1377487</v>
      </c>
      <c r="L65" s="119">
        <f t="shared" si="2"/>
        <v>3.9327309327852555E-2</v>
      </c>
      <c r="M65" s="118">
        <v>1064916</v>
      </c>
      <c r="N65" s="119">
        <v>4.278497448647367E-2</v>
      </c>
      <c r="O65" s="119">
        <v>0.24017072616850177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17883</v>
      </c>
      <c r="D75" s="116">
        <v>-1.3242840589306359E-2</v>
      </c>
      <c r="E75" s="115">
        <v>14057</v>
      </c>
      <c r="F75" s="116">
        <f t="shared" ref="F75:L87" si="3">IFERROR(E75/C75-1,"-")</f>
        <v>-0.2139462058938657</v>
      </c>
      <c r="G75" s="115">
        <v>505</v>
      </c>
      <c r="H75" s="116">
        <f t="shared" si="3"/>
        <v>-0.96407483815892436</v>
      </c>
      <c r="I75" s="115">
        <v>8743</v>
      </c>
      <c r="J75" s="116">
        <f t="shared" si="3"/>
        <v>16.312871287128711</v>
      </c>
      <c r="K75" s="115">
        <v>13938</v>
      </c>
      <c r="L75" s="116">
        <f t="shared" si="3"/>
        <v>0.59418963742422504</v>
      </c>
      <c r="M75" s="115">
        <v>11745</v>
      </c>
      <c r="N75" s="116">
        <v>-0.15733964700817904</v>
      </c>
      <c r="O75" s="116">
        <v>-0.34323100150981378</v>
      </c>
    </row>
    <row r="76" spans="1:16" x14ac:dyDescent="0.25">
      <c r="A76" s="1">
        <v>2</v>
      </c>
      <c r="B76" s="114" t="s">
        <v>73</v>
      </c>
      <c r="C76" s="115">
        <v>15626</v>
      </c>
      <c r="D76" s="116">
        <v>-0.15585327643023072</v>
      </c>
      <c r="E76" s="115">
        <v>15058</v>
      </c>
      <c r="F76" s="116">
        <f t="shared" si="3"/>
        <v>-3.6349673620888256E-2</v>
      </c>
      <c r="G76" s="115">
        <v>630</v>
      </c>
      <c r="H76" s="116">
        <f t="shared" si="3"/>
        <v>-0.95816177447204143</v>
      </c>
      <c r="I76" s="115">
        <v>12469</v>
      </c>
      <c r="J76" s="116">
        <f t="shared" si="3"/>
        <v>18.792063492063491</v>
      </c>
      <c r="K76" s="115">
        <v>13477</v>
      </c>
      <c r="L76" s="116">
        <f t="shared" si="3"/>
        <v>8.0840484401315305E-2</v>
      </c>
      <c r="M76" s="115">
        <v>12352</v>
      </c>
      <c r="N76" s="116">
        <v>-8.3475550938636234E-2</v>
      </c>
      <c r="O76" s="116">
        <v>-0.20952259055420452</v>
      </c>
    </row>
    <row r="77" spans="1:16" x14ac:dyDescent="0.25">
      <c r="A77" s="1">
        <v>3</v>
      </c>
      <c r="B77" s="114" t="s">
        <v>75</v>
      </c>
      <c r="C77" s="115">
        <v>19873</v>
      </c>
      <c r="D77" s="116">
        <v>-0.10429530806328025</v>
      </c>
      <c r="E77" s="115">
        <v>6732</v>
      </c>
      <c r="F77" s="116">
        <f t="shared" si="3"/>
        <v>-0.66124893071000856</v>
      </c>
      <c r="G77" s="115">
        <v>307</v>
      </c>
      <c r="H77" s="116">
        <f t="shared" si="3"/>
        <v>-0.95439691027926321</v>
      </c>
      <c r="I77" s="115">
        <v>13844</v>
      </c>
      <c r="J77" s="116">
        <f t="shared" si="3"/>
        <v>44.094462540716613</v>
      </c>
      <c r="K77" s="115">
        <v>13702</v>
      </c>
      <c r="L77" s="116">
        <f t="shared" si="3"/>
        <v>-1.0257151112395224E-2</v>
      </c>
      <c r="M77" s="115">
        <v>14761</v>
      </c>
      <c r="N77" s="116">
        <v>7.7287987155159721E-2</v>
      </c>
      <c r="O77" s="116">
        <v>-0.25723343229507367</v>
      </c>
    </row>
    <row r="78" spans="1:16" x14ac:dyDescent="0.25">
      <c r="A78" s="1">
        <v>4</v>
      </c>
      <c r="B78" s="114" t="s">
        <v>77</v>
      </c>
      <c r="C78" s="115">
        <v>20172</v>
      </c>
      <c r="D78" s="116">
        <v>-3.4278054385292966E-2</v>
      </c>
      <c r="E78" s="115">
        <v>0</v>
      </c>
      <c r="F78" s="116">
        <f t="shared" si="3"/>
        <v>-1</v>
      </c>
      <c r="G78" s="115">
        <v>356</v>
      </c>
      <c r="H78" s="116" t="str">
        <f t="shared" si="3"/>
        <v>-</v>
      </c>
      <c r="I78" s="115">
        <v>14722</v>
      </c>
      <c r="J78" s="116">
        <f t="shared" si="3"/>
        <v>40.353932584269664</v>
      </c>
      <c r="K78" s="115">
        <v>14381</v>
      </c>
      <c r="L78" s="116">
        <f t="shared" si="3"/>
        <v>-2.3162613775302265E-2</v>
      </c>
      <c r="M78" s="115">
        <v>12980</v>
      </c>
      <c r="N78" s="116">
        <v>-9.7420207217856936E-2</v>
      </c>
      <c r="O78" s="116">
        <v>-0.35653380924053146</v>
      </c>
    </row>
    <row r="79" spans="1:16" x14ac:dyDescent="0.25">
      <c r="A79" s="1">
        <v>5</v>
      </c>
      <c r="B79" s="114" t="s">
        <v>79</v>
      </c>
      <c r="C79" s="115">
        <v>20071</v>
      </c>
      <c r="D79" s="116">
        <v>0.10213607160507387</v>
      </c>
      <c r="E79" s="115">
        <v>0</v>
      </c>
      <c r="F79" s="116">
        <f t="shared" si="3"/>
        <v>-1</v>
      </c>
      <c r="G79" s="115">
        <v>317</v>
      </c>
      <c r="H79" s="116" t="str">
        <f t="shared" si="3"/>
        <v>-</v>
      </c>
      <c r="I79" s="115">
        <v>11687</v>
      </c>
      <c r="J79" s="116">
        <f t="shared" si="3"/>
        <v>35.867507886435334</v>
      </c>
      <c r="K79" s="115">
        <v>12942</v>
      </c>
      <c r="L79" s="116">
        <f t="shared" si="3"/>
        <v>0.10738427312398402</v>
      </c>
      <c r="M79" s="115">
        <v>12936</v>
      </c>
      <c r="N79" s="116">
        <v>-4.6360686138158247E-4</v>
      </c>
      <c r="O79" s="116">
        <v>-0.35548801753774106</v>
      </c>
    </row>
    <row r="80" spans="1:16" x14ac:dyDescent="0.25">
      <c r="A80" s="1">
        <v>6</v>
      </c>
      <c r="B80" s="114" t="s">
        <v>81</v>
      </c>
      <c r="C80" s="115">
        <v>18194</v>
      </c>
      <c r="D80" s="116">
        <v>-3.7558188743123111E-2</v>
      </c>
      <c r="E80" s="115">
        <v>0</v>
      </c>
      <c r="F80" s="116">
        <f t="shared" si="3"/>
        <v>-1</v>
      </c>
      <c r="G80" s="115">
        <v>1544</v>
      </c>
      <c r="H80" s="116" t="str">
        <f t="shared" si="3"/>
        <v>-</v>
      </c>
      <c r="I80" s="115">
        <v>13590</v>
      </c>
      <c r="J80" s="116">
        <f t="shared" si="3"/>
        <v>7.8018134715025909</v>
      </c>
      <c r="K80" s="115">
        <v>13351</v>
      </c>
      <c r="L80" s="116">
        <f t="shared" si="3"/>
        <v>-1.7586460632818213E-2</v>
      </c>
      <c r="M80" s="115">
        <v>12099</v>
      </c>
      <c r="N80" s="116">
        <v>-9.3775747135046106E-2</v>
      </c>
      <c r="O80" s="116">
        <v>-0.33500054963174675</v>
      </c>
    </row>
    <row r="81" spans="1:16" x14ac:dyDescent="0.25">
      <c r="A81" s="1">
        <v>7</v>
      </c>
      <c r="B81" s="114" t="s">
        <v>83</v>
      </c>
      <c r="C81" s="115">
        <v>18339</v>
      </c>
      <c r="D81" s="116">
        <v>-0.14283711147464362</v>
      </c>
      <c r="E81" s="115">
        <v>0</v>
      </c>
      <c r="F81" s="116">
        <f t="shared" si="3"/>
        <v>-1</v>
      </c>
      <c r="G81" s="115">
        <v>6334</v>
      </c>
      <c r="H81" s="116" t="str">
        <f t="shared" si="3"/>
        <v>-</v>
      </c>
      <c r="I81" s="115">
        <v>15611</v>
      </c>
      <c r="J81" s="116">
        <f t="shared" si="3"/>
        <v>1.4646353015472053</v>
      </c>
      <c r="K81" s="115">
        <v>14707</v>
      </c>
      <c r="L81" s="116">
        <f t="shared" si="3"/>
        <v>-5.7907885465376951E-2</v>
      </c>
      <c r="M81" s="115">
        <v>13430</v>
      </c>
      <c r="N81" s="116">
        <v>-8.6829400965526604E-2</v>
      </c>
      <c r="O81" s="116">
        <v>-0.26768089863133215</v>
      </c>
    </row>
    <row r="82" spans="1:16" x14ac:dyDescent="0.25">
      <c r="A82" s="1">
        <v>8</v>
      </c>
      <c r="B82" s="114" t="s">
        <v>85</v>
      </c>
      <c r="C82" s="115">
        <v>19084</v>
      </c>
      <c r="D82" s="116">
        <v>-0.14090213378950212</v>
      </c>
      <c r="E82" s="115">
        <v>3200</v>
      </c>
      <c r="F82" s="116">
        <f t="shared" si="3"/>
        <v>-0.83232026828757077</v>
      </c>
      <c r="G82" s="115">
        <v>8523</v>
      </c>
      <c r="H82" s="116">
        <f t="shared" si="3"/>
        <v>1.6634375000000001</v>
      </c>
      <c r="I82" s="115">
        <v>16121</v>
      </c>
      <c r="J82" s="116">
        <f t="shared" si="3"/>
        <v>0.89147013962219868</v>
      </c>
      <c r="K82" s="115">
        <v>14481</v>
      </c>
      <c r="L82" s="116">
        <f t="shared" si="3"/>
        <v>-0.10173066186961111</v>
      </c>
      <c r="M82" s="115">
        <v>13208</v>
      </c>
      <c r="N82" s="116">
        <v>-8.790829362613084E-2</v>
      </c>
      <c r="O82" s="116">
        <v>-0.30790190735694822</v>
      </c>
    </row>
    <row r="83" spans="1:16" x14ac:dyDescent="0.25">
      <c r="A83" s="1">
        <v>9</v>
      </c>
      <c r="B83" s="114" t="s">
        <v>87</v>
      </c>
      <c r="C83" s="115">
        <v>15611</v>
      </c>
      <c r="D83" s="116">
        <v>-0.20708045509955297</v>
      </c>
      <c r="E83" s="115">
        <v>558</v>
      </c>
      <c r="F83" s="116">
        <f t="shared" si="3"/>
        <v>-0.96425597335212354</v>
      </c>
      <c r="G83" s="115">
        <v>8502</v>
      </c>
      <c r="H83" s="116">
        <f t="shared" si="3"/>
        <v>14.236559139784946</v>
      </c>
      <c r="I83" s="115">
        <v>13194</v>
      </c>
      <c r="J83" s="116">
        <f t="shared" si="3"/>
        <v>0.55187014820042335</v>
      </c>
      <c r="K83" s="115">
        <v>12752</v>
      </c>
      <c r="L83" s="116">
        <f t="shared" si="3"/>
        <v>-3.3500075792026629E-2</v>
      </c>
      <c r="M83" s="115">
        <v>11765</v>
      </c>
      <c r="N83" s="116">
        <v>-7.7399623588456756E-2</v>
      </c>
      <c r="O83" s="116">
        <v>-0.24636474280955734</v>
      </c>
    </row>
    <row r="84" spans="1:16" x14ac:dyDescent="0.25">
      <c r="A84" s="1">
        <v>10</v>
      </c>
      <c r="B84" s="114" t="s">
        <v>89</v>
      </c>
      <c r="C84" s="115">
        <v>18619</v>
      </c>
      <c r="D84" s="116">
        <v>-0.1580827492652046</v>
      </c>
      <c r="E84" s="115">
        <v>540</v>
      </c>
      <c r="F84" s="116">
        <f t="shared" si="3"/>
        <v>-0.97099736827971428</v>
      </c>
      <c r="G84" s="115">
        <v>14562</v>
      </c>
      <c r="H84" s="116">
        <f t="shared" si="3"/>
        <v>25.966666666666665</v>
      </c>
      <c r="I84" s="115">
        <v>15248</v>
      </c>
      <c r="J84" s="116">
        <f t="shared" si="3"/>
        <v>4.7108913610767855E-2</v>
      </c>
      <c r="K84" s="115">
        <v>15023</v>
      </c>
      <c r="L84" s="116">
        <f t="shared" si="3"/>
        <v>-1.4756033578174232E-2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15490</v>
      </c>
      <c r="D85" s="116">
        <v>-0.19436209497061419</v>
      </c>
      <c r="E85" s="115">
        <v>489</v>
      </c>
      <c r="F85" s="116">
        <f t="shared" si="3"/>
        <v>-0.96843124596513874</v>
      </c>
      <c r="G85" s="115">
        <v>12239</v>
      </c>
      <c r="H85" s="116">
        <f t="shared" si="3"/>
        <v>24.028629856850717</v>
      </c>
      <c r="I85" s="115">
        <v>14087</v>
      </c>
      <c r="J85" s="116">
        <f t="shared" si="3"/>
        <v>0.15099272816406573</v>
      </c>
      <c r="K85" s="115">
        <v>13185</v>
      </c>
      <c r="L85" s="116">
        <f t="shared" si="3"/>
        <v>-6.4030666572016726E-2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15270</v>
      </c>
      <c r="D86" s="116">
        <v>-0.32861413999296518</v>
      </c>
      <c r="E86" s="115">
        <v>581</v>
      </c>
      <c r="F86" s="116">
        <f t="shared" si="3"/>
        <v>-0.9619515389652914</v>
      </c>
      <c r="G86" s="115">
        <v>11127</v>
      </c>
      <c r="H86" s="116">
        <f t="shared" si="3"/>
        <v>18.151462994836489</v>
      </c>
      <c r="I86" s="115">
        <v>15949</v>
      </c>
      <c r="J86" s="116">
        <f t="shared" si="3"/>
        <v>0.43336029477846671</v>
      </c>
      <c r="K86" s="115">
        <v>13677</v>
      </c>
      <c r="L86" s="116">
        <f t="shared" si="3"/>
        <v>-0.14245407235563357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214232</v>
      </c>
      <c r="D87" s="119">
        <v>-0.1227442292808969</v>
      </c>
      <c r="E87" s="118">
        <v>42852</v>
      </c>
      <c r="F87" s="119">
        <f t="shared" si="3"/>
        <v>-0.79997386011426863</v>
      </c>
      <c r="G87" s="118">
        <v>64946</v>
      </c>
      <c r="H87" s="119">
        <f t="shared" si="3"/>
        <v>0.51558853729114151</v>
      </c>
      <c r="I87" s="118">
        <v>165265</v>
      </c>
      <c r="J87" s="119">
        <f t="shared" si="3"/>
        <v>1.5446524805222799</v>
      </c>
      <c r="K87" s="118">
        <v>165616</v>
      </c>
      <c r="L87" s="119">
        <f t="shared" si="3"/>
        <v>2.1238616767009777E-3</v>
      </c>
      <c r="M87" s="118">
        <v>115276</v>
      </c>
      <c r="N87" s="119">
        <v>-6.8333723965699811E-2</v>
      </c>
      <c r="O87" s="119">
        <v>-0.30073459385027879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27665</v>
      </c>
      <c r="D97" s="116">
        <v>3.9191493994266136E-3</v>
      </c>
      <c r="E97" s="115">
        <v>26721</v>
      </c>
      <c r="F97" s="116">
        <f t="shared" ref="F97:L109" si="4">IFERROR(E97/C97-1,"-")</f>
        <v>-3.4122537502259132E-2</v>
      </c>
      <c r="G97" s="115">
        <v>3080</v>
      </c>
      <c r="H97" s="116">
        <f t="shared" si="4"/>
        <v>-0.88473485273754726</v>
      </c>
      <c r="I97" s="115">
        <v>13744</v>
      </c>
      <c r="J97" s="116">
        <f t="shared" si="4"/>
        <v>3.4623376623376627</v>
      </c>
      <c r="K97" s="115">
        <v>23642</v>
      </c>
      <c r="L97" s="116">
        <f t="shared" si="4"/>
        <v>0.72016880093131541</v>
      </c>
      <c r="M97" s="115">
        <v>28011</v>
      </c>
      <c r="N97" s="116">
        <v>0.18479824041959225</v>
      </c>
      <c r="O97" s="116">
        <v>1.2506777516717804E-2</v>
      </c>
    </row>
    <row r="98" spans="2:15" x14ac:dyDescent="0.25">
      <c r="B98" s="114" t="s">
        <v>73</v>
      </c>
      <c r="C98" s="115">
        <v>28211</v>
      </c>
      <c r="D98" s="116">
        <v>3.0350620891161473E-2</v>
      </c>
      <c r="E98" s="115">
        <v>27703</v>
      </c>
      <c r="F98" s="116">
        <f t="shared" si="4"/>
        <v>-1.8007160327531802E-2</v>
      </c>
      <c r="G98" s="115">
        <v>3807</v>
      </c>
      <c r="H98" s="116">
        <f t="shared" si="4"/>
        <v>-0.86257806013789118</v>
      </c>
      <c r="I98" s="115">
        <v>17238</v>
      </c>
      <c r="J98" s="116">
        <f t="shared" si="4"/>
        <v>3.5279747832939323</v>
      </c>
      <c r="K98" s="115">
        <v>26350</v>
      </c>
      <c r="L98" s="116">
        <f t="shared" si="4"/>
        <v>0.52859960552268248</v>
      </c>
      <c r="M98" s="115">
        <v>30407</v>
      </c>
      <c r="N98" s="116">
        <v>0.15396584440227712</v>
      </c>
      <c r="O98" s="116">
        <v>7.7841976533976176E-2</v>
      </c>
    </row>
    <row r="99" spans="2:15" x14ac:dyDescent="0.25">
      <c r="B99" s="114" t="s">
        <v>75</v>
      </c>
      <c r="C99" s="115">
        <v>34858</v>
      </c>
      <c r="D99" s="116">
        <v>-1.3052464679067954E-2</v>
      </c>
      <c r="E99" s="115">
        <v>9922</v>
      </c>
      <c r="F99" s="116">
        <f t="shared" si="4"/>
        <v>-0.71535945837397441</v>
      </c>
      <c r="G99" s="115">
        <v>5137</v>
      </c>
      <c r="H99" s="116">
        <f t="shared" si="4"/>
        <v>-0.4822616407982262</v>
      </c>
      <c r="I99" s="115">
        <v>16928</v>
      </c>
      <c r="J99" s="116">
        <f t="shared" si="4"/>
        <v>2.2953085458438776</v>
      </c>
      <c r="K99" s="115">
        <v>29521</v>
      </c>
      <c r="L99" s="116">
        <f t="shared" si="4"/>
        <v>0.74391540642722109</v>
      </c>
      <c r="M99" s="115">
        <v>33910</v>
      </c>
      <c r="N99" s="116">
        <v>0.14867382541241825</v>
      </c>
      <c r="O99" s="116">
        <v>-2.7196052556084704E-2</v>
      </c>
    </row>
    <row r="100" spans="2:15" x14ac:dyDescent="0.25">
      <c r="B100" s="114" t="s">
        <v>77</v>
      </c>
      <c r="C100" s="115">
        <v>38858</v>
      </c>
      <c r="D100" s="116">
        <v>0.37462855525682759</v>
      </c>
      <c r="E100" s="115">
        <v>0</v>
      </c>
      <c r="F100" s="116">
        <f t="shared" si="4"/>
        <v>-1</v>
      </c>
      <c r="G100" s="115">
        <v>7305</v>
      </c>
      <c r="H100" s="116" t="str">
        <f t="shared" si="4"/>
        <v>-</v>
      </c>
      <c r="I100" s="115">
        <v>24732</v>
      </c>
      <c r="J100" s="116">
        <f t="shared" si="4"/>
        <v>2.3856262833675563</v>
      </c>
      <c r="K100" s="115">
        <v>29815</v>
      </c>
      <c r="L100" s="116">
        <f t="shared" si="4"/>
        <v>0.20552320879831787</v>
      </c>
      <c r="M100" s="115">
        <v>27925</v>
      </c>
      <c r="N100" s="116">
        <v>-6.3390910615461982E-2</v>
      </c>
      <c r="O100" s="116">
        <v>-0.28135776416696689</v>
      </c>
    </row>
    <row r="101" spans="2:15" x14ac:dyDescent="0.25">
      <c r="B101" s="114" t="s">
        <v>79</v>
      </c>
      <c r="C101" s="115">
        <v>33804</v>
      </c>
      <c r="D101" s="116">
        <v>0.29596687624597462</v>
      </c>
      <c r="E101" s="115">
        <v>0</v>
      </c>
      <c r="F101" s="116">
        <f t="shared" si="4"/>
        <v>-1</v>
      </c>
      <c r="G101" s="115">
        <v>8652</v>
      </c>
      <c r="H101" s="116" t="str">
        <f t="shared" si="4"/>
        <v>-</v>
      </c>
      <c r="I101" s="115">
        <v>20702</v>
      </c>
      <c r="J101" s="116">
        <f t="shared" si="4"/>
        <v>1.3927415626444755</v>
      </c>
      <c r="K101" s="115">
        <v>26170</v>
      </c>
      <c r="L101" s="116">
        <f t="shared" si="4"/>
        <v>0.26412906965510574</v>
      </c>
      <c r="M101" s="115">
        <v>28824</v>
      </c>
      <c r="N101" s="116">
        <v>0.10141383263278558</v>
      </c>
      <c r="O101" s="116">
        <v>-0.14731984380546681</v>
      </c>
    </row>
    <row r="102" spans="2:15" x14ac:dyDescent="0.25">
      <c r="B102" s="114" t="s">
        <v>81</v>
      </c>
      <c r="C102" s="115">
        <v>36941</v>
      </c>
      <c r="D102" s="116">
        <v>6.4275424949582272E-2</v>
      </c>
      <c r="E102" s="115">
        <v>0</v>
      </c>
      <c r="F102" s="116">
        <f t="shared" si="4"/>
        <v>-1</v>
      </c>
      <c r="G102" s="115">
        <v>8692</v>
      </c>
      <c r="H102" s="116" t="str">
        <f t="shared" si="4"/>
        <v>-</v>
      </c>
      <c r="I102" s="115">
        <v>21190</v>
      </c>
      <c r="J102" s="116">
        <f t="shared" si="4"/>
        <v>1.4378739070409572</v>
      </c>
      <c r="K102" s="115">
        <v>29399</v>
      </c>
      <c r="L102" s="116">
        <f t="shared" si="4"/>
        <v>0.38739971684756958</v>
      </c>
      <c r="M102" s="115">
        <v>27824</v>
      </c>
      <c r="N102" s="116">
        <v>-5.3573250790843185E-2</v>
      </c>
      <c r="O102" s="116">
        <v>-0.24679894967651117</v>
      </c>
    </row>
    <row r="103" spans="2:15" x14ac:dyDescent="0.25">
      <c r="B103" s="114" t="s">
        <v>83</v>
      </c>
      <c r="C103" s="115">
        <v>37095</v>
      </c>
      <c r="D103" s="116">
        <v>7.3412813241507058E-2</v>
      </c>
      <c r="E103" s="115">
        <v>0</v>
      </c>
      <c r="F103" s="116">
        <f t="shared" si="4"/>
        <v>-1</v>
      </c>
      <c r="G103" s="115">
        <v>13213</v>
      </c>
      <c r="H103" s="116" t="str">
        <f t="shared" si="4"/>
        <v>-</v>
      </c>
      <c r="I103" s="115">
        <v>26190</v>
      </c>
      <c r="J103" s="116">
        <f t="shared" si="4"/>
        <v>0.9821388026943163</v>
      </c>
      <c r="K103" s="115">
        <v>30318</v>
      </c>
      <c r="L103" s="116">
        <f t="shared" si="4"/>
        <v>0.15761741122565875</v>
      </c>
      <c r="M103" s="115">
        <v>33127</v>
      </c>
      <c r="N103" s="116">
        <v>9.2651230292235542E-2</v>
      </c>
      <c r="O103" s="116">
        <v>-0.10696859415015503</v>
      </c>
    </row>
    <row r="104" spans="2:15" x14ac:dyDescent="0.25">
      <c r="B104" s="114" t="s">
        <v>85</v>
      </c>
      <c r="C104" s="115">
        <v>37422</v>
      </c>
      <c r="D104" s="116">
        <v>-1.8568056648308406E-2</v>
      </c>
      <c r="E104" s="115">
        <v>8887</v>
      </c>
      <c r="F104" s="116">
        <f t="shared" si="4"/>
        <v>-0.76251937363048472</v>
      </c>
      <c r="G104" s="115">
        <v>17604</v>
      </c>
      <c r="H104" s="116">
        <f t="shared" si="4"/>
        <v>0.98087093507370327</v>
      </c>
      <c r="I104" s="115">
        <v>26652</v>
      </c>
      <c r="J104" s="116">
        <f t="shared" si="4"/>
        <v>0.51397409679618278</v>
      </c>
      <c r="K104" s="115">
        <v>32058</v>
      </c>
      <c r="L104" s="116">
        <f t="shared" si="4"/>
        <v>0.2028365601080595</v>
      </c>
      <c r="M104" s="115">
        <v>31953</v>
      </c>
      <c r="N104" s="116">
        <v>-3.2753134942915541E-3</v>
      </c>
      <c r="O104" s="116">
        <v>-0.14614397947731284</v>
      </c>
    </row>
    <row r="105" spans="2:15" x14ac:dyDescent="0.25">
      <c r="B105" s="114" t="s">
        <v>87</v>
      </c>
      <c r="C105" s="115">
        <v>28438</v>
      </c>
      <c r="D105" s="116">
        <v>-1.7346233586731152E-2</v>
      </c>
      <c r="E105" s="115">
        <v>8236</v>
      </c>
      <c r="F105" s="116">
        <f t="shared" si="4"/>
        <v>-0.71038750967015962</v>
      </c>
      <c r="G105" s="115">
        <v>12668</v>
      </c>
      <c r="H105" s="116">
        <f t="shared" si="4"/>
        <v>0.53812530354541033</v>
      </c>
      <c r="I105" s="115">
        <v>23399</v>
      </c>
      <c r="J105" s="116">
        <f t="shared" si="4"/>
        <v>0.84709504262709179</v>
      </c>
      <c r="K105" s="115">
        <v>27830</v>
      </c>
      <c r="L105" s="116">
        <f t="shared" si="4"/>
        <v>0.18936706696867378</v>
      </c>
      <c r="M105" s="115">
        <v>27510</v>
      </c>
      <c r="N105" s="116">
        <v>-1.1498383039885041E-2</v>
      </c>
      <c r="O105" s="116">
        <v>-3.2632393276601723E-2</v>
      </c>
    </row>
    <row r="106" spans="2:15" x14ac:dyDescent="0.25">
      <c r="B106" s="114" t="s">
        <v>89</v>
      </c>
      <c r="C106" s="115">
        <v>31625</v>
      </c>
      <c r="D106" s="116">
        <v>-6.9113707944544189E-2</v>
      </c>
      <c r="E106" s="115">
        <v>6781</v>
      </c>
      <c r="F106" s="116">
        <f t="shared" si="4"/>
        <v>-0.78558102766798421</v>
      </c>
      <c r="G106" s="115">
        <v>16861</v>
      </c>
      <c r="H106" s="116">
        <f t="shared" si="4"/>
        <v>1.4865064149830407</v>
      </c>
      <c r="I106" s="115">
        <v>24075</v>
      </c>
      <c r="J106" s="116">
        <f t="shared" si="4"/>
        <v>0.42785125437399918</v>
      </c>
      <c r="K106" s="115">
        <v>28658</v>
      </c>
      <c r="L106" s="116">
        <f t="shared" si="4"/>
        <v>0.19036344755970913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28006</v>
      </c>
      <c r="D107" s="116">
        <v>-8.2552578130118626E-2</v>
      </c>
      <c r="E107" s="115">
        <v>6013</v>
      </c>
      <c r="F107" s="116">
        <f t="shared" si="4"/>
        <v>-0.78529600799828603</v>
      </c>
      <c r="G107" s="115">
        <v>15702</v>
      </c>
      <c r="H107" s="116">
        <f t="shared" si="4"/>
        <v>1.6113420921337105</v>
      </c>
      <c r="I107" s="115">
        <v>24176</v>
      </c>
      <c r="J107" s="116">
        <f t="shared" si="4"/>
        <v>0.53967647433447974</v>
      </c>
      <c r="K107" s="115">
        <v>29534</v>
      </c>
      <c r="L107" s="116">
        <f t="shared" si="4"/>
        <v>0.22162475181998675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28440</v>
      </c>
      <c r="D108" s="116">
        <v>-0.13253012048192769</v>
      </c>
      <c r="E108" s="115">
        <v>5431</v>
      </c>
      <c r="F108" s="116">
        <f t="shared" si="4"/>
        <v>-0.80903656821378345</v>
      </c>
      <c r="G108" s="115">
        <v>15556</v>
      </c>
      <c r="H108" s="116">
        <f t="shared" si="4"/>
        <v>1.8642975510955626</v>
      </c>
      <c r="I108" s="115">
        <v>27394</v>
      </c>
      <c r="J108" s="116">
        <f t="shared" si="4"/>
        <v>0.76099254307019804</v>
      </c>
      <c r="K108" s="115">
        <v>31934</v>
      </c>
      <c r="L108" s="116">
        <f t="shared" si="4"/>
        <v>0.16572972183689849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391363</v>
      </c>
      <c r="D109" s="119">
        <v>3.4722258942971207E-2</v>
      </c>
      <c r="E109" s="118">
        <v>109245</v>
      </c>
      <c r="F109" s="119">
        <f t="shared" si="4"/>
        <v>-0.72086017329180319</v>
      </c>
      <c r="G109" s="118">
        <v>128277</v>
      </c>
      <c r="H109" s="119">
        <f t="shared" si="4"/>
        <v>0.17421392283399695</v>
      </c>
      <c r="I109" s="118">
        <v>266420</v>
      </c>
      <c r="J109" s="119">
        <f t="shared" si="4"/>
        <v>1.0769116833103363</v>
      </c>
      <c r="K109" s="118">
        <v>345229</v>
      </c>
      <c r="L109" s="119">
        <f t="shared" si="4"/>
        <v>0.29580737181893246</v>
      </c>
      <c r="M109" s="118">
        <v>269491</v>
      </c>
      <c r="N109" s="119">
        <v>5.6400747933187834E-2</v>
      </c>
      <c r="O109" s="119">
        <v>-0.11144705432388591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F3A6F-36BD-4AAF-8908-A648E00CC93A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1888332</v>
      </c>
      <c r="D8" s="116">
        <f t="shared" ref="D8:D9" si="0">C8/C9-1</f>
        <v>7.4717893467968199E-2</v>
      </c>
    </row>
    <row r="9" spans="1:5" x14ac:dyDescent="0.25">
      <c r="A9" s="1"/>
      <c r="B9" s="114">
        <v>2022</v>
      </c>
      <c r="C9" s="115">
        <v>1757049</v>
      </c>
      <c r="D9" s="116">
        <f t="shared" si="0"/>
        <v>0.99427838532651558</v>
      </c>
    </row>
    <row r="10" spans="1:5" x14ac:dyDescent="0.25">
      <c r="A10" s="1"/>
      <c r="B10" s="114">
        <v>2021</v>
      </c>
      <c r="C10" s="115">
        <v>881045</v>
      </c>
      <c r="D10" s="116">
        <f>C10/C11-1</f>
        <v>0.5993787974229714</v>
      </c>
    </row>
    <row r="11" spans="1:5" x14ac:dyDescent="0.25">
      <c r="A11" s="1" t="s">
        <v>72</v>
      </c>
      <c r="B11" s="114">
        <v>2020</v>
      </c>
      <c r="C11" s="115">
        <v>550867</v>
      </c>
      <c r="D11" s="116">
        <f t="shared" ref="D11:D20" si="1">C11/C12-1</f>
        <v>-0.68748946936969391</v>
      </c>
    </row>
    <row r="12" spans="1:5" x14ac:dyDescent="0.25">
      <c r="A12" s="1" t="s">
        <v>74</v>
      </c>
      <c r="B12" s="114">
        <v>2019</v>
      </c>
      <c r="C12" s="115">
        <v>1762715</v>
      </c>
      <c r="D12" s="116">
        <f t="shared" si="1"/>
        <v>2.7741256519166146E-2</v>
      </c>
    </row>
    <row r="13" spans="1:5" x14ac:dyDescent="0.25">
      <c r="A13" s="1" t="s">
        <v>76</v>
      </c>
      <c r="B13" s="114">
        <v>2018</v>
      </c>
      <c r="C13" s="115">
        <v>1715135</v>
      </c>
      <c r="D13" s="116">
        <f t="shared" si="1"/>
        <v>-3.1516435538234022E-2</v>
      </c>
    </row>
    <row r="14" spans="1:5" x14ac:dyDescent="0.25">
      <c r="A14" s="1" t="s">
        <v>78</v>
      </c>
      <c r="B14" s="114">
        <v>2017</v>
      </c>
      <c r="C14" s="115">
        <v>1770949</v>
      </c>
      <c r="D14" s="116">
        <f>C14/C15-1</f>
        <v>-1.4115642944822815E-2</v>
      </c>
    </row>
    <row r="15" spans="1:5" x14ac:dyDescent="0.25">
      <c r="A15" s="1" t="s">
        <v>80</v>
      </c>
      <c r="B15" s="114">
        <v>2016</v>
      </c>
      <c r="C15" s="115">
        <v>1796305</v>
      </c>
      <c r="D15" s="116">
        <f>C15/C16-1</f>
        <v>0.13194712259502084</v>
      </c>
    </row>
    <row r="16" spans="1:5" x14ac:dyDescent="0.25">
      <c r="A16" s="1" t="s">
        <v>82</v>
      </c>
      <c r="B16" s="114">
        <v>2015</v>
      </c>
      <c r="C16" s="115">
        <v>1586916</v>
      </c>
      <c r="D16" s="116">
        <f t="shared" si="1"/>
        <v>-7.0435653110632268E-2</v>
      </c>
    </row>
    <row r="17" spans="1:5" x14ac:dyDescent="0.25">
      <c r="A17" s="1" t="s">
        <v>84</v>
      </c>
      <c r="B17" s="114">
        <v>2014</v>
      </c>
      <c r="C17" s="115">
        <v>1707161</v>
      </c>
      <c r="D17" s="116">
        <f t="shared" si="1"/>
        <v>4.0714495596735789E-2</v>
      </c>
    </row>
    <row r="18" spans="1:5" x14ac:dyDescent="0.25">
      <c r="A18" s="1" t="s">
        <v>86</v>
      </c>
      <c r="B18" s="114">
        <v>2013</v>
      </c>
      <c r="C18" s="115">
        <v>1640374</v>
      </c>
      <c r="D18" s="116">
        <f t="shared" si="1"/>
        <v>1.5662401444388463E-2</v>
      </c>
    </row>
    <row r="19" spans="1:5" x14ac:dyDescent="0.25">
      <c r="A19" s="1" t="s">
        <v>88</v>
      </c>
      <c r="B19" s="114">
        <v>2012</v>
      </c>
      <c r="C19" s="115">
        <v>1615078</v>
      </c>
      <c r="D19" s="116">
        <f>C19/C20-1</f>
        <v>-1.2139394773460599E-2</v>
      </c>
    </row>
    <row r="20" spans="1:5" x14ac:dyDescent="0.25">
      <c r="A20" s="1" t="s">
        <v>90</v>
      </c>
      <c r="B20" s="114">
        <v>2011</v>
      </c>
      <c r="C20" s="115">
        <v>1634925</v>
      </c>
      <c r="D20" s="116">
        <f t="shared" si="1"/>
        <v>7.4382201894547917E-2</v>
      </c>
    </row>
    <row r="21" spans="1:5" x14ac:dyDescent="0.25">
      <c r="A21" s="1" t="s">
        <v>92</v>
      </c>
      <c r="B21" s="114">
        <v>2010</v>
      </c>
      <c r="C21" s="115">
        <v>1521735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1543103</v>
      </c>
      <c r="D30" s="116">
        <f t="shared" ref="D30:D31" si="2">C30/C31-1</f>
        <v>3.5202588974184712E-2</v>
      </c>
    </row>
    <row r="31" spans="1:5" x14ac:dyDescent="0.25">
      <c r="B31" s="114">
        <v>2022</v>
      </c>
      <c r="C31" s="115">
        <v>1490629</v>
      </c>
      <c r="D31" s="116">
        <f t="shared" si="2"/>
        <v>0.98019708595476951</v>
      </c>
    </row>
    <row r="32" spans="1:5" x14ac:dyDescent="0.25">
      <c r="B32" s="114">
        <v>2021</v>
      </c>
      <c r="C32" s="115">
        <v>752768</v>
      </c>
      <c r="D32" s="116">
        <f>C32/C33-1</f>
        <v>0.70455276231709463</v>
      </c>
    </row>
    <row r="33" spans="2:5" x14ac:dyDescent="0.25">
      <c r="B33" s="114">
        <v>2020</v>
      </c>
      <c r="C33" s="115">
        <v>441622</v>
      </c>
      <c r="D33" s="116">
        <f t="shared" ref="D33:D42" si="3">C33/C34-1</f>
        <v>-0.6779659781004439</v>
      </c>
    </row>
    <row r="34" spans="2:5" x14ac:dyDescent="0.25">
      <c r="B34" s="114">
        <v>2019</v>
      </c>
      <c r="C34" s="115">
        <v>1371352</v>
      </c>
      <c r="D34" s="116">
        <f t="shared" si="3"/>
        <v>2.5766228714830142E-2</v>
      </c>
    </row>
    <row r="35" spans="2:5" x14ac:dyDescent="0.25">
      <c r="B35" s="114">
        <v>2018</v>
      </c>
      <c r="C35" s="115">
        <v>1336905</v>
      </c>
      <c r="D35" s="116">
        <f t="shared" si="3"/>
        <v>-1.0136273272150387E-2</v>
      </c>
    </row>
    <row r="36" spans="2:5" x14ac:dyDescent="0.25">
      <c r="B36" s="114">
        <v>2017</v>
      </c>
      <c r="C36" s="115">
        <v>1350595</v>
      </c>
      <c r="D36" s="116">
        <f>C36/C37-1</f>
        <v>-3.8192570141843296E-2</v>
      </c>
    </row>
    <row r="37" spans="2:5" x14ac:dyDescent="0.25">
      <c r="B37" s="114">
        <v>2016</v>
      </c>
      <c r="C37" s="115">
        <v>1404226</v>
      </c>
      <c r="D37" s="116">
        <f>C37/C38-1</f>
        <v>0.10407711570894485</v>
      </c>
    </row>
    <row r="38" spans="2:5" x14ac:dyDescent="0.25">
      <c r="B38" s="114">
        <v>2015</v>
      </c>
      <c r="C38" s="115">
        <v>1271855</v>
      </c>
      <c r="D38" s="116">
        <f t="shared" si="3"/>
        <v>-6.5484526568394208E-2</v>
      </c>
    </row>
    <row r="39" spans="2:5" x14ac:dyDescent="0.25">
      <c r="B39" s="114">
        <v>2014</v>
      </c>
      <c r="C39" s="115">
        <v>1360978</v>
      </c>
      <c r="D39" s="116">
        <f t="shared" si="3"/>
        <v>4.6454568451614442E-2</v>
      </c>
    </row>
    <row r="40" spans="2:5" x14ac:dyDescent="0.25">
      <c r="B40" s="114">
        <v>2013</v>
      </c>
      <c r="C40" s="115">
        <v>1300561</v>
      </c>
      <c r="D40" s="116">
        <f t="shared" si="3"/>
        <v>1.5727615014725638E-2</v>
      </c>
    </row>
    <row r="41" spans="2:5" x14ac:dyDescent="0.25">
      <c r="B41" s="114">
        <v>2012</v>
      </c>
      <c r="C41" s="115">
        <v>1280423</v>
      </c>
      <c r="D41" s="116">
        <f>C41/C42-1</f>
        <v>-1.0059268582703118E-2</v>
      </c>
    </row>
    <row r="42" spans="2:5" x14ac:dyDescent="0.25">
      <c r="B42" s="114">
        <v>2011</v>
      </c>
      <c r="C42" s="115">
        <v>1293434</v>
      </c>
      <c r="D42" s="116">
        <f t="shared" si="3"/>
        <v>7.2303559881282009E-2</v>
      </c>
    </row>
    <row r="43" spans="2:5" x14ac:dyDescent="0.25">
      <c r="B43" s="114">
        <v>2010</v>
      </c>
      <c r="C43" s="115">
        <v>1206220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1377487</v>
      </c>
      <c r="D52" s="116">
        <f t="shared" ref="D52:D53" si="4">C52/C53-1</f>
        <v>3.9327309327852555E-2</v>
      </c>
    </row>
    <row r="53" spans="1:5" x14ac:dyDescent="0.25">
      <c r="A53" s="1"/>
      <c r="B53" s="114">
        <v>2022</v>
      </c>
      <c r="C53" s="115">
        <v>1325364</v>
      </c>
      <c r="D53" s="116">
        <f t="shared" si="4"/>
        <v>0.92689969207149514</v>
      </c>
    </row>
    <row r="54" spans="1:5" x14ac:dyDescent="0.25">
      <c r="A54" s="1"/>
      <c r="B54" s="114">
        <v>2021</v>
      </c>
      <c r="C54" s="115">
        <v>687822</v>
      </c>
      <c r="D54" s="116">
        <f>C54/C55-1</f>
        <v>0.72485894124432626</v>
      </c>
    </row>
    <row r="55" spans="1:5" x14ac:dyDescent="0.25">
      <c r="A55" s="1">
        <v>2</v>
      </c>
      <c r="B55" s="114">
        <v>2020</v>
      </c>
      <c r="C55" s="115">
        <v>398770</v>
      </c>
      <c r="D55" s="116">
        <f t="shared" ref="D55:D64" si="5">C55/C56-1</f>
        <v>-0.65537714325221241</v>
      </c>
    </row>
    <row r="56" spans="1:5" x14ac:dyDescent="0.25">
      <c r="A56" s="1">
        <v>3</v>
      </c>
      <c r="B56" s="114">
        <v>2019</v>
      </c>
      <c r="C56" s="115">
        <v>1157120</v>
      </c>
      <c r="D56" s="116">
        <f t="shared" si="5"/>
        <v>5.8956820640286622E-2</v>
      </c>
    </row>
    <row r="57" spans="1:5" x14ac:dyDescent="0.25">
      <c r="A57" s="1">
        <v>4</v>
      </c>
      <c r="B57" s="114">
        <v>2018</v>
      </c>
      <c r="C57" s="115">
        <v>1092698</v>
      </c>
      <c r="D57" s="116">
        <f t="shared" si="5"/>
        <v>-4.1667046396967056E-3</v>
      </c>
    </row>
    <row r="58" spans="1:5" x14ac:dyDescent="0.25">
      <c r="A58" s="1">
        <v>5</v>
      </c>
      <c r="B58" s="114">
        <v>2017</v>
      </c>
      <c r="C58" s="115">
        <v>1097270</v>
      </c>
      <c r="D58" s="116">
        <f>C58/C59-1</f>
        <v>1.6696472014468E-3</v>
      </c>
    </row>
    <row r="59" spans="1:5" x14ac:dyDescent="0.25">
      <c r="A59" s="1">
        <v>6</v>
      </c>
      <c r="B59" s="114">
        <v>2016</v>
      </c>
      <c r="C59" s="115">
        <v>1095441</v>
      </c>
      <c r="D59" s="116">
        <f>C59/C60-1</f>
        <v>8.4187137512619081E-2</v>
      </c>
    </row>
    <row r="60" spans="1:5" x14ac:dyDescent="0.25">
      <c r="A60" s="1">
        <v>7</v>
      </c>
      <c r="B60" s="114">
        <v>2015</v>
      </c>
      <c r="C60" s="115">
        <v>1010380</v>
      </c>
      <c r="D60" s="116">
        <f t="shared" si="5"/>
        <v>-3.9294251435287086E-2</v>
      </c>
    </row>
    <row r="61" spans="1:5" x14ac:dyDescent="0.25">
      <c r="A61" s="1">
        <v>8</v>
      </c>
      <c r="B61" s="114">
        <v>2014</v>
      </c>
      <c r="C61" s="115">
        <v>1051706</v>
      </c>
      <c r="D61" s="116">
        <f t="shared" si="5"/>
        <v>3.8946695630956318E-2</v>
      </c>
    </row>
    <row r="62" spans="1:5" x14ac:dyDescent="0.25">
      <c r="A62" s="1">
        <v>9</v>
      </c>
      <c r="B62" s="114">
        <v>2013</v>
      </c>
      <c r="C62" s="115">
        <v>1012281</v>
      </c>
      <c r="D62" s="116">
        <f t="shared" si="5"/>
        <v>4.958869675544042E-3</v>
      </c>
    </row>
    <row r="63" spans="1:5" x14ac:dyDescent="0.25">
      <c r="A63" s="1">
        <v>10</v>
      </c>
      <c r="B63" s="114">
        <v>2012</v>
      </c>
      <c r="C63" s="115">
        <v>1007286</v>
      </c>
      <c r="D63" s="116">
        <f>C63/C64-1</f>
        <v>7.590494792959479E-4</v>
      </c>
    </row>
    <row r="64" spans="1:5" x14ac:dyDescent="0.25">
      <c r="A64" s="1">
        <v>11</v>
      </c>
      <c r="B64" s="114">
        <v>2011</v>
      </c>
      <c r="C64" s="115">
        <v>1006522</v>
      </c>
      <c r="D64" s="116">
        <f t="shared" si="5"/>
        <v>7.6199457688590044E-2</v>
      </c>
    </row>
    <row r="65" spans="1:5" x14ac:dyDescent="0.25">
      <c r="A65" s="1">
        <v>12</v>
      </c>
      <c r="B65" s="114">
        <v>2010</v>
      </c>
      <c r="C65" s="115">
        <v>935256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165616</v>
      </c>
      <c r="D74" s="116">
        <f t="shared" ref="D74:D75" si="6">C74/C75-1</f>
        <v>2.1238616767009777E-3</v>
      </c>
    </row>
    <row r="75" spans="1:5" x14ac:dyDescent="0.25">
      <c r="A75" s="1"/>
      <c r="B75" s="114">
        <v>2022</v>
      </c>
      <c r="C75" s="115">
        <v>165265</v>
      </c>
      <c r="D75" s="116">
        <f t="shared" si="6"/>
        <v>1.5446524805222799</v>
      </c>
    </row>
    <row r="76" spans="1:5" x14ac:dyDescent="0.25">
      <c r="A76" s="1"/>
      <c r="B76" s="114">
        <v>2021</v>
      </c>
      <c r="C76" s="115">
        <v>64946</v>
      </c>
      <c r="D76" s="116">
        <f>C76/C77-1</f>
        <v>0.51558853729114151</v>
      </c>
    </row>
    <row r="77" spans="1:5" x14ac:dyDescent="0.25">
      <c r="A77" s="1">
        <v>2</v>
      </c>
      <c r="B77" s="114">
        <v>2020</v>
      </c>
      <c r="C77" s="115">
        <v>42852</v>
      </c>
      <c r="D77" s="116">
        <f t="shared" ref="D77:D79" si="7">C77/C78-1</f>
        <v>-0.79997386011426863</v>
      </c>
    </row>
    <row r="78" spans="1:5" x14ac:dyDescent="0.25">
      <c r="A78" s="1">
        <v>3</v>
      </c>
      <c r="B78" s="114">
        <v>2019</v>
      </c>
      <c r="C78" s="115">
        <v>214232</v>
      </c>
      <c r="D78" s="116">
        <f t="shared" si="7"/>
        <v>-0.1227442292808969</v>
      </c>
    </row>
    <row r="79" spans="1:5" x14ac:dyDescent="0.25">
      <c r="A79" s="1">
        <v>4</v>
      </c>
      <c r="B79" s="114">
        <v>2018</v>
      </c>
      <c r="C79" s="115">
        <v>244207</v>
      </c>
      <c r="D79" s="116">
        <f t="shared" si="7"/>
        <v>-3.5993289252935989E-2</v>
      </c>
    </row>
    <row r="80" spans="1:5" x14ac:dyDescent="0.25">
      <c r="A80" s="1">
        <v>5</v>
      </c>
      <c r="B80" s="114">
        <v>2017</v>
      </c>
      <c r="C80" s="115">
        <v>253325</v>
      </c>
      <c r="D80" s="116">
        <f>C80/C81-1</f>
        <v>-0.17960717003740467</v>
      </c>
    </row>
    <row r="81" spans="1:5" x14ac:dyDescent="0.25">
      <c r="A81" s="1">
        <v>6</v>
      </c>
      <c r="B81" s="114">
        <v>2016</v>
      </c>
      <c r="C81" s="115">
        <v>308785</v>
      </c>
      <c r="D81" s="116">
        <f>C81/C82-1</f>
        <v>0.18093507983554824</v>
      </c>
    </row>
    <row r="82" spans="1:5" x14ac:dyDescent="0.25">
      <c r="A82" s="1">
        <v>7</v>
      </c>
      <c r="B82" s="114">
        <v>2015</v>
      </c>
      <c r="C82" s="115">
        <v>261475</v>
      </c>
      <c r="D82" s="116">
        <f t="shared" ref="D82:D84" si="8">C82/C83-1</f>
        <v>-0.15454680669443077</v>
      </c>
    </row>
    <row r="83" spans="1:5" x14ac:dyDescent="0.25">
      <c r="A83" s="1">
        <v>8</v>
      </c>
      <c r="B83" s="114">
        <v>2014</v>
      </c>
      <c r="C83" s="115">
        <v>309272</v>
      </c>
      <c r="D83" s="116">
        <f t="shared" si="8"/>
        <v>7.2818093520188754E-2</v>
      </c>
    </row>
    <row r="84" spans="1:5" x14ac:dyDescent="0.25">
      <c r="A84" s="1">
        <v>9</v>
      </c>
      <c r="B84" s="114">
        <v>2013</v>
      </c>
      <c r="C84" s="115">
        <v>288280</v>
      </c>
      <c r="D84" s="116">
        <f t="shared" si="8"/>
        <v>5.5441042407290198E-2</v>
      </c>
    </row>
    <row r="85" spans="1:5" x14ac:dyDescent="0.25">
      <c r="A85" s="1">
        <v>10</v>
      </c>
      <c r="B85" s="114">
        <v>2012</v>
      </c>
      <c r="C85" s="115">
        <v>273137</v>
      </c>
      <c r="D85" s="116">
        <f>C85/C86-1</f>
        <v>-4.8011236894936471E-2</v>
      </c>
    </row>
    <row r="86" spans="1:5" x14ac:dyDescent="0.25">
      <c r="A86" s="1">
        <v>11</v>
      </c>
      <c r="B86" s="114">
        <v>2011</v>
      </c>
      <c r="C86" s="115">
        <v>286912</v>
      </c>
      <c r="D86" s="116">
        <f t="shared" ref="D86" si="9">C86/C87-1</f>
        <v>5.8856527066326159E-2</v>
      </c>
    </row>
    <row r="87" spans="1:5" x14ac:dyDescent="0.25">
      <c r="A87" s="1">
        <v>12</v>
      </c>
      <c r="B87" s="114">
        <v>2010</v>
      </c>
      <c r="C87" s="115">
        <v>270964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345229</v>
      </c>
      <c r="D96" s="116">
        <f t="shared" ref="D96:D108" si="10">C96/C97-1</f>
        <v>0.29580737181893246</v>
      </c>
    </row>
    <row r="97" spans="2:4" x14ac:dyDescent="0.25">
      <c r="B97" s="114">
        <v>2022</v>
      </c>
      <c r="C97" s="115">
        <v>266420</v>
      </c>
      <c r="D97" s="116">
        <f t="shared" si="10"/>
        <v>1.0769116833103363</v>
      </c>
    </row>
    <row r="98" spans="2:4" x14ac:dyDescent="0.25">
      <c r="B98" s="114">
        <v>2021</v>
      </c>
      <c r="C98" s="115">
        <v>128277</v>
      </c>
      <c r="D98" s="116">
        <f t="shared" si="10"/>
        <v>0.17421392283399695</v>
      </c>
    </row>
    <row r="99" spans="2:4" x14ac:dyDescent="0.25">
      <c r="B99" s="114">
        <v>2020</v>
      </c>
      <c r="C99" s="115">
        <v>109245</v>
      </c>
      <c r="D99" s="116">
        <f t="shared" si="10"/>
        <v>-0.72086017329180319</v>
      </c>
    </row>
    <row r="100" spans="2:4" x14ac:dyDescent="0.25">
      <c r="B100" s="114">
        <v>2019</v>
      </c>
      <c r="C100" s="115">
        <v>391363</v>
      </c>
      <c r="D100" s="116">
        <f t="shared" si="10"/>
        <v>3.4722258942971207E-2</v>
      </c>
    </row>
    <row r="101" spans="2:4" x14ac:dyDescent="0.25">
      <c r="B101" s="114">
        <v>2018</v>
      </c>
      <c r="C101" s="115">
        <v>378230</v>
      </c>
      <c r="D101" s="116">
        <f t="shared" si="10"/>
        <v>-0.10021077472796736</v>
      </c>
    </row>
    <row r="102" spans="2:4" x14ac:dyDescent="0.25">
      <c r="B102" s="114">
        <v>2017</v>
      </c>
      <c r="C102" s="115">
        <v>420354</v>
      </c>
      <c r="D102" s="116">
        <f t="shared" si="10"/>
        <v>7.2115568546134767E-2</v>
      </c>
    </row>
    <row r="103" spans="2:4" x14ac:dyDescent="0.25">
      <c r="B103" s="114">
        <v>2016</v>
      </c>
      <c r="C103" s="115">
        <v>392079</v>
      </c>
      <c r="D103" s="116">
        <f t="shared" si="10"/>
        <v>0.24445424854234576</v>
      </c>
    </row>
    <row r="104" spans="2:4" x14ac:dyDescent="0.25">
      <c r="B104" s="114">
        <v>2015</v>
      </c>
      <c r="C104" s="115">
        <v>315061</v>
      </c>
      <c r="D104" s="116">
        <f t="shared" si="10"/>
        <v>-8.9900428386142539E-2</v>
      </c>
    </row>
    <row r="105" spans="2:4" x14ac:dyDescent="0.25">
      <c r="B105" s="114">
        <v>2014</v>
      </c>
      <c r="C105" s="115">
        <v>346183</v>
      </c>
      <c r="D105" s="116">
        <f t="shared" si="10"/>
        <v>1.8745604199956967E-2</v>
      </c>
    </row>
    <row r="106" spans="2:4" x14ac:dyDescent="0.25">
      <c r="B106" s="114">
        <v>2013</v>
      </c>
      <c r="C106" s="115">
        <v>339813</v>
      </c>
      <c r="D106" s="116">
        <f t="shared" si="10"/>
        <v>1.5412887899478589E-2</v>
      </c>
    </row>
    <row r="107" spans="2:4" x14ac:dyDescent="0.25">
      <c r="B107" s="114">
        <v>2012</v>
      </c>
      <c r="C107" s="115">
        <v>334655</v>
      </c>
      <c r="D107" s="116">
        <f t="shared" si="10"/>
        <v>-2.0018097109440691E-2</v>
      </c>
    </row>
    <row r="108" spans="2:4" x14ac:dyDescent="0.25">
      <c r="B108" s="114">
        <v>2011</v>
      </c>
      <c r="C108" s="115">
        <v>341491</v>
      </c>
      <c r="D108" s="116">
        <f t="shared" si="10"/>
        <v>8.2328890860973392E-2</v>
      </c>
    </row>
    <row r="109" spans="2:4" x14ac:dyDescent="0.25">
      <c r="B109" s="114">
        <v>2010</v>
      </c>
      <c r="C109" s="115">
        <v>315515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D4EDB-ED4A-470D-A984-D8261B7CDCFC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75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septiembre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septiembre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3620829</v>
      </c>
      <c r="D6" s="131">
        <v>1311192</v>
      </c>
      <c r="E6" s="131">
        <v>1311969</v>
      </c>
      <c r="F6" s="131">
        <v>3492085</v>
      </c>
      <c r="G6" s="131">
        <v>3849133</v>
      </c>
      <c r="H6" s="131">
        <v>4095618</v>
      </c>
      <c r="I6" s="132">
        <f>IFERROR(H6/G6-1,"-")</f>
        <v>6.4036498608907477E-2</v>
      </c>
      <c r="J6" s="131">
        <f>IFERROR(H6-G6,"-")</f>
        <v>246485</v>
      </c>
      <c r="K6" s="132">
        <f>IFERROR(H6/C6-1,"-")</f>
        <v>0.13112715347783621</v>
      </c>
      <c r="L6" s="131">
        <f>IFERROR(H6-C6,"-")</f>
        <v>474789</v>
      </c>
      <c r="M6" s="132">
        <f>IFERROR(H6/$H$6,"-")</f>
        <v>1</v>
      </c>
      <c r="N6" s="133">
        <f>H6/H6</f>
        <v>1</v>
      </c>
      <c r="O6" s="131">
        <v>382041</v>
      </c>
      <c r="P6" s="131">
        <v>109886</v>
      </c>
      <c r="Q6" s="131">
        <v>280035</v>
      </c>
      <c r="R6" s="131">
        <v>390968</v>
      </c>
      <c r="S6" s="131">
        <v>423998</v>
      </c>
      <c r="T6" s="131">
        <v>434954</v>
      </c>
      <c r="U6" s="132">
        <f>IFERROR(T6/S6-1,"-")</f>
        <v>2.5839744527096808E-2</v>
      </c>
      <c r="V6" s="131">
        <f t="shared" ref="V6:V57" si="0">T6-S6</f>
        <v>10956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2653036</v>
      </c>
      <c r="D7" s="135">
        <v>1002314</v>
      </c>
      <c r="E7" s="135">
        <v>1038412</v>
      </c>
      <c r="F7" s="135">
        <v>2770259</v>
      </c>
      <c r="G7" s="135">
        <v>3031978</v>
      </c>
      <c r="H7" s="135">
        <v>3198024</v>
      </c>
      <c r="I7" s="136">
        <f t="shared" ref="I7:I57" si="1">IFERROR(H7/G7-1,"-")</f>
        <v>5.4764909244064519E-2</v>
      </c>
      <c r="J7" s="135">
        <f t="shared" ref="J7:J57" si="2">IFERROR(H7-G7,"-")</f>
        <v>166046</v>
      </c>
      <c r="K7" s="136">
        <f t="shared" ref="K7:K57" si="3">IFERROR(H7/C7-1,"-")</f>
        <v>0.20542050692112723</v>
      </c>
      <c r="L7" s="135">
        <f t="shared" ref="L7:L57" si="4">IFERROR(H7-C7,"-")</f>
        <v>544988</v>
      </c>
      <c r="M7" s="136">
        <f t="shared" ref="M7:M57" si="5">IFERROR(H7/$H$6,"-")</f>
        <v>0.78084040064283344</v>
      </c>
      <c r="N7" s="136">
        <f>H7/H6</f>
        <v>0.78084040064283344</v>
      </c>
      <c r="O7" s="135">
        <v>286586</v>
      </c>
      <c r="P7" s="135">
        <v>87408</v>
      </c>
      <c r="Q7" s="135">
        <v>229668</v>
      </c>
      <c r="R7" s="135">
        <v>311856</v>
      </c>
      <c r="S7" s="135">
        <v>334033</v>
      </c>
      <c r="T7" s="135">
        <v>340570</v>
      </c>
      <c r="U7" s="136">
        <f t="shared" ref="U7:U57" si="6">IFERROR(T7/S7-1,"-")</f>
        <v>1.9569922732185052E-2</v>
      </c>
      <c r="V7" s="135">
        <f t="shared" si="0"/>
        <v>6537</v>
      </c>
      <c r="W7" s="136">
        <f t="shared" ref="W7:W57" si="7">IFERROR(R7/$R$6,"-")</f>
        <v>0.79765095864623192</v>
      </c>
      <c r="X7" s="136">
        <f>IFERROR(T7/T6,"-")</f>
        <v>0.78300234047738382</v>
      </c>
    </row>
    <row r="8" spans="1:24" x14ac:dyDescent="0.25">
      <c r="B8" s="97" t="s">
        <v>140</v>
      </c>
      <c r="C8" s="52">
        <v>2100189</v>
      </c>
      <c r="D8" s="52">
        <v>795657</v>
      </c>
      <c r="E8" s="52">
        <v>856378</v>
      </c>
      <c r="F8" s="52">
        <v>2279770</v>
      </c>
      <c r="G8" s="52">
        <v>2487865</v>
      </c>
      <c r="H8" s="52">
        <v>2634612</v>
      </c>
      <c r="I8" s="98">
        <f t="shared" si="1"/>
        <v>5.8985113742104245E-2</v>
      </c>
      <c r="J8" s="52">
        <f t="shared" si="2"/>
        <v>146747</v>
      </c>
      <c r="K8" s="98">
        <f t="shared" si="3"/>
        <v>0.25446424107544607</v>
      </c>
      <c r="L8" s="52">
        <f t="shared" si="4"/>
        <v>534423</v>
      </c>
      <c r="M8" s="98">
        <f t="shared" si="5"/>
        <v>0.64327581332048056</v>
      </c>
      <c r="N8" s="98">
        <f>H8/H6</f>
        <v>0.64327581332048056</v>
      </c>
      <c r="O8" s="52">
        <v>230379</v>
      </c>
      <c r="P8" s="52">
        <v>68556</v>
      </c>
      <c r="Q8" s="52">
        <v>191758</v>
      </c>
      <c r="R8" s="52">
        <v>256065</v>
      </c>
      <c r="S8" s="52">
        <v>277683</v>
      </c>
      <c r="T8" s="52">
        <v>281159</v>
      </c>
      <c r="U8" s="98">
        <f t="shared" si="6"/>
        <v>1.2517871097618594E-2</v>
      </c>
      <c r="V8" s="52">
        <f t="shared" si="0"/>
        <v>3476</v>
      </c>
      <c r="W8" s="98">
        <f t="shared" si="7"/>
        <v>0.65495130036217797</v>
      </c>
      <c r="X8" s="98">
        <f>IFERROR(T8/T6,"-")</f>
        <v>0.64641088482920028</v>
      </c>
    </row>
    <row r="9" spans="1:24" x14ac:dyDescent="0.25">
      <c r="B9" s="97" t="s">
        <v>142</v>
      </c>
      <c r="C9" s="52">
        <v>552847</v>
      </c>
      <c r="D9" s="52">
        <v>206657</v>
      </c>
      <c r="E9" s="52">
        <v>182034</v>
      </c>
      <c r="F9" s="52">
        <v>490489</v>
      </c>
      <c r="G9" s="52">
        <v>544113</v>
      </c>
      <c r="H9" s="52">
        <v>563412</v>
      </c>
      <c r="I9" s="98">
        <f t="shared" si="1"/>
        <v>3.5468735354604597E-2</v>
      </c>
      <c r="J9" s="52">
        <f t="shared" si="2"/>
        <v>19299</v>
      </c>
      <c r="K9" s="98">
        <f t="shared" si="3"/>
        <v>1.9110169721459958E-2</v>
      </c>
      <c r="L9" s="52">
        <f t="shared" si="4"/>
        <v>10565</v>
      </c>
      <c r="M9" s="98">
        <f t="shared" si="5"/>
        <v>0.13756458732235283</v>
      </c>
      <c r="N9" s="98">
        <f>H9/H6</f>
        <v>0.13756458732235283</v>
      </c>
      <c r="O9" s="52">
        <v>56207</v>
      </c>
      <c r="P9" s="52">
        <v>18852</v>
      </c>
      <c r="Q9" s="52">
        <v>37910</v>
      </c>
      <c r="R9" s="52">
        <v>55791</v>
      </c>
      <c r="S9" s="52">
        <v>56350</v>
      </c>
      <c r="T9" s="52">
        <v>59411</v>
      </c>
      <c r="U9" s="98">
        <f t="shared" si="6"/>
        <v>5.4321206743566997E-2</v>
      </c>
      <c r="V9" s="52">
        <f t="shared" si="0"/>
        <v>3061</v>
      </c>
      <c r="W9" s="98">
        <f t="shared" si="7"/>
        <v>0.14269965828405393</v>
      </c>
      <c r="X9" s="98">
        <f>IFERROR(T9/T6,"-")</f>
        <v>0.13659145564818348</v>
      </c>
    </row>
    <row r="10" spans="1:24" ht="16.5" thickBot="1" x14ac:dyDescent="0.3">
      <c r="B10" s="137" t="s">
        <v>63</v>
      </c>
      <c r="C10" s="138">
        <v>967793</v>
      </c>
      <c r="D10" s="138">
        <v>303151</v>
      </c>
      <c r="E10" s="138">
        <v>273557</v>
      </c>
      <c r="F10" s="138">
        <v>721826</v>
      </c>
      <c r="G10" s="138">
        <v>817155</v>
      </c>
      <c r="H10" s="138">
        <v>897594</v>
      </c>
      <c r="I10" s="139">
        <f t="shared" si="1"/>
        <v>9.8437872863777365E-2</v>
      </c>
      <c r="J10" s="138">
        <f t="shared" si="2"/>
        <v>80439</v>
      </c>
      <c r="K10" s="139">
        <f t="shared" si="3"/>
        <v>-7.2535139229153334E-2</v>
      </c>
      <c r="L10" s="138">
        <f t="shared" si="4"/>
        <v>-70199</v>
      </c>
      <c r="M10" s="139">
        <f t="shared" si="5"/>
        <v>0.21915959935716661</v>
      </c>
      <c r="N10" s="139">
        <f>H10/H6</f>
        <v>0.21915959935716661</v>
      </c>
      <c r="O10" s="138">
        <v>95455</v>
      </c>
      <c r="P10" s="138">
        <v>22478</v>
      </c>
      <c r="Q10" s="138">
        <v>50367</v>
      </c>
      <c r="R10" s="138">
        <v>79112</v>
      </c>
      <c r="S10" s="138">
        <v>89965</v>
      </c>
      <c r="T10" s="138">
        <v>94384</v>
      </c>
      <c r="U10" s="139">
        <f t="shared" si="6"/>
        <v>4.9119101872950655E-2</v>
      </c>
      <c r="V10" s="138">
        <f t="shared" si="0"/>
        <v>4419</v>
      </c>
      <c r="W10" s="139">
        <f t="shared" si="7"/>
        <v>0.20234904135376808</v>
      </c>
      <c r="X10" s="139">
        <f>IFERROR(T10/T6,"-")</f>
        <v>0.21699765952261618</v>
      </c>
    </row>
    <row r="11" spans="1:24" ht="15.75" x14ac:dyDescent="0.25">
      <c r="A11" s="140">
        <f>G11/$G$11</f>
        <v>1</v>
      </c>
      <c r="B11" s="130" t="s">
        <v>44</v>
      </c>
      <c r="C11" s="131">
        <v>1326830</v>
      </c>
      <c r="D11" s="131">
        <v>434246</v>
      </c>
      <c r="E11" s="131">
        <v>505565</v>
      </c>
      <c r="F11" s="131">
        <v>1298122</v>
      </c>
      <c r="G11" s="131">
        <v>1400057</v>
      </c>
      <c r="H11" s="131">
        <v>1449683</v>
      </c>
      <c r="I11" s="132">
        <f t="shared" si="1"/>
        <v>3.5445699710797474E-2</v>
      </c>
      <c r="J11" s="131">
        <f t="shared" si="2"/>
        <v>49626</v>
      </c>
      <c r="K11" s="132">
        <f t="shared" si="3"/>
        <v>9.2591364379762231E-2</v>
      </c>
      <c r="L11" s="131">
        <f t="shared" si="4"/>
        <v>122853</v>
      </c>
      <c r="M11" s="132">
        <f t="shared" si="5"/>
        <v>0.35395952454550206</v>
      </c>
      <c r="N11" s="133">
        <f>H11/H11</f>
        <v>1</v>
      </c>
      <c r="O11" s="131">
        <v>136766</v>
      </c>
      <c r="P11" s="131">
        <v>37281</v>
      </c>
      <c r="Q11" s="131">
        <v>105384</v>
      </c>
      <c r="R11" s="131">
        <v>140395</v>
      </c>
      <c r="S11" s="131">
        <v>153067</v>
      </c>
      <c r="T11" s="131">
        <v>148572</v>
      </c>
      <c r="U11" s="132">
        <f t="shared" si="6"/>
        <v>-2.936622524776733E-2</v>
      </c>
      <c r="V11" s="131">
        <f t="shared" si="0"/>
        <v>-4495</v>
      </c>
      <c r="W11" s="132">
        <f t="shared" si="7"/>
        <v>0.35909588508522439</v>
      </c>
      <c r="X11" s="133">
        <f>IFERROR(T11/T11,"-")</f>
        <v>1</v>
      </c>
    </row>
    <row r="12" spans="1:24" ht="15.75" x14ac:dyDescent="0.25">
      <c r="A12" s="140">
        <f>G12/$G$11</f>
        <v>0.81779098993826682</v>
      </c>
      <c r="B12" s="134" t="s">
        <v>60</v>
      </c>
      <c r="C12" s="135">
        <v>1023538</v>
      </c>
      <c r="D12" s="135">
        <v>352777</v>
      </c>
      <c r="E12" s="135">
        <v>425407</v>
      </c>
      <c r="F12" s="135">
        <v>1107347</v>
      </c>
      <c r="G12" s="135">
        <v>1144954</v>
      </c>
      <c r="H12" s="135">
        <v>1180192</v>
      </c>
      <c r="I12" s="136">
        <f t="shared" si="1"/>
        <v>3.077678229867753E-2</v>
      </c>
      <c r="J12" s="135">
        <f t="shared" si="2"/>
        <v>35238</v>
      </c>
      <c r="K12" s="136">
        <f t="shared" si="3"/>
        <v>0.15305147439567457</v>
      </c>
      <c r="L12" s="135">
        <f t="shared" si="4"/>
        <v>156654</v>
      </c>
      <c r="M12" s="136">
        <f t="shared" si="5"/>
        <v>0.2881596867676624</v>
      </c>
      <c r="N12" s="136">
        <f>H12/H11</f>
        <v>0.81410349710936802</v>
      </c>
      <c r="O12" s="135">
        <v>108328</v>
      </c>
      <c r="P12" s="135">
        <v>29045</v>
      </c>
      <c r="Q12" s="135">
        <v>92716</v>
      </c>
      <c r="R12" s="135">
        <v>116996</v>
      </c>
      <c r="S12" s="135">
        <v>125237</v>
      </c>
      <c r="T12" s="135">
        <v>121062</v>
      </c>
      <c r="U12" s="136">
        <f t="shared" si="6"/>
        <v>-3.3336793439638468E-2</v>
      </c>
      <c r="V12" s="135">
        <f t="shared" si="0"/>
        <v>-4175</v>
      </c>
      <c r="W12" s="136">
        <f t="shared" si="7"/>
        <v>0.2992469971967015</v>
      </c>
      <c r="X12" s="136">
        <f>IFERROR(T12/T11,"-")</f>
        <v>0.81483725062595913</v>
      </c>
    </row>
    <row r="13" spans="1:24" x14ac:dyDescent="0.25">
      <c r="A13" s="140">
        <f>G13/$G$11</f>
        <v>0.72941530237697461</v>
      </c>
      <c r="B13" s="97" t="s">
        <v>140</v>
      </c>
      <c r="C13" s="52">
        <v>858685</v>
      </c>
      <c r="D13" s="52">
        <v>313172</v>
      </c>
      <c r="E13" s="52">
        <v>398389</v>
      </c>
      <c r="F13" s="52">
        <v>987366</v>
      </c>
      <c r="G13" s="52">
        <v>1021223</v>
      </c>
      <c r="H13" s="52">
        <v>1064916</v>
      </c>
      <c r="I13" s="98">
        <f t="shared" si="1"/>
        <v>4.278497448647367E-2</v>
      </c>
      <c r="J13" s="52">
        <f t="shared" si="2"/>
        <v>43693</v>
      </c>
      <c r="K13" s="98">
        <f t="shared" si="3"/>
        <v>0.24017072616850177</v>
      </c>
      <c r="L13" s="52">
        <f t="shared" si="4"/>
        <v>206231</v>
      </c>
      <c r="M13" s="98">
        <f t="shared" si="5"/>
        <v>0.26001350711907212</v>
      </c>
      <c r="N13" s="98">
        <f>H13/H11</f>
        <v>0.73458542315802833</v>
      </c>
      <c r="O13" s="52">
        <v>92717</v>
      </c>
      <c r="P13" s="52">
        <v>28487</v>
      </c>
      <c r="Q13" s="52">
        <v>84214</v>
      </c>
      <c r="R13" s="52">
        <v>103802</v>
      </c>
      <c r="S13" s="52">
        <v>112485</v>
      </c>
      <c r="T13" s="52">
        <v>109297</v>
      </c>
      <c r="U13" s="98">
        <f t="shared" si="6"/>
        <v>-2.8341556651998001E-2</v>
      </c>
      <c r="V13" s="52">
        <f t="shared" si="0"/>
        <v>-3188</v>
      </c>
      <c r="W13" s="98">
        <f t="shared" si="7"/>
        <v>0.26549998976898365</v>
      </c>
      <c r="X13" s="98">
        <f>IFERROR(T13/T11,"-")</f>
        <v>0.73565005519209536</v>
      </c>
    </row>
    <row r="14" spans="1:24" x14ac:dyDescent="0.25">
      <c r="A14" s="140">
        <f>G14/$G$11</f>
        <v>8.8375687561292146E-2</v>
      </c>
      <c r="B14" s="97" t="s">
        <v>142</v>
      </c>
      <c r="C14" s="52">
        <v>164853</v>
      </c>
      <c r="D14" s="52">
        <v>39605</v>
      </c>
      <c r="E14" s="52">
        <v>27018</v>
      </c>
      <c r="F14" s="52">
        <v>119981</v>
      </c>
      <c r="G14" s="52">
        <v>123731</v>
      </c>
      <c r="H14" s="52">
        <v>115276</v>
      </c>
      <c r="I14" s="98">
        <f t="shared" si="1"/>
        <v>-6.8333723965699811E-2</v>
      </c>
      <c r="J14" s="52">
        <f t="shared" si="2"/>
        <v>-8455</v>
      </c>
      <c r="K14" s="98">
        <f t="shared" si="3"/>
        <v>-0.30073459385027879</v>
      </c>
      <c r="L14" s="52">
        <f t="shared" si="4"/>
        <v>-49577</v>
      </c>
      <c r="M14" s="98">
        <f t="shared" si="5"/>
        <v>2.8146179648590272E-2</v>
      </c>
      <c r="N14" s="98">
        <f>H14/H11</f>
        <v>7.951807395133971E-2</v>
      </c>
      <c r="O14" s="52">
        <v>15611</v>
      </c>
      <c r="P14" s="52">
        <v>558</v>
      </c>
      <c r="Q14" s="52">
        <v>8502</v>
      </c>
      <c r="R14" s="52">
        <v>13194</v>
      </c>
      <c r="S14" s="52">
        <v>12752</v>
      </c>
      <c r="T14" s="52">
        <v>11765</v>
      </c>
      <c r="U14" s="98">
        <f t="shared" si="6"/>
        <v>-7.7399623588456756E-2</v>
      </c>
      <c r="V14" s="52">
        <f t="shared" si="0"/>
        <v>-987</v>
      </c>
      <c r="W14" s="98">
        <f t="shared" si="7"/>
        <v>3.3747007427717871E-2</v>
      </c>
      <c r="X14" s="98">
        <f>IFERROR(T14/T11,"-")</f>
        <v>7.9187195433863711E-2</v>
      </c>
    </row>
    <row r="15" spans="1:24" ht="16.5" thickBot="1" x14ac:dyDescent="0.3">
      <c r="A15" s="140">
        <f>G15/$G$11</f>
        <v>0.18220901006173321</v>
      </c>
      <c r="B15" s="137" t="s">
        <v>63</v>
      </c>
      <c r="C15" s="138">
        <v>303292</v>
      </c>
      <c r="D15" s="138">
        <v>81469</v>
      </c>
      <c r="E15" s="138">
        <v>80158</v>
      </c>
      <c r="F15" s="138">
        <v>190775</v>
      </c>
      <c r="G15" s="138">
        <v>255103</v>
      </c>
      <c r="H15" s="138">
        <v>269491</v>
      </c>
      <c r="I15" s="139">
        <f t="shared" si="1"/>
        <v>5.6400747933187834E-2</v>
      </c>
      <c r="J15" s="138">
        <f t="shared" si="2"/>
        <v>14388</v>
      </c>
      <c r="K15" s="139">
        <f t="shared" si="3"/>
        <v>-0.11144705432388591</v>
      </c>
      <c r="L15" s="138">
        <f t="shared" si="4"/>
        <v>-33801</v>
      </c>
      <c r="M15" s="139">
        <f t="shared" si="5"/>
        <v>6.5799837777839626E-2</v>
      </c>
      <c r="N15" s="139">
        <f>H15/H11</f>
        <v>0.18589650289063195</v>
      </c>
      <c r="O15" s="138">
        <v>28438</v>
      </c>
      <c r="P15" s="138">
        <v>8236</v>
      </c>
      <c r="Q15" s="138">
        <v>12668</v>
      </c>
      <c r="R15" s="138">
        <v>23399</v>
      </c>
      <c r="S15" s="138">
        <v>27830</v>
      </c>
      <c r="T15" s="138">
        <v>27510</v>
      </c>
      <c r="U15" s="139">
        <f t="shared" si="6"/>
        <v>-1.1498383039885041E-2</v>
      </c>
      <c r="V15" s="138">
        <f t="shared" si="0"/>
        <v>-320</v>
      </c>
      <c r="W15" s="139">
        <f t="shared" si="7"/>
        <v>5.9848887888522849E-2</v>
      </c>
      <c r="X15" s="139">
        <f>IFERROR(T15/T11,"-")</f>
        <v>0.18516274937404087</v>
      </c>
    </row>
    <row r="16" spans="1:24" ht="15.75" x14ac:dyDescent="0.25">
      <c r="A16" s="79"/>
      <c r="B16" s="130" t="s">
        <v>45</v>
      </c>
      <c r="C16" s="131">
        <v>972864</v>
      </c>
      <c r="D16" s="131">
        <v>298260</v>
      </c>
      <c r="E16" s="131">
        <v>235520</v>
      </c>
      <c r="F16" s="131">
        <v>914043</v>
      </c>
      <c r="G16" s="131">
        <v>974839</v>
      </c>
      <c r="H16" s="131">
        <v>1033377</v>
      </c>
      <c r="I16" s="132">
        <f t="shared" si="1"/>
        <v>6.0048890124420495E-2</v>
      </c>
      <c r="J16" s="131">
        <f t="shared" si="2"/>
        <v>58538</v>
      </c>
      <c r="K16" s="132">
        <f t="shared" si="3"/>
        <v>6.2200883165581144E-2</v>
      </c>
      <c r="L16" s="131">
        <f t="shared" si="4"/>
        <v>60513</v>
      </c>
      <c r="M16" s="132">
        <f t="shared" si="5"/>
        <v>0.25231283776953806</v>
      </c>
      <c r="N16" s="133">
        <f>H16/H16</f>
        <v>1</v>
      </c>
      <c r="O16" s="131">
        <v>99309</v>
      </c>
      <c r="P16" s="131">
        <v>18180</v>
      </c>
      <c r="Q16" s="131">
        <v>59020</v>
      </c>
      <c r="R16" s="131">
        <v>103298</v>
      </c>
      <c r="S16" s="131">
        <v>107312</v>
      </c>
      <c r="T16" s="131">
        <v>111150</v>
      </c>
      <c r="U16" s="132">
        <f t="shared" si="6"/>
        <v>3.5764872521246494E-2</v>
      </c>
      <c r="V16" s="131">
        <f t="shared" si="0"/>
        <v>3838</v>
      </c>
      <c r="W16" s="132">
        <f t="shared" si="7"/>
        <v>0.26421088170898899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536693</v>
      </c>
      <c r="D17" s="135">
        <v>170072</v>
      </c>
      <c r="E17" s="135">
        <v>104720</v>
      </c>
      <c r="F17" s="135">
        <v>546989</v>
      </c>
      <c r="G17" s="135">
        <v>598309</v>
      </c>
      <c r="H17" s="135">
        <v>639306</v>
      </c>
      <c r="I17" s="136">
        <f t="shared" si="1"/>
        <v>6.8521449618842434E-2</v>
      </c>
      <c r="J17" s="135">
        <f t="shared" si="2"/>
        <v>40997</v>
      </c>
      <c r="K17" s="136">
        <f t="shared" si="3"/>
        <v>0.19119496620973253</v>
      </c>
      <c r="L17" s="135">
        <f t="shared" si="4"/>
        <v>102613</v>
      </c>
      <c r="M17" s="136">
        <f t="shared" si="5"/>
        <v>0.15609512410581261</v>
      </c>
      <c r="N17" s="136">
        <f>H17/H16</f>
        <v>0.61865708255554364</v>
      </c>
      <c r="O17" s="135">
        <v>56373</v>
      </c>
      <c r="P17" s="135">
        <v>8785</v>
      </c>
      <c r="Q17" s="135">
        <v>33952</v>
      </c>
      <c r="R17" s="135">
        <v>64404</v>
      </c>
      <c r="S17" s="135">
        <v>67208</v>
      </c>
      <c r="T17" s="135">
        <v>71650</v>
      </c>
      <c r="U17" s="136">
        <f t="shared" si="6"/>
        <v>6.6093322223544915E-2</v>
      </c>
      <c r="V17" s="135">
        <f t="shared" si="0"/>
        <v>4442</v>
      </c>
      <c r="W17" s="136">
        <f t="shared" si="7"/>
        <v>0.1647295942378916</v>
      </c>
      <c r="X17" s="136">
        <f>IFERROR(T17/T16,"-")</f>
        <v>0.64462438146648671</v>
      </c>
    </row>
    <row r="18" spans="2:24" x14ac:dyDescent="0.25">
      <c r="B18" s="97" t="s">
        <v>140</v>
      </c>
      <c r="C18" s="52">
        <v>407384</v>
      </c>
      <c r="D18" s="52">
        <v>124031</v>
      </c>
      <c r="E18" s="52">
        <v>86318</v>
      </c>
      <c r="F18" s="52">
        <v>415520</v>
      </c>
      <c r="G18" s="52">
        <v>452861</v>
      </c>
      <c r="H18" s="52">
        <v>482421</v>
      </c>
      <c r="I18" s="98">
        <f t="shared" si="1"/>
        <v>6.5273891988932631E-2</v>
      </c>
      <c r="J18" s="52">
        <f t="shared" si="2"/>
        <v>29560</v>
      </c>
      <c r="K18" s="98">
        <f t="shared" si="3"/>
        <v>0.18419230995817215</v>
      </c>
      <c r="L18" s="52">
        <f t="shared" si="4"/>
        <v>75037</v>
      </c>
      <c r="M18" s="98">
        <f t="shared" si="5"/>
        <v>0.11778954970898164</v>
      </c>
      <c r="N18" s="98">
        <f>H18/H16</f>
        <v>0.46683930453261491</v>
      </c>
      <c r="O18" s="52">
        <v>44069</v>
      </c>
      <c r="P18" s="52">
        <v>6466</v>
      </c>
      <c r="Q18" s="52">
        <v>28209</v>
      </c>
      <c r="R18" s="52">
        <v>49072</v>
      </c>
      <c r="S18" s="52">
        <v>51415</v>
      </c>
      <c r="T18" s="52">
        <v>54012</v>
      </c>
      <c r="U18" s="98">
        <f t="shared" si="6"/>
        <v>5.0510551395507086E-2</v>
      </c>
      <c r="V18" s="52">
        <f t="shared" si="0"/>
        <v>2597</v>
      </c>
      <c r="W18" s="98">
        <f t="shared" si="7"/>
        <v>0.12551410857154549</v>
      </c>
      <c r="X18" s="98">
        <f>IFERROR(T18/T16,"-")</f>
        <v>0.48593792172739542</v>
      </c>
    </row>
    <row r="19" spans="2:24" x14ac:dyDescent="0.25">
      <c r="B19" s="97" t="s">
        <v>142</v>
      </c>
      <c r="C19" s="52">
        <v>129309</v>
      </c>
      <c r="D19" s="52">
        <v>46041</v>
      </c>
      <c r="E19" s="52">
        <v>18402</v>
      </c>
      <c r="F19" s="52">
        <v>131469</v>
      </c>
      <c r="G19" s="52">
        <v>145448</v>
      </c>
      <c r="H19" s="52">
        <v>156885</v>
      </c>
      <c r="I19" s="98">
        <f t="shared" si="1"/>
        <v>7.863291348110657E-2</v>
      </c>
      <c r="J19" s="52">
        <f t="shared" si="2"/>
        <v>11437</v>
      </c>
      <c r="K19" s="98">
        <f t="shared" si="3"/>
        <v>0.21325661786882577</v>
      </c>
      <c r="L19" s="52">
        <f t="shared" si="4"/>
        <v>27576</v>
      </c>
      <c r="M19" s="98">
        <f t="shared" si="5"/>
        <v>3.8305574396830952E-2</v>
      </c>
      <c r="N19" s="98">
        <f>H19/H16</f>
        <v>0.1518177780229287</v>
      </c>
      <c r="O19" s="52">
        <v>12304</v>
      </c>
      <c r="P19" s="52">
        <v>2319</v>
      </c>
      <c r="Q19" s="52">
        <v>5743</v>
      </c>
      <c r="R19" s="52">
        <v>15332</v>
      </c>
      <c r="S19" s="52">
        <v>15793</v>
      </c>
      <c r="T19" s="52">
        <v>17638</v>
      </c>
      <c r="U19" s="98">
        <f t="shared" si="6"/>
        <v>0.116823909326917</v>
      </c>
      <c r="V19" s="52">
        <f t="shared" si="0"/>
        <v>1845</v>
      </c>
      <c r="W19" s="98">
        <f t="shared" si="7"/>
        <v>3.9215485666346098E-2</v>
      </c>
      <c r="X19" s="98">
        <f>IFERROR(T19/T16,"-")</f>
        <v>0.15868645973909132</v>
      </c>
    </row>
    <row r="20" spans="2:24" ht="16.5" thickBot="1" x14ac:dyDescent="0.3">
      <c r="B20" s="137" t="s">
        <v>63</v>
      </c>
      <c r="C20" s="138">
        <v>436171</v>
      </c>
      <c r="D20" s="138">
        <v>128188</v>
      </c>
      <c r="E20" s="138">
        <v>130800</v>
      </c>
      <c r="F20" s="138">
        <v>367054</v>
      </c>
      <c r="G20" s="138">
        <v>376530</v>
      </c>
      <c r="H20" s="138">
        <v>394071</v>
      </c>
      <c r="I20" s="139">
        <f t="shared" si="1"/>
        <v>4.6585929408015314E-2</v>
      </c>
      <c r="J20" s="138">
        <f t="shared" si="2"/>
        <v>17541</v>
      </c>
      <c r="K20" s="139">
        <f t="shared" si="3"/>
        <v>-9.6521777009475618E-2</v>
      </c>
      <c r="L20" s="138">
        <f t="shared" si="4"/>
        <v>-42100</v>
      </c>
      <c r="M20" s="139">
        <f t="shared" si="5"/>
        <v>9.6217713663725474E-2</v>
      </c>
      <c r="N20" s="139">
        <f>H20/H16</f>
        <v>0.38134291744445636</v>
      </c>
      <c r="O20" s="138">
        <v>42936</v>
      </c>
      <c r="P20" s="138">
        <v>9395</v>
      </c>
      <c r="Q20" s="138">
        <v>25068</v>
      </c>
      <c r="R20" s="138">
        <v>38894</v>
      </c>
      <c r="S20" s="138">
        <v>40104</v>
      </c>
      <c r="T20" s="138">
        <v>39500</v>
      </c>
      <c r="U20" s="139">
        <f t="shared" si="6"/>
        <v>-1.5060841811290637E-2</v>
      </c>
      <c r="V20" s="138">
        <f t="shared" si="0"/>
        <v>-604</v>
      </c>
      <c r="W20" s="139">
        <f t="shared" si="7"/>
        <v>9.9481287471097385E-2</v>
      </c>
      <c r="X20" s="139">
        <f>IFERROR(T20/T16,"-")</f>
        <v>0.35537561853351329</v>
      </c>
    </row>
    <row r="21" spans="2:24" ht="15.75" x14ac:dyDescent="0.25">
      <c r="B21" s="130" t="s">
        <v>46</v>
      </c>
      <c r="C21" s="131">
        <v>33380</v>
      </c>
      <c r="D21" s="131">
        <v>11345</v>
      </c>
      <c r="E21" s="131">
        <v>11501</v>
      </c>
      <c r="F21" s="131">
        <v>25651</v>
      </c>
      <c r="G21" s="131">
        <v>37060</v>
      </c>
      <c r="H21" s="131">
        <v>32035</v>
      </c>
      <c r="I21" s="132">
        <f t="shared" si="1"/>
        <v>-0.13559093362115493</v>
      </c>
      <c r="J21" s="131">
        <f t="shared" si="2"/>
        <v>-5025</v>
      </c>
      <c r="K21" s="132">
        <f t="shared" si="3"/>
        <v>-4.0293588975434447E-2</v>
      </c>
      <c r="L21" s="131">
        <f t="shared" si="4"/>
        <v>-1345</v>
      </c>
      <c r="M21" s="132">
        <f t="shared" si="5"/>
        <v>7.8217743939986584E-3</v>
      </c>
      <c r="N21" s="133">
        <f>H21/H21</f>
        <v>1</v>
      </c>
      <c r="O21" s="131">
        <v>3494</v>
      </c>
      <c r="P21" s="131">
        <v>220</v>
      </c>
      <c r="Q21" s="131">
        <v>2289</v>
      </c>
      <c r="R21" s="131">
        <v>3143</v>
      </c>
      <c r="S21" s="131">
        <v>3734</v>
      </c>
      <c r="T21" s="131">
        <v>3135</v>
      </c>
      <c r="U21" s="132">
        <f t="shared" si="6"/>
        <v>-0.16041778253883232</v>
      </c>
      <c r="V21" s="131">
        <f t="shared" si="0"/>
        <v>-599</v>
      </c>
      <c r="W21" s="132">
        <f t="shared" si="7"/>
        <v>8.039021096355712E-3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29035</v>
      </c>
      <c r="D22" s="135">
        <v>9467</v>
      </c>
      <c r="E22" s="135">
        <v>11501</v>
      </c>
      <c r="F22" s="135">
        <v>25651</v>
      </c>
      <c r="G22" s="135">
        <v>36596</v>
      </c>
      <c r="H22" s="135">
        <v>31559</v>
      </c>
      <c r="I22" s="136">
        <f t="shared" si="1"/>
        <v>-0.13763799322330306</v>
      </c>
      <c r="J22" s="135">
        <f t="shared" si="2"/>
        <v>-5037</v>
      </c>
      <c r="K22" s="136">
        <f t="shared" si="3"/>
        <v>8.6929567763044613E-2</v>
      </c>
      <c r="L22" s="135">
        <f t="shared" si="4"/>
        <v>2524</v>
      </c>
      <c r="M22" s="136">
        <f t="shared" si="5"/>
        <v>7.7055526174560221E-3</v>
      </c>
      <c r="N22" s="136">
        <f>H22/H21</f>
        <v>0.98514125175589196</v>
      </c>
      <c r="O22" s="135">
        <v>2946</v>
      </c>
      <c r="P22" s="135">
        <v>220</v>
      </c>
      <c r="Q22" s="135">
        <v>2289</v>
      </c>
      <c r="R22" s="135">
        <v>3143</v>
      </c>
      <c r="S22" s="135">
        <v>3673</v>
      </c>
      <c r="T22" s="135">
        <v>3065</v>
      </c>
      <c r="U22" s="136">
        <f t="shared" si="6"/>
        <v>-0.16553226245575825</v>
      </c>
      <c r="V22" s="135">
        <f t="shared" si="0"/>
        <v>-608</v>
      </c>
      <c r="W22" s="136">
        <f t="shared" si="7"/>
        <v>8.039021096355712E-3</v>
      </c>
      <c r="X22" s="136">
        <f>IFERROR(T22/T21,"-")</f>
        <v>0.97767145135566191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1275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220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4345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-4345</v>
      </c>
      <c r="M25" s="139">
        <f t="shared" si="5"/>
        <v>0</v>
      </c>
      <c r="N25" s="139">
        <f>H25/H21</f>
        <v>0</v>
      </c>
      <c r="O25" s="138">
        <v>548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103641</v>
      </c>
      <c r="D26" s="131">
        <v>36944</v>
      </c>
      <c r="E26" s="131">
        <v>34184</v>
      </c>
      <c r="F26" s="131">
        <v>117560</v>
      </c>
      <c r="G26" s="131">
        <v>137595</v>
      </c>
      <c r="H26" s="131">
        <v>175857</v>
      </c>
      <c r="I26" s="132">
        <f t="shared" si="1"/>
        <v>0.27807696500599577</v>
      </c>
      <c r="J26" s="131">
        <f t="shared" si="2"/>
        <v>38262</v>
      </c>
      <c r="K26" s="132">
        <f t="shared" si="3"/>
        <v>0.69678988045271661</v>
      </c>
      <c r="L26" s="131">
        <f t="shared" si="4"/>
        <v>72216</v>
      </c>
      <c r="M26" s="132">
        <f t="shared" si="5"/>
        <v>4.2937842347601757E-2</v>
      </c>
      <c r="N26" s="133">
        <f>H26/H26</f>
        <v>1</v>
      </c>
      <c r="O26" s="131">
        <v>11945</v>
      </c>
      <c r="P26" s="131">
        <v>6236</v>
      </c>
      <c r="Q26" s="131">
        <v>8360</v>
      </c>
      <c r="R26" s="131">
        <v>10763</v>
      </c>
      <c r="S26" s="131">
        <v>16386</v>
      </c>
      <c r="T26" s="131">
        <v>17100</v>
      </c>
      <c r="U26" s="132">
        <f t="shared" si="6"/>
        <v>4.3573782497253744E-2</v>
      </c>
      <c r="V26" s="131">
        <f t="shared" si="0"/>
        <v>714</v>
      </c>
      <c r="W26" s="132">
        <f t="shared" si="7"/>
        <v>2.7529107241513372E-2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102355</v>
      </c>
      <c r="D27" s="135">
        <v>36134</v>
      </c>
      <c r="E27" s="135">
        <v>32734</v>
      </c>
      <c r="F27" s="135">
        <v>110290</v>
      </c>
      <c r="G27" s="135">
        <v>131067</v>
      </c>
      <c r="H27" s="135">
        <v>146251</v>
      </c>
      <c r="I27" s="136">
        <f t="shared" si="1"/>
        <v>0.11584914585669925</v>
      </c>
      <c r="J27" s="135">
        <f t="shared" si="2"/>
        <v>15184</v>
      </c>
      <c r="K27" s="136">
        <f t="shared" si="3"/>
        <v>0.42886033901616916</v>
      </c>
      <c r="L27" s="135">
        <f t="shared" si="4"/>
        <v>43896</v>
      </c>
      <c r="M27" s="136">
        <f t="shared" si="5"/>
        <v>3.5709140842725078E-2</v>
      </c>
      <c r="N27" s="136">
        <f>H27/H26</f>
        <v>0.83164730434387035</v>
      </c>
      <c r="O27" s="135">
        <v>11734</v>
      </c>
      <c r="P27" s="135">
        <v>6206</v>
      </c>
      <c r="Q27" s="135">
        <v>7499</v>
      </c>
      <c r="R27" s="135">
        <v>10282</v>
      </c>
      <c r="S27" s="135">
        <v>15797</v>
      </c>
      <c r="T27" s="135">
        <v>14091</v>
      </c>
      <c r="U27" s="136">
        <f t="shared" si="6"/>
        <v>-0.1079951889599291</v>
      </c>
      <c r="V27" s="135">
        <f t="shared" si="0"/>
        <v>-1706</v>
      </c>
      <c r="W27" s="136">
        <f t="shared" si="7"/>
        <v>2.6298827525526387E-2</v>
      </c>
      <c r="X27" s="136">
        <f>IFERROR(T27/T26,"-")</f>
        <v>0.82403508771929823</v>
      </c>
    </row>
    <row r="28" spans="2:24" x14ac:dyDescent="0.25">
      <c r="B28" s="97" t="s">
        <v>140</v>
      </c>
      <c r="C28" s="52">
        <v>92457</v>
      </c>
      <c r="D28" s="52">
        <v>27988</v>
      </c>
      <c r="E28" s="52">
        <v>32734</v>
      </c>
      <c r="F28" s="52">
        <v>0</v>
      </c>
      <c r="G28" s="52">
        <v>69914</v>
      </c>
      <c r="H28" s="52">
        <v>0</v>
      </c>
      <c r="I28" s="98">
        <f t="shared" si="1"/>
        <v>-1</v>
      </c>
      <c r="J28" s="52">
        <f t="shared" si="2"/>
        <v>-69914</v>
      </c>
      <c r="K28" s="98">
        <f t="shared" si="3"/>
        <v>-1</v>
      </c>
      <c r="L28" s="52">
        <f t="shared" si="4"/>
        <v>-92457</v>
      </c>
      <c r="M28" s="98">
        <f t="shared" si="5"/>
        <v>0</v>
      </c>
      <c r="N28" s="98">
        <f>H28/H26</f>
        <v>0</v>
      </c>
      <c r="O28" s="52">
        <v>10701</v>
      </c>
      <c r="P28" s="52">
        <v>0</v>
      </c>
      <c r="Q28" s="52">
        <v>7499</v>
      </c>
      <c r="R28" s="52">
        <v>0</v>
      </c>
      <c r="S28" s="52">
        <v>15797</v>
      </c>
      <c r="T28" s="52">
        <v>0</v>
      </c>
      <c r="U28" s="98">
        <f t="shared" si="6"/>
        <v>-1</v>
      </c>
      <c r="V28" s="52">
        <f t="shared" si="0"/>
        <v>-15797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9898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-9898</v>
      </c>
      <c r="M29" s="98">
        <f t="shared" si="5"/>
        <v>0</v>
      </c>
      <c r="N29" s="98">
        <f>H29/H26</f>
        <v>0</v>
      </c>
      <c r="O29" s="52">
        <v>1033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596001</v>
      </c>
      <c r="D30" s="131">
        <v>181508</v>
      </c>
      <c r="E30" s="131">
        <v>210211</v>
      </c>
      <c r="F30" s="131">
        <v>523202</v>
      </c>
      <c r="G30" s="131">
        <v>598329</v>
      </c>
      <c r="H30" s="131">
        <v>691297</v>
      </c>
      <c r="I30" s="132">
        <f t="shared" si="1"/>
        <v>0.15537939829090686</v>
      </c>
      <c r="J30" s="131">
        <f t="shared" si="2"/>
        <v>92968</v>
      </c>
      <c r="K30" s="132">
        <f t="shared" si="3"/>
        <v>0.15989234917391082</v>
      </c>
      <c r="L30" s="131">
        <f t="shared" si="4"/>
        <v>95296</v>
      </c>
      <c r="M30" s="132">
        <f t="shared" si="5"/>
        <v>0.16878942323234247</v>
      </c>
      <c r="N30" s="133">
        <f>H30/H30</f>
        <v>1</v>
      </c>
      <c r="O30" s="131">
        <v>69073</v>
      </c>
      <c r="P30" s="131">
        <v>17561</v>
      </c>
      <c r="Q30" s="131">
        <v>48518</v>
      </c>
      <c r="R30" s="131">
        <v>62173</v>
      </c>
      <c r="S30" s="131">
        <v>71851</v>
      </c>
      <c r="T30" s="131">
        <v>77584</v>
      </c>
      <c r="U30" s="132">
        <f t="shared" si="6"/>
        <v>7.9790121223086707E-2</v>
      </c>
      <c r="V30" s="131">
        <f t="shared" si="0"/>
        <v>5733</v>
      </c>
      <c r="W30" s="132">
        <f t="shared" si="7"/>
        <v>0.15902324486914529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473735</v>
      </c>
      <c r="D31" s="135">
        <v>147476</v>
      </c>
      <c r="E31" s="135">
        <v>167563</v>
      </c>
      <c r="F31" s="135">
        <v>423670</v>
      </c>
      <c r="G31" s="135">
        <v>487148</v>
      </c>
      <c r="H31" s="135">
        <v>557192</v>
      </c>
      <c r="I31" s="136">
        <f t="shared" si="1"/>
        <v>0.14378381929105744</v>
      </c>
      <c r="J31" s="135">
        <f t="shared" si="2"/>
        <v>70044</v>
      </c>
      <c r="K31" s="136">
        <f t="shared" si="3"/>
        <v>0.17616811086366857</v>
      </c>
      <c r="L31" s="135">
        <f t="shared" si="4"/>
        <v>83457</v>
      </c>
      <c r="M31" s="136">
        <f t="shared" si="5"/>
        <v>0.13604589099862341</v>
      </c>
      <c r="N31" s="136">
        <f>H31/H30</f>
        <v>0.80600957330930123</v>
      </c>
      <c r="O31" s="135">
        <v>56624</v>
      </c>
      <c r="P31" s="135">
        <v>13941</v>
      </c>
      <c r="Q31" s="135">
        <v>40728</v>
      </c>
      <c r="R31" s="135">
        <v>51986</v>
      </c>
      <c r="S31" s="135">
        <v>58014</v>
      </c>
      <c r="T31" s="135">
        <v>60705</v>
      </c>
      <c r="U31" s="136">
        <f t="shared" si="6"/>
        <v>4.6385355259075389E-2</v>
      </c>
      <c r="V31" s="135">
        <f t="shared" si="0"/>
        <v>2691</v>
      </c>
      <c r="W31" s="136">
        <f t="shared" si="7"/>
        <v>0.13296740398191156</v>
      </c>
      <c r="X31" s="136">
        <f>IFERROR(T31/T30,"-")</f>
        <v>0.78244225613528562</v>
      </c>
    </row>
    <row r="32" spans="2:24" x14ac:dyDescent="0.25">
      <c r="B32" s="97" t="s">
        <v>140</v>
      </c>
      <c r="C32" s="52">
        <v>374546</v>
      </c>
      <c r="D32" s="52">
        <v>120222</v>
      </c>
      <c r="E32" s="52">
        <v>124348</v>
      </c>
      <c r="F32" s="52">
        <v>348211</v>
      </c>
      <c r="G32" s="52">
        <v>409555</v>
      </c>
      <c r="H32" s="52">
        <v>470041</v>
      </c>
      <c r="I32" s="98">
        <f t="shared" si="1"/>
        <v>0.14768712382952232</v>
      </c>
      <c r="J32" s="52">
        <f t="shared" si="2"/>
        <v>60486</v>
      </c>
      <c r="K32" s="98">
        <f t="shared" si="3"/>
        <v>0.25496200733688257</v>
      </c>
      <c r="L32" s="52">
        <f t="shared" si="4"/>
        <v>95495</v>
      </c>
      <c r="M32" s="98">
        <f t="shared" si="5"/>
        <v>0.1147668068652887</v>
      </c>
      <c r="N32" s="98">
        <f>H32/H30</f>
        <v>0.67994074905576041</v>
      </c>
      <c r="O32" s="52">
        <v>44948</v>
      </c>
      <c r="P32" s="52">
        <v>11726</v>
      </c>
      <c r="Q32" s="52">
        <v>31875</v>
      </c>
      <c r="R32" s="52">
        <v>44396</v>
      </c>
      <c r="S32" s="52">
        <v>49248</v>
      </c>
      <c r="T32" s="52">
        <v>51449</v>
      </c>
      <c r="U32" s="98">
        <f t="shared" si="6"/>
        <v>4.469217024041594E-2</v>
      </c>
      <c r="V32" s="52">
        <f t="shared" si="0"/>
        <v>2201</v>
      </c>
      <c r="W32" s="98">
        <f t="shared" si="7"/>
        <v>0.11355405045937264</v>
      </c>
      <c r="X32" s="98">
        <f>IFERROR(T32/T30,"-")</f>
        <v>0.66313930707362345</v>
      </c>
    </row>
    <row r="33" spans="2:24" x14ac:dyDescent="0.25">
      <c r="B33" s="97" t="s">
        <v>142</v>
      </c>
      <c r="C33" s="52">
        <v>99189</v>
      </c>
      <c r="D33" s="52">
        <v>27254</v>
      </c>
      <c r="E33" s="52">
        <v>43215</v>
      </c>
      <c r="F33" s="52">
        <v>75459</v>
      </c>
      <c r="G33" s="52">
        <v>77593</v>
      </c>
      <c r="H33" s="52">
        <v>87151</v>
      </c>
      <c r="I33" s="98">
        <f t="shared" si="1"/>
        <v>0.1231812148003042</v>
      </c>
      <c r="J33" s="52">
        <f t="shared" si="2"/>
        <v>9558</v>
      </c>
      <c r="K33" s="98">
        <f t="shared" si="3"/>
        <v>-0.12136426418252022</v>
      </c>
      <c r="L33" s="52">
        <f t="shared" si="4"/>
        <v>-12038</v>
      </c>
      <c r="M33" s="98">
        <f t="shared" si="5"/>
        <v>2.1279084133334701E-2</v>
      </c>
      <c r="N33" s="98">
        <f>H33/H30</f>
        <v>0.1260688242535408</v>
      </c>
      <c r="O33" s="52">
        <v>11676</v>
      </c>
      <c r="P33" s="52">
        <v>2215</v>
      </c>
      <c r="Q33" s="52">
        <v>8853</v>
      </c>
      <c r="R33" s="52">
        <v>7590</v>
      </c>
      <c r="S33" s="52">
        <v>8766</v>
      </c>
      <c r="T33" s="52">
        <v>9256</v>
      </c>
      <c r="U33" s="98">
        <f t="shared" si="6"/>
        <v>5.5897786903946978E-2</v>
      </c>
      <c r="V33" s="52">
        <f t="shared" si="0"/>
        <v>490</v>
      </c>
      <c r="W33" s="98">
        <f t="shared" si="7"/>
        <v>1.941335352253893E-2</v>
      </c>
      <c r="X33" s="98">
        <f>IFERROR(T33/T30,"-")</f>
        <v>0.11930294906166219</v>
      </c>
    </row>
    <row r="34" spans="2:24" ht="16.5" thickBot="1" x14ac:dyDescent="0.3">
      <c r="B34" s="137" t="s">
        <v>63</v>
      </c>
      <c r="C34" s="138">
        <v>122266</v>
      </c>
      <c r="D34" s="138">
        <v>34032</v>
      </c>
      <c r="E34" s="138">
        <v>42648</v>
      </c>
      <c r="F34" s="138">
        <v>99532</v>
      </c>
      <c r="G34" s="138">
        <v>111181</v>
      </c>
      <c r="H34" s="138">
        <v>134105</v>
      </c>
      <c r="I34" s="139">
        <f t="shared" si="1"/>
        <v>0.20618630881175748</v>
      </c>
      <c r="J34" s="138">
        <f t="shared" si="2"/>
        <v>22924</v>
      </c>
      <c r="K34" s="139">
        <f t="shared" si="3"/>
        <v>9.6829862758248453E-2</v>
      </c>
      <c r="L34" s="138">
        <f t="shared" si="4"/>
        <v>11839</v>
      </c>
      <c r="M34" s="139">
        <f t="shared" si="5"/>
        <v>3.2743532233719064E-2</v>
      </c>
      <c r="N34" s="139">
        <f>H34/H30</f>
        <v>0.1939904266906988</v>
      </c>
      <c r="O34" s="138">
        <v>12449</v>
      </c>
      <c r="P34" s="138">
        <v>3620</v>
      </c>
      <c r="Q34" s="138">
        <v>7790</v>
      </c>
      <c r="R34" s="138">
        <v>10187</v>
      </c>
      <c r="S34" s="138">
        <v>13837</v>
      </c>
      <c r="T34" s="138">
        <v>16879</v>
      </c>
      <c r="U34" s="139">
        <f t="shared" si="6"/>
        <v>0.21984534219845342</v>
      </c>
      <c r="V34" s="138">
        <f t="shared" si="0"/>
        <v>3042</v>
      </c>
      <c r="W34" s="139">
        <f t="shared" si="7"/>
        <v>2.6055840887233738E-2</v>
      </c>
      <c r="X34" s="139">
        <f>IFERROR(T34/T30,"-")</f>
        <v>0.21755774386471438</v>
      </c>
    </row>
    <row r="35" spans="2:24" ht="15.75" x14ac:dyDescent="0.25">
      <c r="B35" s="130" t="s">
        <v>49</v>
      </c>
      <c r="C35" s="131">
        <v>39423</v>
      </c>
      <c r="D35" s="131">
        <v>17295</v>
      </c>
      <c r="E35" s="131">
        <v>21073</v>
      </c>
      <c r="F35" s="131">
        <v>37456</v>
      </c>
      <c r="G35" s="131">
        <v>44189</v>
      </c>
      <c r="H35" s="131">
        <v>41777</v>
      </c>
      <c r="I35" s="132">
        <f t="shared" si="1"/>
        <v>-5.4583719930299424E-2</v>
      </c>
      <c r="J35" s="131">
        <f t="shared" si="2"/>
        <v>-2412</v>
      </c>
      <c r="K35" s="132">
        <f t="shared" si="3"/>
        <v>5.9711336022119088E-2</v>
      </c>
      <c r="L35" s="131">
        <f t="shared" si="4"/>
        <v>2354</v>
      </c>
      <c r="M35" s="132">
        <f t="shared" si="5"/>
        <v>1.0200414198785141E-2</v>
      </c>
      <c r="N35" s="133">
        <f>H35/H35</f>
        <v>1</v>
      </c>
      <c r="O35" s="131">
        <v>3835</v>
      </c>
      <c r="P35" s="131">
        <v>1764</v>
      </c>
      <c r="Q35" s="131">
        <v>3914</v>
      </c>
      <c r="R35" s="131">
        <v>4578</v>
      </c>
      <c r="S35" s="131">
        <v>4521</v>
      </c>
      <c r="T35" s="131">
        <v>5087</v>
      </c>
      <c r="U35" s="132">
        <f t="shared" si="6"/>
        <v>0.12519354125193538</v>
      </c>
      <c r="V35" s="131">
        <f t="shared" si="0"/>
        <v>566</v>
      </c>
      <c r="W35" s="132">
        <f t="shared" si="7"/>
        <v>1.1709398211618342E-2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39423</v>
      </c>
      <c r="D36" s="135">
        <v>17295</v>
      </c>
      <c r="E36" s="135">
        <v>21073</v>
      </c>
      <c r="F36" s="135">
        <v>37456</v>
      </c>
      <c r="G36" s="135">
        <v>44189</v>
      </c>
      <c r="H36" s="135">
        <v>41777</v>
      </c>
      <c r="I36" s="136">
        <f t="shared" si="1"/>
        <v>-5.4583719930299424E-2</v>
      </c>
      <c r="J36" s="135">
        <f t="shared" si="2"/>
        <v>-2412</v>
      </c>
      <c r="K36" s="136">
        <f t="shared" si="3"/>
        <v>5.9711336022119088E-2</v>
      </c>
      <c r="L36" s="135">
        <f t="shared" si="4"/>
        <v>2354</v>
      </c>
      <c r="M36" s="136">
        <f t="shared" si="5"/>
        <v>1.0200414198785141E-2</v>
      </c>
      <c r="N36" s="136">
        <f>H36/H35</f>
        <v>1</v>
      </c>
      <c r="O36" s="135">
        <v>3835</v>
      </c>
      <c r="P36" s="135">
        <v>1764</v>
      </c>
      <c r="Q36" s="135">
        <v>3914</v>
      </c>
      <c r="R36" s="135">
        <v>4578</v>
      </c>
      <c r="S36" s="135">
        <v>4521</v>
      </c>
      <c r="T36" s="135">
        <v>5087</v>
      </c>
      <c r="U36" s="136">
        <f t="shared" si="6"/>
        <v>0.12519354125193538</v>
      </c>
      <c r="V36" s="135">
        <f t="shared" si="0"/>
        <v>566</v>
      </c>
      <c r="W36" s="136">
        <f t="shared" si="7"/>
        <v>1.1709398211618342E-2</v>
      </c>
      <c r="X36" s="136">
        <f>IFERROR(T36/T35,"-")</f>
        <v>1</v>
      </c>
    </row>
    <row r="37" spans="2:24" x14ac:dyDescent="0.25">
      <c r="B37" s="97" t="s">
        <v>140</v>
      </c>
      <c r="C37" s="52">
        <v>29935</v>
      </c>
      <c r="D37" s="52">
        <v>8693</v>
      </c>
      <c r="E37" s="52">
        <v>0</v>
      </c>
      <c r="F37" s="52">
        <v>22120</v>
      </c>
      <c r="G37" s="52">
        <v>30713</v>
      </c>
      <c r="H37" s="52">
        <v>36372</v>
      </c>
      <c r="I37" s="98">
        <f t="shared" si="1"/>
        <v>0.18425422459544816</v>
      </c>
      <c r="J37" s="52">
        <f t="shared" si="2"/>
        <v>5659</v>
      </c>
      <c r="K37" s="98">
        <f t="shared" si="3"/>
        <v>0.21503257056956748</v>
      </c>
      <c r="L37" s="52">
        <f t="shared" si="4"/>
        <v>6437</v>
      </c>
      <c r="M37" s="98">
        <f t="shared" si="5"/>
        <v>8.880711042875581E-3</v>
      </c>
      <c r="N37" s="98">
        <f>H37/H35</f>
        <v>0.870622591378031</v>
      </c>
      <c r="O37" s="52">
        <v>2711</v>
      </c>
      <c r="P37" s="52">
        <v>0</v>
      </c>
      <c r="Q37" s="52">
        <v>0</v>
      </c>
      <c r="R37" s="52">
        <v>4017</v>
      </c>
      <c r="S37" s="52">
        <v>4039</v>
      </c>
      <c r="T37" s="52">
        <v>4491</v>
      </c>
      <c r="U37" s="98">
        <f t="shared" si="6"/>
        <v>0.11190888833869761</v>
      </c>
      <c r="V37" s="52">
        <f t="shared" si="0"/>
        <v>452</v>
      </c>
      <c r="W37" s="98">
        <f t="shared" si="7"/>
        <v>1.0274498168648073E-2</v>
      </c>
      <c r="X37" s="98">
        <f>IFERROR(T37/T35,"-")</f>
        <v>0.88283860821702376</v>
      </c>
    </row>
    <row r="38" spans="2:24" ht="15.75" thickBot="1" x14ac:dyDescent="0.3">
      <c r="B38" s="97" t="s">
        <v>142</v>
      </c>
      <c r="C38" s="52">
        <v>9488</v>
      </c>
      <c r="D38" s="52">
        <v>4061</v>
      </c>
      <c r="E38" s="52">
        <v>0</v>
      </c>
      <c r="F38" s="52">
        <v>2892</v>
      </c>
      <c r="G38" s="52">
        <v>4491</v>
      </c>
      <c r="H38" s="52">
        <v>5405</v>
      </c>
      <c r="I38" s="98">
        <f t="shared" si="1"/>
        <v>0.20351814740592289</v>
      </c>
      <c r="J38" s="52">
        <f t="shared" si="2"/>
        <v>914</v>
      </c>
      <c r="K38" s="98">
        <f t="shared" si="3"/>
        <v>-0.43033305227655982</v>
      </c>
      <c r="L38" s="52">
        <f t="shared" si="4"/>
        <v>-4083</v>
      </c>
      <c r="M38" s="98">
        <f t="shared" si="5"/>
        <v>1.31970315590956E-3</v>
      </c>
      <c r="N38" s="98">
        <f>H38/H35</f>
        <v>0.12937740862196903</v>
      </c>
      <c r="O38" s="52">
        <v>1124</v>
      </c>
      <c r="P38" s="52">
        <v>0</v>
      </c>
      <c r="Q38" s="52">
        <v>0</v>
      </c>
      <c r="R38" s="52">
        <v>561</v>
      </c>
      <c r="S38" s="52">
        <v>482</v>
      </c>
      <c r="T38" s="52">
        <v>596</v>
      </c>
      <c r="U38" s="98">
        <f t="shared" si="6"/>
        <v>0.23651452282157681</v>
      </c>
      <c r="V38" s="52">
        <f t="shared" si="0"/>
        <v>114</v>
      </c>
      <c r="W38" s="98">
        <f t="shared" si="7"/>
        <v>1.4349000429702686E-3</v>
      </c>
      <c r="X38" s="98">
        <f>IFERROR(T38/T35,"-")</f>
        <v>0.11716139178297622</v>
      </c>
    </row>
    <row r="39" spans="2:24" ht="15.75" x14ac:dyDescent="0.25">
      <c r="B39" s="130" t="s">
        <v>50</v>
      </c>
      <c r="C39" s="131">
        <v>107268</v>
      </c>
      <c r="D39" s="131">
        <v>59721</v>
      </c>
      <c r="E39" s="131">
        <v>69853</v>
      </c>
      <c r="F39" s="131">
        <v>146094</v>
      </c>
      <c r="G39" s="131">
        <v>187734</v>
      </c>
      <c r="H39" s="131">
        <v>181355</v>
      </c>
      <c r="I39" s="132">
        <f t="shared" si="1"/>
        <v>-3.3978927631649003E-2</v>
      </c>
      <c r="J39" s="131">
        <f t="shared" si="2"/>
        <v>-6379</v>
      </c>
      <c r="K39" s="132">
        <f t="shared" si="3"/>
        <v>0.69067196181526636</v>
      </c>
      <c r="L39" s="131">
        <f t="shared" si="4"/>
        <v>74087</v>
      </c>
      <c r="M39" s="132">
        <f t="shared" si="5"/>
        <v>4.4280252699348426E-2</v>
      </c>
      <c r="N39" s="133">
        <f>H39/H39</f>
        <v>1</v>
      </c>
      <c r="O39" s="131">
        <v>11463</v>
      </c>
      <c r="P39" s="131">
        <v>11710</v>
      </c>
      <c r="Q39" s="131">
        <v>13048</v>
      </c>
      <c r="R39" s="131">
        <v>17425</v>
      </c>
      <c r="S39" s="131">
        <v>18863</v>
      </c>
      <c r="T39" s="131">
        <v>20469</v>
      </c>
      <c r="U39" s="132">
        <f t="shared" si="6"/>
        <v>8.5140221597836963E-2</v>
      </c>
      <c r="V39" s="131">
        <f t="shared" si="0"/>
        <v>1606</v>
      </c>
      <c r="W39" s="132">
        <f t="shared" si="7"/>
        <v>4.4568864971046222E-2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63582</v>
      </c>
      <c r="D40" s="135">
        <v>45963</v>
      </c>
      <c r="E40" s="135">
        <v>62554</v>
      </c>
      <c r="F40" s="135">
        <v>124607</v>
      </c>
      <c r="G40" s="135">
        <v>163429</v>
      </c>
      <c r="H40" s="135">
        <v>157299</v>
      </c>
      <c r="I40" s="136">
        <f t="shared" si="1"/>
        <v>-3.7508642896915467E-2</v>
      </c>
      <c r="J40" s="135">
        <f t="shared" si="2"/>
        <v>-6130</v>
      </c>
      <c r="K40" s="136">
        <f t="shared" si="3"/>
        <v>1.4739548928942154</v>
      </c>
      <c r="L40" s="135">
        <f t="shared" si="4"/>
        <v>93717</v>
      </c>
      <c r="M40" s="136">
        <f t="shared" si="5"/>
        <v>3.8406658042815518E-2</v>
      </c>
      <c r="N40" s="136">
        <f>H40/H39</f>
        <v>0.86735408453034102</v>
      </c>
      <c r="O40" s="135">
        <v>6149</v>
      </c>
      <c r="P40" s="135">
        <v>11710</v>
      </c>
      <c r="Q40" s="135">
        <v>11302</v>
      </c>
      <c r="R40" s="135">
        <v>14794</v>
      </c>
      <c r="S40" s="135">
        <v>16071</v>
      </c>
      <c r="T40" s="135">
        <v>17837</v>
      </c>
      <c r="U40" s="136">
        <f t="shared" si="6"/>
        <v>0.10988737477443844</v>
      </c>
      <c r="V40" s="135">
        <f t="shared" si="0"/>
        <v>1766</v>
      </c>
      <c r="W40" s="136">
        <f t="shared" si="7"/>
        <v>3.7839413967383523E-2</v>
      </c>
      <c r="X40" s="136">
        <f>IFERROR(T40/T39,"-")</f>
        <v>0.87141531095803415</v>
      </c>
    </row>
    <row r="41" spans="2:24" x14ac:dyDescent="0.25">
      <c r="B41" s="97" t="s">
        <v>140</v>
      </c>
      <c r="C41" s="52">
        <v>63582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-63582</v>
      </c>
      <c r="M41" s="98">
        <f t="shared" si="5"/>
        <v>0</v>
      </c>
      <c r="N41" s="98">
        <f>H41/H39</f>
        <v>0</v>
      </c>
      <c r="O41" s="52">
        <v>6149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43686</v>
      </c>
      <c r="D43" s="138">
        <v>13758</v>
      </c>
      <c r="E43" s="138">
        <v>5374</v>
      </c>
      <c r="F43" s="138">
        <v>21487</v>
      </c>
      <c r="G43" s="138">
        <v>24305</v>
      </c>
      <c r="H43" s="138">
        <v>24056</v>
      </c>
      <c r="I43" s="139">
        <f t="shared" si="1"/>
        <v>-1.0244805595556516E-2</v>
      </c>
      <c r="J43" s="138">
        <f t="shared" si="2"/>
        <v>-249</v>
      </c>
      <c r="K43" s="139">
        <f t="shared" si="3"/>
        <v>-0.44934303895984984</v>
      </c>
      <c r="L43" s="138">
        <f t="shared" si="4"/>
        <v>-19630</v>
      </c>
      <c r="M43" s="139">
        <f t="shared" si="5"/>
        <v>5.873594656532909E-3</v>
      </c>
      <c r="N43" s="139">
        <f>H43/H39</f>
        <v>0.13264591546965895</v>
      </c>
      <c r="O43" s="138">
        <v>5314</v>
      </c>
      <c r="P43" s="138">
        <v>0</v>
      </c>
      <c r="Q43" s="138">
        <v>1746</v>
      </c>
      <c r="R43" s="138">
        <v>2631</v>
      </c>
      <c r="S43" s="138">
        <v>2792</v>
      </c>
      <c r="T43" s="138">
        <v>2632</v>
      </c>
      <c r="U43" s="139">
        <f t="shared" si="6"/>
        <v>-5.7306590257879653E-2</v>
      </c>
      <c r="V43" s="138">
        <f t="shared" si="0"/>
        <v>-160</v>
      </c>
      <c r="W43" s="139">
        <f t="shared" si="7"/>
        <v>6.7294510036627038E-3</v>
      </c>
      <c r="X43" s="139">
        <f>IFERROR(T43/T39,"-")</f>
        <v>0.1285846890419659</v>
      </c>
    </row>
    <row r="44" spans="2:24" ht="15.75" x14ac:dyDescent="0.25">
      <c r="B44" s="130" t="s">
        <v>51</v>
      </c>
      <c r="C44" s="131">
        <v>159130</v>
      </c>
      <c r="D44" s="131">
        <v>67052</v>
      </c>
      <c r="E44" s="131">
        <v>103599</v>
      </c>
      <c r="F44" s="131">
        <v>157983</v>
      </c>
      <c r="G44" s="131">
        <v>174312</v>
      </c>
      <c r="H44" s="131">
        <v>181820</v>
      </c>
      <c r="I44" s="132">
        <f t="shared" si="1"/>
        <v>4.307219239065585E-2</v>
      </c>
      <c r="J44" s="131">
        <f t="shared" si="2"/>
        <v>7508</v>
      </c>
      <c r="K44" s="132">
        <f t="shared" si="3"/>
        <v>0.14258782127820013</v>
      </c>
      <c r="L44" s="131">
        <f t="shared" si="4"/>
        <v>22690</v>
      </c>
      <c r="M44" s="132">
        <f t="shared" si="5"/>
        <v>4.4393788678533982E-2</v>
      </c>
      <c r="N44" s="133">
        <f>H44/H44</f>
        <v>1</v>
      </c>
      <c r="O44" s="131">
        <v>15992</v>
      </c>
      <c r="P44" s="131">
        <v>7423</v>
      </c>
      <c r="Q44" s="131">
        <v>16473</v>
      </c>
      <c r="R44" s="131">
        <v>19959</v>
      </c>
      <c r="S44" s="131">
        <v>15933</v>
      </c>
      <c r="T44" s="131">
        <v>19577</v>
      </c>
      <c r="U44" s="132">
        <f t="shared" si="6"/>
        <v>0.22870771355049269</v>
      </c>
      <c r="V44" s="131">
        <f t="shared" si="0"/>
        <v>3644</v>
      </c>
      <c r="W44" s="132">
        <f t="shared" si="7"/>
        <v>5.1050213828241695E-2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159130</v>
      </c>
      <c r="D45" s="135">
        <v>67052</v>
      </c>
      <c r="E45" s="135">
        <v>103599</v>
      </c>
      <c r="F45" s="135">
        <v>157983</v>
      </c>
      <c r="G45" s="135">
        <v>174312</v>
      </c>
      <c r="H45" s="135">
        <v>181820</v>
      </c>
      <c r="I45" s="136">
        <f t="shared" si="1"/>
        <v>4.307219239065585E-2</v>
      </c>
      <c r="J45" s="135">
        <f t="shared" si="2"/>
        <v>7508</v>
      </c>
      <c r="K45" s="136">
        <f t="shared" si="3"/>
        <v>0.14258782127820013</v>
      </c>
      <c r="L45" s="135">
        <f t="shared" si="4"/>
        <v>22690</v>
      </c>
      <c r="M45" s="136">
        <f t="shared" si="5"/>
        <v>4.4393788678533982E-2</v>
      </c>
      <c r="N45" s="136">
        <f>H45/H44</f>
        <v>1</v>
      </c>
      <c r="O45" s="135">
        <v>15992</v>
      </c>
      <c r="P45" s="135">
        <v>7423</v>
      </c>
      <c r="Q45" s="135">
        <v>16473</v>
      </c>
      <c r="R45" s="135">
        <v>19959</v>
      </c>
      <c r="S45" s="135">
        <v>15933</v>
      </c>
      <c r="T45" s="135">
        <v>19577</v>
      </c>
      <c r="U45" s="136">
        <f t="shared" si="6"/>
        <v>0.22870771355049269</v>
      </c>
      <c r="V45" s="135">
        <f t="shared" si="0"/>
        <v>3644</v>
      </c>
      <c r="W45" s="136">
        <f t="shared" si="7"/>
        <v>5.1050213828241695E-2</v>
      </c>
      <c r="X45" s="136">
        <f>IFERROR(T45/T44,"-")</f>
        <v>1</v>
      </c>
    </row>
    <row r="46" spans="2:24" x14ac:dyDescent="0.25">
      <c r="B46" s="97" t="s">
        <v>140</v>
      </c>
      <c r="C46" s="52">
        <v>80548</v>
      </c>
      <c r="D46" s="52">
        <v>33760</v>
      </c>
      <c r="E46" s="52">
        <v>64687</v>
      </c>
      <c r="F46" s="52">
        <v>95049</v>
      </c>
      <c r="G46" s="52">
        <v>104520</v>
      </c>
      <c r="H46" s="52">
        <v>106809</v>
      </c>
      <c r="I46" s="98">
        <f t="shared" si="1"/>
        <v>2.1900114810562643E-2</v>
      </c>
      <c r="J46" s="52">
        <f t="shared" si="2"/>
        <v>2289</v>
      </c>
      <c r="K46" s="98">
        <f t="shared" si="3"/>
        <v>0.32602919998013613</v>
      </c>
      <c r="L46" s="52">
        <f t="shared" si="4"/>
        <v>26261</v>
      </c>
      <c r="M46" s="98">
        <f t="shared" si="5"/>
        <v>2.607884817382871E-2</v>
      </c>
      <c r="N46" s="98">
        <f>H46/H44</f>
        <v>0.58744362556374441</v>
      </c>
      <c r="O46" s="52">
        <v>7748</v>
      </c>
      <c r="P46" s="52">
        <v>3927</v>
      </c>
      <c r="Q46" s="52">
        <v>10524</v>
      </c>
      <c r="R46" s="52">
        <v>11314</v>
      </c>
      <c r="S46" s="52">
        <v>9475</v>
      </c>
      <c r="T46" s="52">
        <v>12468</v>
      </c>
      <c r="U46" s="98">
        <f t="shared" si="6"/>
        <v>0.31588390501319252</v>
      </c>
      <c r="V46" s="52">
        <f t="shared" si="0"/>
        <v>2993</v>
      </c>
      <c r="W46" s="98">
        <f t="shared" si="7"/>
        <v>2.893842974361073E-2</v>
      </c>
      <c r="X46" s="98">
        <f>IFERROR(T46/T44,"-")</f>
        <v>0.63686979618940598</v>
      </c>
    </row>
    <row r="47" spans="2:24" ht="15.75" thickBot="1" x14ac:dyDescent="0.3">
      <c r="B47" s="97" t="s">
        <v>142</v>
      </c>
      <c r="C47" s="52">
        <v>78582</v>
      </c>
      <c r="D47" s="52">
        <v>33292</v>
      </c>
      <c r="E47" s="52">
        <v>38912</v>
      </c>
      <c r="F47" s="52">
        <v>62934</v>
      </c>
      <c r="G47" s="52">
        <v>69792</v>
      </c>
      <c r="H47" s="52">
        <v>75011</v>
      </c>
      <c r="I47" s="98">
        <f t="shared" si="1"/>
        <v>7.4779344337459808E-2</v>
      </c>
      <c r="J47" s="52">
        <f t="shared" si="2"/>
        <v>5219</v>
      </c>
      <c r="K47" s="98">
        <f t="shared" si="3"/>
        <v>-4.5442976763126364E-2</v>
      </c>
      <c r="L47" s="52">
        <f t="shared" si="4"/>
        <v>-3571</v>
      </c>
      <c r="M47" s="98">
        <f t="shared" si="5"/>
        <v>1.8314940504705272E-2</v>
      </c>
      <c r="N47" s="98">
        <f>H47/H44</f>
        <v>0.41255637443625565</v>
      </c>
      <c r="O47" s="52">
        <v>8244</v>
      </c>
      <c r="P47" s="52">
        <v>3496</v>
      </c>
      <c r="Q47" s="52">
        <v>5949</v>
      </c>
      <c r="R47" s="52">
        <v>8645</v>
      </c>
      <c r="S47" s="52">
        <v>6458</v>
      </c>
      <c r="T47" s="52">
        <v>7109</v>
      </c>
      <c r="U47" s="98">
        <f t="shared" si="6"/>
        <v>0.10080520284917927</v>
      </c>
      <c r="V47" s="52">
        <f t="shared" si="0"/>
        <v>651</v>
      </c>
      <c r="W47" s="98">
        <f t="shared" si="7"/>
        <v>2.2111784084630968E-2</v>
      </c>
      <c r="X47" s="98">
        <f>IFERROR(T47/T44,"-")</f>
        <v>0.36313020381059408</v>
      </c>
    </row>
    <row r="48" spans="2:24" ht="15.75" x14ac:dyDescent="0.25">
      <c r="B48" s="130" t="s">
        <v>52</v>
      </c>
      <c r="C48" s="131">
        <v>186886</v>
      </c>
      <c r="D48" s="131">
        <v>71319</v>
      </c>
      <c r="E48" s="131">
        <v>77584</v>
      </c>
      <c r="F48" s="131">
        <v>190426</v>
      </c>
      <c r="G48" s="131">
        <v>205238</v>
      </c>
      <c r="H48" s="131">
        <v>213816</v>
      </c>
      <c r="I48" s="132">
        <f t="shared" si="1"/>
        <v>4.1795379023377821E-2</v>
      </c>
      <c r="J48" s="131">
        <f t="shared" si="2"/>
        <v>8578</v>
      </c>
      <c r="K48" s="132">
        <f t="shared" si="3"/>
        <v>0.14409854135676303</v>
      </c>
      <c r="L48" s="131">
        <f t="shared" si="4"/>
        <v>26930</v>
      </c>
      <c r="M48" s="132">
        <f t="shared" si="5"/>
        <v>5.2206040700084826E-2</v>
      </c>
      <c r="N48" s="133">
        <f>H48/H48</f>
        <v>1</v>
      </c>
      <c r="O48" s="131">
        <v>22149</v>
      </c>
      <c r="P48" s="131">
        <v>5725</v>
      </c>
      <c r="Q48" s="131">
        <v>15267</v>
      </c>
      <c r="R48" s="131">
        <v>20130</v>
      </c>
      <c r="S48" s="131">
        <v>22106</v>
      </c>
      <c r="T48" s="131">
        <v>21182</v>
      </c>
      <c r="U48" s="132">
        <f t="shared" si="6"/>
        <v>-4.1798606713109532E-2</v>
      </c>
      <c r="V48" s="131">
        <f t="shared" si="0"/>
        <v>-924</v>
      </c>
      <c r="W48" s="132">
        <f t="shared" si="7"/>
        <v>5.1487589777168462E-2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133515</v>
      </c>
      <c r="D49" s="135">
        <v>55367</v>
      </c>
      <c r="E49" s="135">
        <v>64813</v>
      </c>
      <c r="F49" s="135">
        <v>157275</v>
      </c>
      <c r="G49" s="135">
        <v>168976</v>
      </c>
      <c r="H49" s="135">
        <v>176312</v>
      </c>
      <c r="I49" s="136">
        <f t="shared" si="1"/>
        <v>4.3414449389262311E-2</v>
      </c>
      <c r="J49" s="135">
        <f t="shared" si="2"/>
        <v>7336</v>
      </c>
      <c r="K49" s="136">
        <f t="shared" si="3"/>
        <v>0.32054076321012626</v>
      </c>
      <c r="L49" s="135">
        <f t="shared" si="4"/>
        <v>42797</v>
      </c>
      <c r="M49" s="136">
        <f t="shared" si="5"/>
        <v>4.3048936692826334E-2</v>
      </c>
      <c r="N49" s="136">
        <f>H49/H48</f>
        <v>0.82459684962771729</v>
      </c>
      <c r="O49" s="135">
        <v>16985</v>
      </c>
      <c r="P49" s="135">
        <v>4549</v>
      </c>
      <c r="Q49" s="135">
        <v>13091</v>
      </c>
      <c r="R49" s="135">
        <v>16918</v>
      </c>
      <c r="S49" s="135">
        <v>18135</v>
      </c>
      <c r="T49" s="135">
        <v>17254</v>
      </c>
      <c r="U49" s="136">
        <f t="shared" si="6"/>
        <v>-4.8580093741384056E-2</v>
      </c>
      <c r="V49" s="135">
        <f t="shared" si="0"/>
        <v>-881</v>
      </c>
      <c r="W49" s="136">
        <f t="shared" si="7"/>
        <v>4.3272083648789671E-2</v>
      </c>
      <c r="X49" s="136">
        <f>IFERROR(T49/T48,"-")</f>
        <v>0.81455953167783968</v>
      </c>
    </row>
    <row r="50" spans="2:24" x14ac:dyDescent="0.25">
      <c r="B50" s="97" t="s">
        <v>140</v>
      </c>
      <c r="C50" s="52">
        <v>111607</v>
      </c>
      <c r="D50" s="52">
        <v>40956</v>
      </c>
      <c r="E50" s="52">
        <v>25030</v>
      </c>
      <c r="F50" s="52">
        <v>120299</v>
      </c>
      <c r="G50" s="52">
        <v>132879</v>
      </c>
      <c r="H50" s="52">
        <v>136256</v>
      </c>
      <c r="I50" s="98">
        <f t="shared" si="1"/>
        <v>2.5414098540777808E-2</v>
      </c>
      <c r="J50" s="52">
        <f t="shared" si="2"/>
        <v>3377</v>
      </c>
      <c r="K50" s="98">
        <f t="shared" si="3"/>
        <v>0.22085532269481312</v>
      </c>
      <c r="L50" s="52">
        <f t="shared" si="4"/>
        <v>24649</v>
      </c>
      <c r="M50" s="98">
        <f t="shared" si="5"/>
        <v>3.3268727698725811E-2</v>
      </c>
      <c r="N50" s="98">
        <f>H50/H48</f>
        <v>0.63725820331499983</v>
      </c>
      <c r="O50" s="52">
        <v>14643</v>
      </c>
      <c r="P50" s="52">
        <v>0</v>
      </c>
      <c r="Q50" s="52">
        <v>9556</v>
      </c>
      <c r="R50" s="52">
        <v>12977</v>
      </c>
      <c r="S50" s="52">
        <v>14015</v>
      </c>
      <c r="T50" s="52">
        <v>12989</v>
      </c>
      <c r="U50" s="98">
        <f t="shared" si="6"/>
        <v>-7.3207277916518043E-2</v>
      </c>
      <c r="V50" s="52">
        <f t="shared" si="0"/>
        <v>-1026</v>
      </c>
      <c r="W50" s="98">
        <f t="shared" si="7"/>
        <v>3.3191974790775715E-2</v>
      </c>
      <c r="X50" s="98">
        <f>IFERROR(T50/T48,"-")</f>
        <v>0.61320932867529032</v>
      </c>
    </row>
    <row r="51" spans="2:24" x14ac:dyDescent="0.25">
      <c r="B51" s="97" t="s">
        <v>142</v>
      </c>
      <c r="C51" s="52">
        <v>21908</v>
      </c>
      <c r="D51" s="52">
        <v>9862</v>
      </c>
      <c r="E51" s="52">
        <v>12187</v>
      </c>
      <c r="F51" s="52">
        <v>36976</v>
      </c>
      <c r="G51" s="52">
        <v>36097</v>
      </c>
      <c r="H51" s="52">
        <v>40056</v>
      </c>
      <c r="I51" s="98">
        <f t="shared" si="1"/>
        <v>0.10967670443527155</v>
      </c>
      <c r="J51" s="52">
        <f t="shared" si="2"/>
        <v>3959</v>
      </c>
      <c r="K51" s="98">
        <f t="shared" si="3"/>
        <v>0.82837319700566003</v>
      </c>
      <c r="L51" s="52">
        <f t="shared" si="4"/>
        <v>18148</v>
      </c>
      <c r="M51" s="98">
        <f t="shared" si="5"/>
        <v>9.7802089941005244E-3</v>
      </c>
      <c r="N51" s="98">
        <f>H51/H48</f>
        <v>0.18733864631271749</v>
      </c>
      <c r="O51" s="52">
        <v>2342</v>
      </c>
      <c r="P51" s="52">
        <v>0</v>
      </c>
      <c r="Q51" s="52">
        <v>3535</v>
      </c>
      <c r="R51" s="52">
        <v>3941</v>
      </c>
      <c r="S51" s="52">
        <v>4120</v>
      </c>
      <c r="T51" s="52">
        <v>4265</v>
      </c>
      <c r="U51" s="98">
        <f t="shared" si="6"/>
        <v>3.5194174757281482E-2</v>
      </c>
      <c r="V51" s="52">
        <f t="shared" si="0"/>
        <v>145</v>
      </c>
      <c r="W51" s="98">
        <f t="shared" si="7"/>
        <v>1.0080108858013956E-2</v>
      </c>
      <c r="X51" s="98">
        <f>IFERROR(T51/T48,"-")</f>
        <v>0.20135020300254933</v>
      </c>
    </row>
    <row r="52" spans="2:24" ht="16.5" thickBot="1" x14ac:dyDescent="0.3">
      <c r="B52" s="137" t="s">
        <v>63</v>
      </c>
      <c r="C52" s="138">
        <v>53371</v>
      </c>
      <c r="D52" s="138">
        <v>15952</v>
      </c>
      <c r="E52" s="138">
        <v>12771</v>
      </c>
      <c r="F52" s="138">
        <v>33151</v>
      </c>
      <c r="G52" s="138">
        <v>36262</v>
      </c>
      <c r="H52" s="138">
        <v>37504</v>
      </c>
      <c r="I52" s="139">
        <f t="shared" si="1"/>
        <v>3.4250730792565243E-2</v>
      </c>
      <c r="J52" s="138">
        <f t="shared" si="2"/>
        <v>1242</v>
      </c>
      <c r="K52" s="139">
        <f t="shared" si="3"/>
        <v>-0.29729628449907253</v>
      </c>
      <c r="L52" s="138">
        <f t="shared" si="4"/>
        <v>-15867</v>
      </c>
      <c r="M52" s="139">
        <f t="shared" si="5"/>
        <v>9.1571040072584899E-3</v>
      </c>
      <c r="N52" s="139">
        <f>H52/H48</f>
        <v>0.17540315037228271</v>
      </c>
      <c r="O52" s="138">
        <v>5164</v>
      </c>
      <c r="P52" s="138">
        <v>1176</v>
      </c>
      <c r="Q52" s="138">
        <v>2176</v>
      </c>
      <c r="R52" s="138">
        <v>3212</v>
      </c>
      <c r="S52" s="138">
        <v>3971</v>
      </c>
      <c r="T52" s="138">
        <v>3928</v>
      </c>
      <c r="U52" s="139">
        <f t="shared" si="6"/>
        <v>-1.0828506673381977E-2</v>
      </c>
      <c r="V52" s="138">
        <f t="shared" si="0"/>
        <v>-43</v>
      </c>
      <c r="W52" s="139">
        <f t="shared" si="7"/>
        <v>8.2155061283787929E-3</v>
      </c>
      <c r="X52" s="139">
        <f>IFERROR(T52/T48,"-")</f>
        <v>0.18544046832216032</v>
      </c>
    </row>
    <row r="53" spans="2:24" ht="15.75" x14ac:dyDescent="0.25">
      <c r="B53" s="130" t="s">
        <v>53</v>
      </c>
      <c r="C53" s="131">
        <f t="shared" ref="C53:H56" si="8">C6-C11-C16-C21-C26-C30-C35-C39-C44-C48</f>
        <v>95406</v>
      </c>
      <c r="D53" s="131">
        <f t="shared" si="8"/>
        <v>133502</v>
      </c>
      <c r="E53" s="131">
        <f t="shared" si="8"/>
        <v>42879</v>
      </c>
      <c r="F53" s="131">
        <f t="shared" si="8"/>
        <v>81548</v>
      </c>
      <c r="G53" s="131">
        <f t="shared" si="8"/>
        <v>89780</v>
      </c>
      <c r="H53" s="131">
        <f t="shared" si="8"/>
        <v>94601</v>
      </c>
      <c r="I53" s="132">
        <f t="shared" si="1"/>
        <v>5.3697928269102357E-2</v>
      </c>
      <c r="J53" s="131">
        <f t="shared" si="2"/>
        <v>4821</v>
      </c>
      <c r="K53" s="132">
        <f t="shared" si="3"/>
        <v>-8.4376244680628432E-3</v>
      </c>
      <c r="L53" s="131">
        <f t="shared" si="4"/>
        <v>-805</v>
      </c>
      <c r="M53" s="132">
        <f t="shared" si="5"/>
        <v>2.309810143426462E-2</v>
      </c>
      <c r="N53" s="133">
        <f>H53/H53</f>
        <v>1</v>
      </c>
      <c r="O53" s="131">
        <v>8015</v>
      </c>
      <c r="P53" s="131">
        <v>3786</v>
      </c>
      <c r="Q53" s="131">
        <v>7762</v>
      </c>
      <c r="R53" s="131">
        <v>9104</v>
      </c>
      <c r="S53" s="131">
        <v>10225</v>
      </c>
      <c r="T53" s="131">
        <v>11098</v>
      </c>
      <c r="U53" s="132">
        <f t="shared" si="6"/>
        <v>8.5378973105134426E-2</v>
      </c>
      <c r="V53" s="131">
        <f t="shared" si="0"/>
        <v>873</v>
      </c>
      <c r="W53" s="132">
        <f t="shared" si="7"/>
        <v>2.3285793210697552E-2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92030</v>
      </c>
      <c r="D54" s="135">
        <f t="shared" si="8"/>
        <v>100711</v>
      </c>
      <c r="E54" s="135">
        <f t="shared" si="8"/>
        <v>44448</v>
      </c>
      <c r="F54" s="135">
        <f t="shared" si="8"/>
        <v>78991</v>
      </c>
      <c r="G54" s="135">
        <f t="shared" si="8"/>
        <v>82998</v>
      </c>
      <c r="H54" s="135">
        <f t="shared" si="8"/>
        <v>86316</v>
      </c>
      <c r="I54" s="136">
        <f t="shared" si="1"/>
        <v>3.9976866912455611E-2</v>
      </c>
      <c r="J54" s="135">
        <f t="shared" si="2"/>
        <v>3318</v>
      </c>
      <c r="K54" s="136">
        <f t="shared" si="3"/>
        <v>-6.2088449418667868E-2</v>
      </c>
      <c r="L54" s="135">
        <f t="shared" si="4"/>
        <v>-5714</v>
      </c>
      <c r="M54" s="136">
        <f t="shared" si="5"/>
        <v>2.1075207697592892E-2</v>
      </c>
      <c r="N54" s="136">
        <f>H54/H53</f>
        <v>0.91242164459149477</v>
      </c>
      <c r="O54" s="135">
        <v>7620</v>
      </c>
      <c r="P54" s="135">
        <v>3765</v>
      </c>
      <c r="Q54" s="135">
        <v>7704</v>
      </c>
      <c r="R54" s="135">
        <v>8796</v>
      </c>
      <c r="S54" s="135">
        <v>9444</v>
      </c>
      <c r="T54" s="135">
        <v>10242</v>
      </c>
      <c r="U54" s="136">
        <f t="shared" si="6"/>
        <v>8.4498094027954274E-2</v>
      </c>
      <c r="V54" s="135">
        <f t="shared" si="0"/>
        <v>798</v>
      </c>
      <c r="W54" s="136">
        <f t="shared" si="7"/>
        <v>2.2498004951811913E-2</v>
      </c>
      <c r="X54" s="136">
        <f>IFERROR(T54/T53,"-")</f>
        <v>0.92286898540277529</v>
      </c>
    </row>
    <row r="55" spans="2:24" x14ac:dyDescent="0.25">
      <c r="B55" s="97" t="s">
        <v>140</v>
      </c>
      <c r="C55" s="52">
        <f t="shared" si="8"/>
        <v>81445</v>
      </c>
      <c r="D55" s="52">
        <f t="shared" si="8"/>
        <v>104208</v>
      </c>
      <c r="E55" s="52">
        <f t="shared" si="8"/>
        <v>124872</v>
      </c>
      <c r="F55" s="52">
        <f t="shared" si="8"/>
        <v>291205</v>
      </c>
      <c r="G55" s="52">
        <f t="shared" si="8"/>
        <v>266200</v>
      </c>
      <c r="H55" s="52">
        <f t="shared" si="8"/>
        <v>337797</v>
      </c>
      <c r="I55" s="98">
        <f t="shared" si="1"/>
        <v>0.26895942900075132</v>
      </c>
      <c r="J55" s="52">
        <f t="shared" si="2"/>
        <v>71597</v>
      </c>
      <c r="K55" s="98">
        <f t="shared" si="3"/>
        <v>3.1475474246423971</v>
      </c>
      <c r="L55" s="52">
        <f t="shared" si="4"/>
        <v>256352</v>
      </c>
      <c r="M55" s="98">
        <f t="shared" si="5"/>
        <v>8.2477662711707977E-2</v>
      </c>
      <c r="N55" s="98">
        <f>H55/H53</f>
        <v>3.5707550660141014</v>
      </c>
      <c r="O55" s="52">
        <v>5660</v>
      </c>
      <c r="P55" s="52">
        <v>2145</v>
      </c>
      <c r="Q55" s="52">
        <v>5920</v>
      </c>
      <c r="R55" s="52">
        <v>6631</v>
      </c>
      <c r="S55" s="52">
        <v>6908</v>
      </c>
      <c r="T55" s="52">
        <v>7159</v>
      </c>
      <c r="U55" s="98">
        <f t="shared" si="6"/>
        <v>3.6334684423856345E-2</v>
      </c>
      <c r="V55" s="52">
        <f t="shared" si="0"/>
        <v>251</v>
      </c>
      <c r="W55" s="98">
        <f t="shared" si="7"/>
        <v>1.696046735282683E-2</v>
      </c>
      <c r="X55" s="98">
        <f>IFERROR(T55/T53,"-")</f>
        <v>0.6450711839971166</v>
      </c>
    </row>
    <row r="56" spans="2:24" x14ac:dyDescent="0.25">
      <c r="B56" s="97" t="s">
        <v>142</v>
      </c>
      <c r="C56" s="52">
        <f t="shared" si="8"/>
        <v>39620</v>
      </c>
      <c r="D56" s="52">
        <f t="shared" si="8"/>
        <v>43327</v>
      </c>
      <c r="E56" s="52">
        <f t="shared" si="8"/>
        <v>38837</v>
      </c>
      <c r="F56" s="52">
        <f t="shared" si="8"/>
        <v>60778</v>
      </c>
      <c r="G56" s="52">
        <f t="shared" si="8"/>
        <v>86961</v>
      </c>
      <c r="H56" s="52">
        <f t="shared" si="8"/>
        <v>83628</v>
      </c>
      <c r="I56" s="98">
        <f t="shared" si="1"/>
        <v>-3.8327526132404199E-2</v>
      </c>
      <c r="J56" s="52">
        <f t="shared" si="2"/>
        <v>-3333</v>
      </c>
      <c r="K56" s="98">
        <f t="shared" si="3"/>
        <v>1.1107521453811207</v>
      </c>
      <c r="L56" s="52">
        <f t="shared" si="4"/>
        <v>44008</v>
      </c>
      <c r="M56" s="98">
        <f t="shared" si="5"/>
        <v>2.0418896488881531E-2</v>
      </c>
      <c r="N56" s="98">
        <f>H56/H53</f>
        <v>0.88400756863035279</v>
      </c>
      <c r="O56" s="52">
        <v>1960</v>
      </c>
      <c r="P56" s="52">
        <v>1620</v>
      </c>
      <c r="Q56" s="52">
        <v>1784</v>
      </c>
      <c r="R56" s="52">
        <v>2165</v>
      </c>
      <c r="S56" s="52">
        <v>2536</v>
      </c>
      <c r="T56" s="52">
        <v>3083</v>
      </c>
      <c r="U56" s="98">
        <f t="shared" si="6"/>
        <v>0.21569400630914837</v>
      </c>
      <c r="V56" s="52">
        <f t="shared" si="0"/>
        <v>547</v>
      </c>
      <c r="W56" s="98">
        <f t="shared" si="7"/>
        <v>5.5375375989850832E-3</v>
      </c>
      <c r="X56" s="98">
        <f>IFERROR(T56/T53,"-")</f>
        <v>0.27779780140565868</v>
      </c>
    </row>
    <row r="57" spans="2:24" ht="15.75" x14ac:dyDescent="0.25">
      <c r="B57" s="137" t="s">
        <v>63</v>
      </c>
      <c r="C57" s="138">
        <f>C53-C54</f>
        <v>3376</v>
      </c>
      <c r="D57" s="138">
        <f t="shared" ref="D57:H57" si="9">D53-D54</f>
        <v>32791</v>
      </c>
      <c r="E57" s="138">
        <f t="shared" si="9"/>
        <v>-1569</v>
      </c>
      <c r="F57" s="138">
        <f t="shared" si="9"/>
        <v>2557</v>
      </c>
      <c r="G57" s="138">
        <f t="shared" si="9"/>
        <v>6782</v>
      </c>
      <c r="H57" s="138">
        <f t="shared" si="9"/>
        <v>8285</v>
      </c>
      <c r="I57" s="139">
        <f t="shared" si="1"/>
        <v>0.22161604246534949</v>
      </c>
      <c r="J57" s="138">
        <f t="shared" si="2"/>
        <v>1503</v>
      </c>
      <c r="K57" s="139">
        <f t="shared" si="3"/>
        <v>1.4540876777251186</v>
      </c>
      <c r="L57" s="138">
        <f t="shared" si="4"/>
        <v>4909</v>
      </c>
      <c r="M57" s="139">
        <f t="shared" si="5"/>
        <v>2.0228937366717306E-3</v>
      </c>
      <c r="N57" s="139">
        <f>H57/H53</f>
        <v>8.7578355408505199E-2</v>
      </c>
      <c r="O57" s="138">
        <v>606</v>
      </c>
      <c r="P57" s="138">
        <v>51</v>
      </c>
      <c r="Q57" s="138">
        <v>919</v>
      </c>
      <c r="R57" s="138">
        <v>789</v>
      </c>
      <c r="S57" s="138">
        <v>1370</v>
      </c>
      <c r="T57" s="138">
        <v>3865</v>
      </c>
      <c r="U57" s="139">
        <f t="shared" si="6"/>
        <v>1.8211678832116789</v>
      </c>
      <c r="V57" s="138">
        <f t="shared" si="0"/>
        <v>2495</v>
      </c>
      <c r="W57" s="139">
        <f t="shared" si="7"/>
        <v>2.0180679748726237E-3</v>
      </c>
      <c r="X57" s="139">
        <f>IFERROR(T57/T53,"-")</f>
        <v>0.34826094791854389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41E88-70FC-4464-AC52-DAC4FA021735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44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1715135</v>
      </c>
      <c r="R8" s="155">
        <v>1762715</v>
      </c>
      <c r="S8" s="155">
        <v>550867</v>
      </c>
      <c r="T8" s="155">
        <v>881045</v>
      </c>
      <c r="U8" s="155">
        <v>1757049</v>
      </c>
      <c r="V8" s="155">
        <v>1888332</v>
      </c>
      <c r="W8" s="156">
        <f>IFERROR(V8/U8-1,"-")</f>
        <v>7.4717893467968199E-2</v>
      </c>
      <c r="X8" s="156">
        <f>IFERROR(V8/S8-1,"-")</f>
        <v>2.4279272492271273</v>
      </c>
      <c r="Y8" s="155">
        <f>V8-U8</f>
        <v>131283</v>
      </c>
      <c r="Z8" s="155">
        <f>V8-S8</f>
        <v>1337465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189817</v>
      </c>
      <c r="R9" s="158">
        <v>222987</v>
      </c>
      <c r="S9" s="158">
        <v>117997</v>
      </c>
      <c r="T9" s="158">
        <v>247584</v>
      </c>
      <c r="U9" s="158">
        <v>207208</v>
      </c>
      <c r="V9" s="158">
        <v>181512</v>
      </c>
      <c r="W9" s="159">
        <f>IFERROR(V9/U9-1,"-")</f>
        <v>-0.12401065595922933</v>
      </c>
      <c r="X9" s="160">
        <f t="shared" ref="X9:X20" si="3">IFERROR(V9/S9-1,"-")</f>
        <v>0.53827639685754725</v>
      </c>
      <c r="Y9" s="158">
        <f t="shared" ref="Y9:Y19" si="4">V9-U9</f>
        <v>-25696</v>
      </c>
      <c r="Z9" s="158">
        <f t="shared" ref="Z9:Z20" si="5">V9-S9</f>
        <v>63515</v>
      </c>
      <c r="AA9" s="159">
        <f>V9/V$8</f>
        <v>9.6122927536047689E-2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89686</v>
      </c>
      <c r="R10" s="163">
        <v>113067</v>
      </c>
      <c r="S10" s="163">
        <v>68476</v>
      </c>
      <c r="T10" s="163">
        <v>126666</v>
      </c>
      <c r="U10" s="163">
        <v>86811</v>
      </c>
      <c r="V10" s="163">
        <v>75374</v>
      </c>
      <c r="W10" s="164">
        <f>IFERROR(V10/U10-1,"-")</f>
        <v>-0.13174597689232936</v>
      </c>
      <c r="X10" s="165">
        <f t="shared" si="3"/>
        <v>0.10073602430048489</v>
      </c>
      <c r="Y10" s="163">
        <f t="shared" si="4"/>
        <v>-11437</v>
      </c>
      <c r="Z10" s="163">
        <f t="shared" si="5"/>
        <v>6898</v>
      </c>
      <c r="AA10" s="164">
        <f>V10/V$8</f>
        <v>3.9915650425878503E-2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100131</v>
      </c>
      <c r="R11" s="163">
        <v>109920</v>
      </c>
      <c r="S11" s="163">
        <v>49521</v>
      </c>
      <c r="T11" s="163">
        <v>120918</v>
      </c>
      <c r="U11" s="163">
        <v>120397</v>
      </c>
      <c r="V11" s="163">
        <v>106138</v>
      </c>
      <c r="W11" s="164">
        <f>IFERROR(V11/U11-1,"-")</f>
        <v>-0.11843318355108512</v>
      </c>
      <c r="X11" s="165">
        <f t="shared" si="3"/>
        <v>1.1432927444922356</v>
      </c>
      <c r="Y11" s="163">
        <f t="shared" si="4"/>
        <v>-14259</v>
      </c>
      <c r="Z11" s="163">
        <f t="shared" si="5"/>
        <v>56617</v>
      </c>
      <c r="AA11" s="164">
        <f>V11/V$8</f>
        <v>5.6207277110169186E-2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1525318</v>
      </c>
      <c r="R12" s="158">
        <v>1539728</v>
      </c>
      <c r="S12" s="158">
        <v>432870</v>
      </c>
      <c r="T12" s="158">
        <v>633461</v>
      </c>
      <c r="U12" s="158">
        <v>1549841</v>
      </c>
      <c r="V12" s="158">
        <v>1706820</v>
      </c>
      <c r="W12" s="159">
        <f>IFERROR(V12/U12-1,"-")</f>
        <v>0.10128716429620854</v>
      </c>
      <c r="X12" s="160">
        <f t="shared" si="3"/>
        <v>2.9430313951070759</v>
      </c>
      <c r="Y12" s="158">
        <f t="shared" si="4"/>
        <v>156979</v>
      </c>
      <c r="Z12" s="158">
        <f t="shared" si="5"/>
        <v>1273950</v>
      </c>
      <c r="AA12" s="159">
        <f>V12/V$8</f>
        <v>0.90387707246395232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740817</v>
      </c>
      <c r="R13" s="163">
        <v>757594</v>
      </c>
      <c r="S13" s="163">
        <v>187852</v>
      </c>
      <c r="T13" s="163">
        <v>208305</v>
      </c>
      <c r="U13" s="163">
        <v>783677</v>
      </c>
      <c r="V13" s="163">
        <v>883653</v>
      </c>
      <c r="W13" s="164">
        <f t="shared" ref="W13:W20" si="8">IFERROR(V13/U13-1,"-")</f>
        <v>0.12757296692387299</v>
      </c>
      <c r="X13" s="165">
        <f t="shared" si="3"/>
        <v>3.7039850520622615</v>
      </c>
      <c r="Y13" s="163">
        <f t="shared" si="4"/>
        <v>99976</v>
      </c>
      <c r="Z13" s="163">
        <f t="shared" si="5"/>
        <v>695801</v>
      </c>
      <c r="AA13" s="164">
        <f t="shared" ref="AA13:AA20" si="9">V13/V$8</f>
        <v>0.46795425804360674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222082</v>
      </c>
      <c r="R14" s="163">
        <v>201016</v>
      </c>
      <c r="S14" s="163">
        <v>57141</v>
      </c>
      <c r="T14" s="163">
        <v>103865</v>
      </c>
      <c r="U14" s="163">
        <v>169299</v>
      </c>
      <c r="V14" s="163">
        <v>182538</v>
      </c>
      <c r="W14" s="164">
        <f t="shared" si="8"/>
        <v>7.819892616022539E-2</v>
      </c>
      <c r="X14" s="165">
        <f t="shared" si="3"/>
        <v>2.1945188218617107</v>
      </c>
      <c r="Y14" s="163">
        <f t="shared" si="4"/>
        <v>13239</v>
      </c>
      <c r="Z14" s="163">
        <f t="shared" si="5"/>
        <v>125397</v>
      </c>
      <c r="AA14" s="164">
        <f t="shared" si="9"/>
        <v>9.6666264195067395E-2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47145</v>
      </c>
      <c r="R15" s="163">
        <v>52571</v>
      </c>
      <c r="S15" s="163">
        <v>20504</v>
      </c>
      <c r="T15" s="163">
        <v>42447</v>
      </c>
      <c r="U15" s="163">
        <v>63176</v>
      </c>
      <c r="V15" s="163">
        <v>65334</v>
      </c>
      <c r="W15" s="164">
        <f t="shared" si="8"/>
        <v>3.415854121818418E-2</v>
      </c>
      <c r="X15" s="165">
        <f t="shared" si="3"/>
        <v>2.1864026531408505</v>
      </c>
      <c r="Y15" s="163">
        <f t="shared" si="4"/>
        <v>2158</v>
      </c>
      <c r="Z15" s="163">
        <f t="shared" si="5"/>
        <v>44830</v>
      </c>
      <c r="AA15" s="164">
        <f t="shared" si="9"/>
        <v>3.4598788772313344E-2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65413</v>
      </c>
      <c r="R16" s="163">
        <v>61428</v>
      </c>
      <c r="S16" s="163">
        <v>17078</v>
      </c>
      <c r="T16" s="163">
        <v>41550</v>
      </c>
      <c r="U16" s="163">
        <v>75901</v>
      </c>
      <c r="V16" s="163">
        <v>70878</v>
      </c>
      <c r="W16" s="164">
        <f t="shared" si="8"/>
        <v>-6.6178311221195996E-2</v>
      </c>
      <c r="X16" s="165">
        <f t="shared" si="3"/>
        <v>3.1502517859234098</v>
      </c>
      <c r="Y16" s="163">
        <f t="shared" si="4"/>
        <v>-5023</v>
      </c>
      <c r="Z16" s="163">
        <f t="shared" si="5"/>
        <v>53800</v>
      </c>
      <c r="AA16" s="164">
        <f t="shared" si="9"/>
        <v>3.753471317543737E-2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71278</v>
      </c>
      <c r="R17" s="163">
        <v>70272</v>
      </c>
      <c r="S17" s="163">
        <v>28980</v>
      </c>
      <c r="T17" s="163">
        <v>51893</v>
      </c>
      <c r="U17" s="163">
        <v>82793</v>
      </c>
      <c r="V17" s="163">
        <v>80226</v>
      </c>
      <c r="W17" s="164">
        <f t="shared" si="8"/>
        <v>-3.1005036657688501E-2</v>
      </c>
      <c r="X17" s="165">
        <f t="shared" si="3"/>
        <v>1.7683229813664596</v>
      </c>
      <c r="Y17" s="163">
        <f t="shared" si="4"/>
        <v>-2567</v>
      </c>
      <c r="Z17" s="163">
        <f t="shared" si="5"/>
        <v>51246</v>
      </c>
      <c r="AA17" s="164">
        <f t="shared" si="9"/>
        <v>4.2485113846505808E-2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26168</v>
      </c>
      <c r="R18" s="163">
        <v>30964</v>
      </c>
      <c r="S18" s="163">
        <v>11625</v>
      </c>
      <c r="T18" s="163">
        <v>7603</v>
      </c>
      <c r="U18" s="163">
        <v>22864</v>
      </c>
      <c r="V18" s="163">
        <v>24590</v>
      </c>
      <c r="W18" s="164">
        <f t="shared" si="8"/>
        <v>7.5489853044086841E-2</v>
      </c>
      <c r="X18" s="165">
        <f t="shared" si="3"/>
        <v>1.115268817204301</v>
      </c>
      <c r="Y18" s="163">
        <f t="shared" si="4"/>
        <v>1726</v>
      </c>
      <c r="Z18" s="163">
        <f t="shared" si="5"/>
        <v>12965</v>
      </c>
      <c r="AA18" s="164">
        <f t="shared" si="9"/>
        <v>1.3022074508084383E-2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36149</v>
      </c>
      <c r="R19" s="163">
        <v>35546</v>
      </c>
      <c r="S19" s="163">
        <v>13377</v>
      </c>
      <c r="T19" s="163">
        <v>5465</v>
      </c>
      <c r="U19" s="163">
        <v>19705</v>
      </c>
      <c r="V19" s="163">
        <v>25667</v>
      </c>
      <c r="W19" s="164">
        <f t="shared" si="8"/>
        <v>0.30256280131946212</v>
      </c>
      <c r="X19" s="165">
        <f t="shared" si="3"/>
        <v>0.91874112282275555</v>
      </c>
      <c r="Y19" s="163">
        <f t="shared" si="4"/>
        <v>5962</v>
      </c>
      <c r="Z19" s="163">
        <f t="shared" si="5"/>
        <v>12290</v>
      </c>
      <c r="AA19" s="164">
        <f t="shared" si="9"/>
        <v>1.3592419129686941E-2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316266</v>
      </c>
      <c r="R20" s="169">
        <f t="shared" si="11"/>
        <v>330337</v>
      </c>
      <c r="S20" s="169">
        <f t="shared" si="11"/>
        <v>96313</v>
      </c>
      <c r="T20" s="169">
        <f t="shared" si="11"/>
        <v>172333</v>
      </c>
      <c r="U20" s="169">
        <f t="shared" si="11"/>
        <v>332426</v>
      </c>
      <c r="V20" s="169">
        <f t="shared" si="11"/>
        <v>373934</v>
      </c>
      <c r="W20" s="170">
        <f t="shared" si="8"/>
        <v>0.12486387947994437</v>
      </c>
      <c r="X20" s="171">
        <f t="shared" si="3"/>
        <v>2.8824873070094381</v>
      </c>
      <c r="Y20" s="169">
        <f>V20-U20</f>
        <v>41508</v>
      </c>
      <c r="Z20" s="169">
        <f t="shared" si="5"/>
        <v>277621</v>
      </c>
      <c r="AA20" s="170">
        <f t="shared" si="9"/>
        <v>0.19802344079325035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CE495-7DED-4C71-AF97-3EA3C8451B5B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44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461475</v>
      </c>
      <c r="D11" s="176">
        <v>123422</v>
      </c>
      <c r="E11" s="176">
        <v>325738</v>
      </c>
      <c r="F11" s="176">
        <v>465229</v>
      </c>
      <c r="G11" s="176">
        <v>499749</v>
      </c>
      <c r="H11" s="176">
        <v>518511</v>
      </c>
      <c r="I11" s="177">
        <f t="shared" ref="I11:I23" si="0">IFERROR(H11/G11-1,"-")</f>
        <v>3.7542846508947569E-2</v>
      </c>
      <c r="J11" s="177">
        <f t="shared" ref="J11:J23" si="1">IFERROR(H11/C11-1,"-")</f>
        <v>0.12359499431171783</v>
      </c>
      <c r="K11" s="177">
        <f>H11/H11</f>
        <v>1</v>
      </c>
      <c r="L11" s="79"/>
      <c r="M11" s="79"/>
      <c r="N11" s="154" t="s">
        <v>68</v>
      </c>
      <c r="O11" s="176">
        <v>168508</v>
      </c>
      <c r="P11" s="176">
        <v>126117</v>
      </c>
      <c r="Q11" s="176">
        <v>171345</v>
      </c>
      <c r="R11" s="176">
        <v>183654</v>
      </c>
      <c r="S11" s="176">
        <v>181999</v>
      </c>
      <c r="T11" s="177">
        <f t="shared" ref="T11:T23" si="2">IFERROR(S11/R11-1,"-")</f>
        <v>-9.0115107756977286E-3</v>
      </c>
      <c r="U11" s="177">
        <f t="shared" ref="U11:U23" si="3">IFERROR(S11/O11-1,"-")</f>
        <v>8.0061480760557302E-2</v>
      </c>
      <c r="V11" s="177">
        <f>S11/S11</f>
        <v>1</v>
      </c>
    </row>
    <row r="12" spans="1:22" x14ac:dyDescent="0.25">
      <c r="B12" s="157" t="s">
        <v>97</v>
      </c>
      <c r="C12" s="158">
        <v>107730</v>
      </c>
      <c r="D12" s="158">
        <v>78206</v>
      </c>
      <c r="E12" s="158">
        <v>107944</v>
      </c>
      <c r="F12" s="158">
        <v>106792</v>
      </c>
      <c r="G12" s="158">
        <v>113306</v>
      </c>
      <c r="H12" s="158">
        <v>112486</v>
      </c>
      <c r="I12" s="159">
        <f t="shared" si="0"/>
        <v>-7.2370395212962846E-3</v>
      </c>
      <c r="J12" s="160">
        <f t="shared" si="1"/>
        <v>4.4147405550914343E-2</v>
      </c>
      <c r="K12" s="159">
        <f>H12/H11</f>
        <v>0.21694043135054031</v>
      </c>
      <c r="L12" s="79"/>
      <c r="M12" s="79"/>
      <c r="N12" s="157" t="s">
        <v>97</v>
      </c>
      <c r="O12" s="158">
        <v>26790</v>
      </c>
      <c r="P12" s="158">
        <v>30586</v>
      </c>
      <c r="Q12" s="158">
        <v>22949</v>
      </c>
      <c r="R12" s="158">
        <v>20260</v>
      </c>
      <c r="S12" s="158">
        <v>18598</v>
      </c>
      <c r="T12" s="159">
        <f t="shared" si="2"/>
        <v>-8.2033563672260557E-2</v>
      </c>
      <c r="U12" s="160">
        <f t="shared" si="3"/>
        <v>-0.30578574094811495</v>
      </c>
      <c r="V12" s="159">
        <f>S12/S11</f>
        <v>0.1021873746559047</v>
      </c>
    </row>
    <row r="13" spans="1:22" x14ac:dyDescent="0.25">
      <c r="B13" s="162" t="s">
        <v>103</v>
      </c>
      <c r="C13" s="163">
        <v>40072</v>
      </c>
      <c r="D13" s="163">
        <v>33289</v>
      </c>
      <c r="E13" s="163">
        <v>46433</v>
      </c>
      <c r="F13" s="163">
        <v>39705</v>
      </c>
      <c r="G13" s="163">
        <v>48831</v>
      </c>
      <c r="H13" s="163">
        <v>44712</v>
      </c>
      <c r="I13" s="164">
        <f t="shared" si="0"/>
        <v>-8.4352153345211067E-2</v>
      </c>
      <c r="J13" s="165">
        <f t="shared" si="1"/>
        <v>0.11579157516470362</v>
      </c>
      <c r="K13" s="164">
        <f>H13/H11</f>
        <v>8.6231536071558756E-2</v>
      </c>
      <c r="L13" s="79"/>
      <c r="M13" s="79"/>
      <c r="N13" s="162" t="s">
        <v>103</v>
      </c>
      <c r="O13" s="163">
        <v>13995</v>
      </c>
      <c r="P13" s="163">
        <v>12846</v>
      </c>
      <c r="Q13" s="163">
        <v>8758</v>
      </c>
      <c r="R13" s="163">
        <v>7870</v>
      </c>
      <c r="S13" s="163">
        <v>6503</v>
      </c>
      <c r="T13" s="164">
        <f t="shared" si="2"/>
        <v>-0.17369758576874206</v>
      </c>
      <c r="U13" s="165">
        <f t="shared" si="3"/>
        <v>-0.53533404787424077</v>
      </c>
      <c r="V13" s="164">
        <f>S13/S11</f>
        <v>3.5730965554755793E-2</v>
      </c>
    </row>
    <row r="14" spans="1:22" x14ac:dyDescent="0.25">
      <c r="B14" s="162" t="s">
        <v>100</v>
      </c>
      <c r="C14" s="163">
        <v>67658</v>
      </c>
      <c r="D14" s="163">
        <v>44917</v>
      </c>
      <c r="E14" s="163">
        <v>61511</v>
      </c>
      <c r="F14" s="163">
        <v>67087</v>
      </c>
      <c r="G14" s="163">
        <v>64475</v>
      </c>
      <c r="H14" s="163">
        <v>67774</v>
      </c>
      <c r="I14" s="164">
        <f t="shared" si="0"/>
        <v>5.1167119038386888E-2</v>
      </c>
      <c r="J14" s="165">
        <f t="shared" si="1"/>
        <v>1.7145053060982907E-3</v>
      </c>
      <c r="K14" s="164">
        <f>H14/H11</f>
        <v>0.13070889527898155</v>
      </c>
      <c r="L14" s="79"/>
      <c r="M14" s="79"/>
      <c r="N14" s="162" t="s">
        <v>100</v>
      </c>
      <c r="O14" s="163">
        <v>12795</v>
      </c>
      <c r="P14" s="163">
        <v>17740</v>
      </c>
      <c r="Q14" s="163">
        <v>14191</v>
      </c>
      <c r="R14" s="163">
        <v>12390</v>
      </c>
      <c r="S14" s="163">
        <v>12095</v>
      </c>
      <c r="T14" s="164">
        <f t="shared" si="2"/>
        <v>-2.3809523809523836E-2</v>
      </c>
      <c r="U14" s="165">
        <f t="shared" si="3"/>
        <v>-5.4708870652598662E-2</v>
      </c>
      <c r="V14" s="164">
        <f>S14/S11</f>
        <v>6.6456409101148903E-2</v>
      </c>
    </row>
    <row r="15" spans="1:22" x14ac:dyDescent="0.25">
      <c r="B15" s="157" t="s">
        <v>107</v>
      </c>
      <c r="C15" s="158">
        <v>353745</v>
      </c>
      <c r="D15" s="158">
        <v>45216</v>
      </c>
      <c r="E15" s="158">
        <v>217794</v>
      </c>
      <c r="F15" s="158">
        <v>358437</v>
      </c>
      <c r="G15" s="158">
        <v>386443</v>
      </c>
      <c r="H15" s="158">
        <v>406025</v>
      </c>
      <c r="I15" s="159">
        <f t="shared" si="0"/>
        <v>5.067241481926188E-2</v>
      </c>
      <c r="J15" s="160">
        <f t="shared" si="1"/>
        <v>0.14779007477137496</v>
      </c>
      <c r="K15" s="159">
        <f>H15/H11</f>
        <v>0.78305956864945969</v>
      </c>
      <c r="L15" s="79"/>
      <c r="M15" s="79"/>
      <c r="N15" s="157" t="s">
        <v>107</v>
      </c>
      <c r="O15" s="158">
        <v>141718</v>
      </c>
      <c r="P15" s="158">
        <v>95531</v>
      </c>
      <c r="Q15" s="158">
        <v>148396</v>
      </c>
      <c r="R15" s="158">
        <v>163394</v>
      </c>
      <c r="S15" s="158">
        <v>163401</v>
      </c>
      <c r="T15" s="159">
        <f t="shared" si="2"/>
        <v>4.2841230400103569E-5</v>
      </c>
      <c r="U15" s="160">
        <f t="shared" si="3"/>
        <v>0.15300103021493383</v>
      </c>
      <c r="V15" s="159">
        <f>S15/S11</f>
        <v>0.89781262534409534</v>
      </c>
    </row>
    <row r="16" spans="1:22" x14ac:dyDescent="0.25">
      <c r="B16" s="162" t="s">
        <v>110</v>
      </c>
      <c r="C16" s="163">
        <v>178903</v>
      </c>
      <c r="D16" s="163">
        <v>12290</v>
      </c>
      <c r="E16" s="163">
        <v>77013</v>
      </c>
      <c r="F16" s="163">
        <v>190060</v>
      </c>
      <c r="G16" s="163">
        <v>208939</v>
      </c>
      <c r="H16" s="163">
        <v>216324</v>
      </c>
      <c r="I16" s="164">
        <f t="shared" si="0"/>
        <v>3.5345244305754253E-2</v>
      </c>
      <c r="J16" s="165">
        <f t="shared" si="1"/>
        <v>0.20916921460232629</v>
      </c>
      <c r="K16" s="164">
        <f>H16/H11</f>
        <v>0.41720233514814536</v>
      </c>
      <c r="L16" s="79"/>
      <c r="M16" s="79"/>
      <c r="N16" s="162" t="s">
        <v>110</v>
      </c>
      <c r="O16" s="163">
        <v>74067</v>
      </c>
      <c r="P16" s="163">
        <v>35490</v>
      </c>
      <c r="Q16" s="163">
        <v>85087</v>
      </c>
      <c r="R16" s="163">
        <v>95823</v>
      </c>
      <c r="S16" s="163">
        <v>94224</v>
      </c>
      <c r="T16" s="164">
        <f t="shared" si="2"/>
        <v>-1.6687016687016665E-2</v>
      </c>
      <c r="U16" s="165">
        <f t="shared" si="3"/>
        <v>0.272145489894285</v>
      </c>
      <c r="V16" s="164">
        <f>S16/S11</f>
        <v>0.51771713031390287</v>
      </c>
    </row>
    <row r="17" spans="1:22" x14ac:dyDescent="0.25">
      <c r="B17" s="162" t="s">
        <v>113</v>
      </c>
      <c r="C17" s="163">
        <v>49048</v>
      </c>
      <c r="D17" s="163">
        <v>3983</v>
      </c>
      <c r="E17" s="163">
        <v>35334</v>
      </c>
      <c r="F17" s="163">
        <v>35336</v>
      </c>
      <c r="G17" s="163">
        <v>38233</v>
      </c>
      <c r="H17" s="163">
        <v>37362</v>
      </c>
      <c r="I17" s="164">
        <f t="shared" si="0"/>
        <v>-2.2781366882012932E-2</v>
      </c>
      <c r="J17" s="165">
        <f t="shared" si="1"/>
        <v>-0.23825640189202413</v>
      </c>
      <c r="K17" s="164">
        <f>H17/H11</f>
        <v>7.2056330531078419E-2</v>
      </c>
      <c r="L17" s="79"/>
      <c r="M17" s="79"/>
      <c r="N17" s="162" t="s">
        <v>113</v>
      </c>
      <c r="O17" s="163">
        <v>21292</v>
      </c>
      <c r="P17" s="163">
        <v>19804</v>
      </c>
      <c r="Q17" s="163">
        <v>16493</v>
      </c>
      <c r="R17" s="163">
        <v>17384</v>
      </c>
      <c r="S17" s="163">
        <v>16729</v>
      </c>
      <c r="T17" s="164">
        <f t="shared" si="2"/>
        <v>-3.7678324896456505E-2</v>
      </c>
      <c r="U17" s="165">
        <f t="shared" si="3"/>
        <v>-0.21430584256997931</v>
      </c>
      <c r="V17" s="164">
        <f>S17/S11</f>
        <v>9.1918087462019016E-2</v>
      </c>
    </row>
    <row r="18" spans="1:22" x14ac:dyDescent="0.25">
      <c r="B18" s="162" t="s">
        <v>116</v>
      </c>
      <c r="C18" s="163">
        <v>14012</v>
      </c>
      <c r="D18" s="163">
        <v>2626</v>
      </c>
      <c r="E18" s="163">
        <v>11705</v>
      </c>
      <c r="F18" s="163">
        <v>16234</v>
      </c>
      <c r="G18" s="163">
        <v>18305</v>
      </c>
      <c r="H18" s="163">
        <v>17983</v>
      </c>
      <c r="I18" s="164">
        <f t="shared" si="0"/>
        <v>-1.7590822179732291E-2</v>
      </c>
      <c r="J18" s="165">
        <f t="shared" si="1"/>
        <v>0.2833999429060805</v>
      </c>
      <c r="K18" s="164">
        <f>H18/H11</f>
        <v>3.4682002889041892E-2</v>
      </c>
      <c r="L18" s="79"/>
      <c r="M18" s="79"/>
      <c r="N18" s="162" t="s">
        <v>116</v>
      </c>
      <c r="O18" s="163">
        <v>4039</v>
      </c>
      <c r="P18" s="163">
        <v>3611</v>
      </c>
      <c r="Q18" s="163">
        <v>5012</v>
      </c>
      <c r="R18" s="163">
        <v>5882</v>
      </c>
      <c r="S18" s="163">
        <v>3614</v>
      </c>
      <c r="T18" s="164">
        <f t="shared" si="2"/>
        <v>-0.38558313498809926</v>
      </c>
      <c r="U18" s="165">
        <f t="shared" si="3"/>
        <v>-0.10522406536271356</v>
      </c>
      <c r="V18" s="164">
        <f>S18/S11</f>
        <v>1.9857251962922873E-2</v>
      </c>
    </row>
    <row r="19" spans="1:22" x14ac:dyDescent="0.25">
      <c r="B19" s="162" t="s">
        <v>123</v>
      </c>
      <c r="C19" s="163">
        <v>12530</v>
      </c>
      <c r="D19" s="163">
        <v>626</v>
      </c>
      <c r="E19" s="163">
        <v>16171</v>
      </c>
      <c r="F19" s="163">
        <v>17018</v>
      </c>
      <c r="G19" s="163">
        <v>17333</v>
      </c>
      <c r="H19" s="163">
        <v>16397</v>
      </c>
      <c r="I19" s="164">
        <f t="shared" si="0"/>
        <v>-5.4001038481509278E-2</v>
      </c>
      <c r="J19" s="165">
        <f t="shared" si="1"/>
        <v>0.3086193136472466</v>
      </c>
      <c r="K19" s="164">
        <f>H19/H11</f>
        <v>3.1623244251327357E-2</v>
      </c>
      <c r="L19" s="79"/>
      <c r="M19" s="79"/>
      <c r="N19" s="162" t="s">
        <v>123</v>
      </c>
      <c r="O19" s="163">
        <v>5729</v>
      </c>
      <c r="P19" s="163">
        <v>7659</v>
      </c>
      <c r="Q19" s="163">
        <v>7424</v>
      </c>
      <c r="R19" s="163">
        <v>7152</v>
      </c>
      <c r="S19" s="163">
        <v>6638</v>
      </c>
      <c r="T19" s="164">
        <f t="shared" si="2"/>
        <v>-7.1868008948545836E-2</v>
      </c>
      <c r="U19" s="165">
        <f t="shared" si="3"/>
        <v>0.15866643393262359</v>
      </c>
      <c r="V19" s="164">
        <f>S19/S11</f>
        <v>3.6472727872131162E-2</v>
      </c>
    </row>
    <row r="20" spans="1:22" x14ac:dyDescent="0.25">
      <c r="B20" s="162" t="s">
        <v>119</v>
      </c>
      <c r="C20" s="163">
        <v>12175</v>
      </c>
      <c r="D20" s="163">
        <v>9333</v>
      </c>
      <c r="E20" s="163">
        <v>14403</v>
      </c>
      <c r="F20" s="163">
        <v>12868</v>
      </c>
      <c r="G20" s="163">
        <v>13370</v>
      </c>
      <c r="H20" s="163">
        <v>13293</v>
      </c>
      <c r="I20" s="164">
        <f t="shared" si="0"/>
        <v>-5.7591623036649109E-3</v>
      </c>
      <c r="J20" s="165">
        <f t="shared" si="1"/>
        <v>9.1827515400410675E-2</v>
      </c>
      <c r="K20" s="164">
        <f>H20/H11</f>
        <v>2.5636871734640153E-2</v>
      </c>
      <c r="L20" s="79"/>
      <c r="M20" s="79"/>
      <c r="N20" s="162" t="s">
        <v>119</v>
      </c>
      <c r="O20" s="163">
        <v>5623</v>
      </c>
      <c r="P20" s="163">
        <v>7782</v>
      </c>
      <c r="Q20" s="163">
        <v>6516</v>
      </c>
      <c r="R20" s="163">
        <v>6621</v>
      </c>
      <c r="S20" s="163">
        <v>6812</v>
      </c>
      <c r="T20" s="164">
        <f t="shared" si="2"/>
        <v>2.8847606101797263E-2</v>
      </c>
      <c r="U20" s="165">
        <f t="shared" si="3"/>
        <v>0.21145296105281886</v>
      </c>
      <c r="V20" s="164">
        <f>S20/S11</f>
        <v>3.7428777081192757E-2</v>
      </c>
    </row>
    <row r="21" spans="1:22" x14ac:dyDescent="0.25">
      <c r="B21" s="162" t="s">
        <v>128</v>
      </c>
      <c r="C21" s="163">
        <v>2171</v>
      </c>
      <c r="D21" s="163">
        <v>53</v>
      </c>
      <c r="E21" s="163">
        <v>1052</v>
      </c>
      <c r="F21" s="163">
        <v>1557</v>
      </c>
      <c r="G21" s="163">
        <v>1535</v>
      </c>
      <c r="H21" s="163">
        <v>1846</v>
      </c>
      <c r="I21" s="164">
        <f t="shared" si="0"/>
        <v>0.20260586319218232</v>
      </c>
      <c r="J21" s="165">
        <f t="shared" si="1"/>
        <v>-0.14970059880239517</v>
      </c>
      <c r="K21" s="164">
        <f>H21/H11</f>
        <v>3.5601944799628165E-3</v>
      </c>
      <c r="L21" s="79"/>
      <c r="M21" s="79"/>
      <c r="N21" s="162" t="s">
        <v>128</v>
      </c>
      <c r="O21" s="163">
        <v>1033</v>
      </c>
      <c r="P21" s="163">
        <v>220</v>
      </c>
      <c r="Q21" s="163">
        <v>564</v>
      </c>
      <c r="R21" s="163">
        <v>734</v>
      </c>
      <c r="S21" s="163">
        <v>961</v>
      </c>
      <c r="T21" s="164">
        <f t="shared" si="2"/>
        <v>0.30926430517711179</v>
      </c>
      <c r="U21" s="165">
        <f t="shared" si="3"/>
        <v>-6.9699903194578861E-2</v>
      </c>
      <c r="V21" s="164">
        <f>S21/S11</f>
        <v>5.2802487925757832E-3</v>
      </c>
    </row>
    <row r="22" spans="1:22" x14ac:dyDescent="0.25">
      <c r="A22" s="167"/>
      <c r="B22" s="162" t="s">
        <v>131</v>
      </c>
      <c r="C22" s="163">
        <v>1515</v>
      </c>
      <c r="D22" s="163">
        <v>136</v>
      </c>
      <c r="E22" s="163">
        <v>320</v>
      </c>
      <c r="F22" s="163">
        <v>821</v>
      </c>
      <c r="G22" s="163">
        <v>1131</v>
      </c>
      <c r="H22" s="163">
        <v>638</v>
      </c>
      <c r="I22" s="164">
        <f t="shared" si="0"/>
        <v>-0.4358974358974359</v>
      </c>
      <c r="J22" s="165">
        <f t="shared" si="1"/>
        <v>-0.5788778877887788</v>
      </c>
      <c r="K22" s="164">
        <f>H22/H11</f>
        <v>1.2304464129015585E-3</v>
      </c>
      <c r="L22" s="79"/>
      <c r="M22" s="79"/>
      <c r="N22" s="162" t="s">
        <v>131</v>
      </c>
      <c r="O22" s="163">
        <v>717</v>
      </c>
      <c r="P22" s="163">
        <v>65</v>
      </c>
      <c r="Q22" s="163">
        <v>431</v>
      </c>
      <c r="R22" s="163">
        <v>464</v>
      </c>
      <c r="S22" s="163">
        <v>235</v>
      </c>
      <c r="T22" s="164">
        <f t="shared" si="2"/>
        <v>-0.49353448275862066</v>
      </c>
      <c r="U22" s="165">
        <f t="shared" si="3"/>
        <v>-0.6722454672245467</v>
      </c>
      <c r="V22" s="164">
        <f>S22/S11</f>
        <v>1.2912158858015704E-3</v>
      </c>
    </row>
    <row r="23" spans="1:22" x14ac:dyDescent="0.25">
      <c r="B23" s="168" t="s">
        <v>145</v>
      </c>
      <c r="C23" s="169">
        <f t="shared" ref="C23:H23" si="4">C15-SUM(C16:C22)</f>
        <v>83391</v>
      </c>
      <c r="D23" s="169">
        <f t="shared" si="4"/>
        <v>16169</v>
      </c>
      <c r="E23" s="169">
        <f t="shared" si="4"/>
        <v>61796</v>
      </c>
      <c r="F23" s="169">
        <f t="shared" si="4"/>
        <v>84543</v>
      </c>
      <c r="G23" s="169">
        <f t="shared" si="4"/>
        <v>87597</v>
      </c>
      <c r="H23" s="169">
        <f t="shared" si="4"/>
        <v>102182</v>
      </c>
      <c r="I23" s="170">
        <f t="shared" si="0"/>
        <v>0.16650113588364901</v>
      </c>
      <c r="J23" s="171">
        <f t="shared" si="1"/>
        <v>0.2253360674413305</v>
      </c>
      <c r="K23" s="170">
        <f>H23/H11</f>
        <v>0.19706814320236216</v>
      </c>
      <c r="L23" s="125"/>
      <c r="M23" s="125"/>
      <c r="N23" s="168" t="s">
        <v>145</v>
      </c>
      <c r="O23" s="169">
        <f>O15-SUM(O16:O22)</f>
        <v>29218</v>
      </c>
      <c r="P23" s="169">
        <f>P15-SUM(P16:P22)</f>
        <v>20900</v>
      </c>
      <c r="Q23" s="169">
        <f>Q15-SUM(Q16:Q22)</f>
        <v>26869</v>
      </c>
      <c r="R23" s="169">
        <f>R15-SUM(R16:R22)</f>
        <v>29334</v>
      </c>
      <c r="S23" s="169">
        <f>S15-SUM(S16:S22)</f>
        <v>34188</v>
      </c>
      <c r="T23" s="170">
        <f t="shared" si="2"/>
        <v>0.1654735119656372</v>
      </c>
      <c r="U23" s="171">
        <f t="shared" si="3"/>
        <v>0.17010062290368944</v>
      </c>
      <c r="V23" s="170">
        <f>S23/S11</f>
        <v>0.1878471859735493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168508</v>
      </c>
      <c r="D25" s="176">
        <v>42210</v>
      </c>
      <c r="E25" s="176">
        <v>126117</v>
      </c>
      <c r="F25" s="176">
        <v>171345</v>
      </c>
      <c r="G25" s="176">
        <v>183654</v>
      </c>
      <c r="H25" s="176">
        <v>181999</v>
      </c>
      <c r="I25" s="177">
        <f t="shared" ref="I25:I37" si="5">IFERROR(H25/G25-1,"-")</f>
        <v>-9.0115107756977286E-3</v>
      </c>
      <c r="J25" s="177">
        <f t="shared" ref="J25:J37" si="6">IFERROR(H25/C25-1,"-")</f>
        <v>8.0061480760557302E-2</v>
      </c>
      <c r="K25" s="177">
        <f>H25/H25</f>
        <v>1</v>
      </c>
    </row>
    <row r="26" spans="1:22" x14ac:dyDescent="0.25">
      <c r="B26" s="157" t="s">
        <v>97</v>
      </c>
      <c r="C26" s="158">
        <v>26790</v>
      </c>
      <c r="D26" s="158">
        <v>26343</v>
      </c>
      <c r="E26" s="158">
        <v>30586</v>
      </c>
      <c r="F26" s="158">
        <v>22949</v>
      </c>
      <c r="G26" s="158">
        <v>20260</v>
      </c>
      <c r="H26" s="158">
        <v>18598</v>
      </c>
      <c r="I26" s="159">
        <f t="shared" si="5"/>
        <v>-8.2033563672260557E-2</v>
      </c>
      <c r="J26" s="160">
        <f t="shared" si="6"/>
        <v>-0.30578574094811495</v>
      </c>
      <c r="K26" s="159">
        <f>H26/H25</f>
        <v>0.1021873746559047</v>
      </c>
    </row>
    <row r="27" spans="1:22" x14ac:dyDescent="0.25">
      <c r="B27" s="162" t="s">
        <v>103</v>
      </c>
      <c r="C27" s="163">
        <v>13995</v>
      </c>
      <c r="D27" s="163">
        <v>16000</v>
      </c>
      <c r="E27" s="163">
        <v>12846</v>
      </c>
      <c r="F27" s="163">
        <v>8758</v>
      </c>
      <c r="G27" s="163">
        <v>7870</v>
      </c>
      <c r="H27" s="163">
        <v>6503</v>
      </c>
      <c r="I27" s="164">
        <f t="shared" si="5"/>
        <v>-0.17369758576874206</v>
      </c>
      <c r="J27" s="165">
        <f t="shared" si="6"/>
        <v>-0.53533404787424077</v>
      </c>
      <c r="K27" s="164">
        <f>H27/H25</f>
        <v>3.5730965554755793E-2</v>
      </c>
    </row>
    <row r="28" spans="1:22" x14ac:dyDescent="0.25">
      <c r="B28" s="162" t="s">
        <v>100</v>
      </c>
      <c r="C28" s="163">
        <v>12795</v>
      </c>
      <c r="D28" s="163">
        <v>10343</v>
      </c>
      <c r="E28" s="163">
        <v>17740</v>
      </c>
      <c r="F28" s="163">
        <v>14191</v>
      </c>
      <c r="G28" s="163">
        <v>12390</v>
      </c>
      <c r="H28" s="163">
        <v>12095</v>
      </c>
      <c r="I28" s="164">
        <f t="shared" si="5"/>
        <v>-2.3809523809523836E-2</v>
      </c>
      <c r="J28" s="165">
        <f t="shared" si="6"/>
        <v>-5.4708870652598662E-2</v>
      </c>
      <c r="K28" s="164">
        <f>H28/H25</f>
        <v>6.6456409101148903E-2</v>
      </c>
    </row>
    <row r="29" spans="1:22" x14ac:dyDescent="0.25">
      <c r="B29" s="157" t="s">
        <v>107</v>
      </c>
      <c r="C29" s="158">
        <v>141718</v>
      </c>
      <c r="D29" s="158">
        <v>15867</v>
      </c>
      <c r="E29" s="158">
        <v>95531</v>
      </c>
      <c r="F29" s="158">
        <v>148396</v>
      </c>
      <c r="G29" s="158">
        <v>163394</v>
      </c>
      <c r="H29" s="158">
        <v>163401</v>
      </c>
      <c r="I29" s="159">
        <f t="shared" si="5"/>
        <v>4.2841230400103569E-5</v>
      </c>
      <c r="J29" s="160">
        <f t="shared" si="6"/>
        <v>0.15300103021493383</v>
      </c>
      <c r="K29" s="159">
        <f>H29/H25</f>
        <v>0.89781262534409534</v>
      </c>
    </row>
    <row r="30" spans="1:22" x14ac:dyDescent="0.25">
      <c r="B30" s="162" t="s">
        <v>110</v>
      </c>
      <c r="C30" s="163">
        <v>74067</v>
      </c>
      <c r="D30" s="163">
        <v>4386</v>
      </c>
      <c r="E30" s="163">
        <v>35490</v>
      </c>
      <c r="F30" s="163">
        <v>85087</v>
      </c>
      <c r="G30" s="163">
        <v>95823</v>
      </c>
      <c r="H30" s="163">
        <v>94224</v>
      </c>
      <c r="I30" s="164">
        <f t="shared" si="5"/>
        <v>-1.6687016687016665E-2</v>
      </c>
      <c r="J30" s="165">
        <f t="shared" si="6"/>
        <v>0.272145489894285</v>
      </c>
      <c r="K30" s="164">
        <f>H30/H25</f>
        <v>0.51771713031390287</v>
      </c>
    </row>
    <row r="31" spans="1:22" x14ac:dyDescent="0.25">
      <c r="B31" s="162" t="s">
        <v>113</v>
      </c>
      <c r="C31" s="163">
        <v>21292</v>
      </c>
      <c r="D31" s="163">
        <v>1726</v>
      </c>
      <c r="E31" s="163">
        <v>19804</v>
      </c>
      <c r="F31" s="163">
        <v>16493</v>
      </c>
      <c r="G31" s="163">
        <v>17384</v>
      </c>
      <c r="H31" s="163">
        <v>16729</v>
      </c>
      <c r="I31" s="164">
        <f t="shared" si="5"/>
        <v>-3.7678324896456505E-2</v>
      </c>
      <c r="J31" s="165">
        <f t="shared" si="6"/>
        <v>-0.21430584256997931</v>
      </c>
      <c r="K31" s="164">
        <f>H31/H25</f>
        <v>9.1918087462019016E-2</v>
      </c>
    </row>
    <row r="32" spans="1:22" x14ac:dyDescent="0.25">
      <c r="B32" s="162" t="s">
        <v>116</v>
      </c>
      <c r="C32" s="163">
        <v>4039</v>
      </c>
      <c r="D32" s="163">
        <v>950</v>
      </c>
      <c r="E32" s="163">
        <v>3611</v>
      </c>
      <c r="F32" s="163">
        <v>5012</v>
      </c>
      <c r="G32" s="163">
        <v>5882</v>
      </c>
      <c r="H32" s="163">
        <v>3614</v>
      </c>
      <c r="I32" s="164">
        <f t="shared" si="5"/>
        <v>-0.38558313498809926</v>
      </c>
      <c r="J32" s="165">
        <f t="shared" si="6"/>
        <v>-0.10522406536271356</v>
      </c>
      <c r="K32" s="164">
        <f>H32/H25</f>
        <v>1.9857251962922873E-2</v>
      </c>
    </row>
    <row r="33" spans="2:11" x14ac:dyDescent="0.25">
      <c r="B33" s="162" t="s">
        <v>123</v>
      </c>
      <c r="C33" s="163">
        <v>5729</v>
      </c>
      <c r="D33" s="163">
        <v>256</v>
      </c>
      <c r="E33" s="163">
        <v>7659</v>
      </c>
      <c r="F33" s="163">
        <v>7424</v>
      </c>
      <c r="G33" s="163">
        <v>7152</v>
      </c>
      <c r="H33" s="163">
        <v>6638</v>
      </c>
      <c r="I33" s="164">
        <f t="shared" si="5"/>
        <v>-7.1868008948545836E-2</v>
      </c>
      <c r="J33" s="165">
        <f t="shared" si="6"/>
        <v>0.15866643393262359</v>
      </c>
      <c r="K33" s="164">
        <f>H33/H25</f>
        <v>3.6472727872131162E-2</v>
      </c>
    </row>
    <row r="34" spans="2:11" x14ac:dyDescent="0.25">
      <c r="B34" s="162" t="s">
        <v>119</v>
      </c>
      <c r="C34" s="163">
        <v>5623</v>
      </c>
      <c r="D34" s="163">
        <v>4260</v>
      </c>
      <c r="E34" s="163">
        <v>7782</v>
      </c>
      <c r="F34" s="163">
        <v>6516</v>
      </c>
      <c r="G34" s="163">
        <v>6621</v>
      </c>
      <c r="H34" s="163">
        <v>6812</v>
      </c>
      <c r="I34" s="164">
        <f t="shared" si="5"/>
        <v>2.8847606101797263E-2</v>
      </c>
      <c r="J34" s="165">
        <f t="shared" si="6"/>
        <v>0.21145296105281886</v>
      </c>
      <c r="K34" s="164">
        <f>H34/H25</f>
        <v>3.7428777081192757E-2</v>
      </c>
    </row>
    <row r="35" spans="2:11" x14ac:dyDescent="0.25">
      <c r="B35" s="162" t="s">
        <v>128</v>
      </c>
      <c r="C35" s="163">
        <v>1033</v>
      </c>
      <c r="D35" s="163">
        <v>1</v>
      </c>
      <c r="E35" s="163">
        <v>220</v>
      </c>
      <c r="F35" s="163">
        <v>564</v>
      </c>
      <c r="G35" s="163">
        <v>734</v>
      </c>
      <c r="H35" s="163">
        <v>961</v>
      </c>
      <c r="I35" s="164">
        <f t="shared" si="5"/>
        <v>0.30926430517711179</v>
      </c>
      <c r="J35" s="165">
        <f t="shared" si="6"/>
        <v>-6.9699903194578861E-2</v>
      </c>
      <c r="K35" s="164">
        <f>H35/H25</f>
        <v>5.2802487925757832E-3</v>
      </c>
    </row>
    <row r="36" spans="2:11" x14ac:dyDescent="0.25">
      <c r="B36" s="162" t="s">
        <v>131</v>
      </c>
      <c r="C36" s="163">
        <v>717</v>
      </c>
      <c r="D36" s="163">
        <v>20</v>
      </c>
      <c r="E36" s="163">
        <v>65</v>
      </c>
      <c r="F36" s="163">
        <v>431</v>
      </c>
      <c r="G36" s="163">
        <v>464</v>
      </c>
      <c r="H36" s="163">
        <v>235</v>
      </c>
      <c r="I36" s="164">
        <f t="shared" si="5"/>
        <v>-0.49353448275862066</v>
      </c>
      <c r="J36" s="165">
        <f t="shared" si="6"/>
        <v>-0.6722454672245467</v>
      </c>
      <c r="K36" s="164">
        <f>H36/H25</f>
        <v>1.2912158858015704E-3</v>
      </c>
    </row>
    <row r="37" spans="2:11" x14ac:dyDescent="0.25">
      <c r="B37" s="168" t="s">
        <v>145</v>
      </c>
      <c r="C37" s="169">
        <f t="shared" ref="C37:H37" si="7">C29-SUM(C30:C36)</f>
        <v>29218</v>
      </c>
      <c r="D37" s="169">
        <f t="shared" si="7"/>
        <v>4268</v>
      </c>
      <c r="E37" s="169">
        <f t="shared" si="7"/>
        <v>20900</v>
      </c>
      <c r="F37" s="169">
        <f t="shared" si="7"/>
        <v>26869</v>
      </c>
      <c r="G37" s="169">
        <f t="shared" si="7"/>
        <v>29334</v>
      </c>
      <c r="H37" s="169">
        <f t="shared" si="7"/>
        <v>34188</v>
      </c>
      <c r="I37" s="170">
        <f t="shared" si="5"/>
        <v>0.1654735119656372</v>
      </c>
      <c r="J37" s="171">
        <f t="shared" si="6"/>
        <v>0.17010062290368944</v>
      </c>
      <c r="K37" s="170">
        <f>H37/H25</f>
        <v>0.1878471859735493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122832</v>
      </c>
      <c r="D39" s="176">
        <v>21556</v>
      </c>
      <c r="E39" s="176">
        <v>68931</v>
      </c>
      <c r="F39" s="176">
        <v>125170</v>
      </c>
      <c r="G39" s="176">
        <v>128953</v>
      </c>
      <c r="H39" s="176">
        <v>134918</v>
      </c>
      <c r="I39" s="177">
        <f t="shared" ref="I39:I51" si="8">IFERROR(H39/G39-1,"-")</f>
        <v>4.6257163462656958E-2</v>
      </c>
      <c r="J39" s="177">
        <f t="shared" ref="J39:J51" si="9">IFERROR(H39/C39-1,"-")</f>
        <v>9.8394555164777797E-2</v>
      </c>
      <c r="K39" s="177">
        <f>H39/H39</f>
        <v>1</v>
      </c>
    </row>
    <row r="40" spans="2:11" x14ac:dyDescent="0.25">
      <c r="B40" s="157" t="s">
        <v>97</v>
      </c>
      <c r="C40" s="158">
        <v>10774</v>
      </c>
      <c r="D40" s="158">
        <v>7921</v>
      </c>
      <c r="E40" s="158">
        <v>9669</v>
      </c>
      <c r="F40" s="158">
        <v>12300</v>
      </c>
      <c r="G40" s="158">
        <v>12391</v>
      </c>
      <c r="H40" s="158">
        <v>12285</v>
      </c>
      <c r="I40" s="159">
        <f t="shared" si="8"/>
        <v>-8.5545960777984043E-3</v>
      </c>
      <c r="J40" s="160">
        <f t="shared" si="9"/>
        <v>0.14024503434193436</v>
      </c>
      <c r="K40" s="159">
        <f>H40/H39</f>
        <v>9.1055307668361521E-2</v>
      </c>
    </row>
    <row r="41" spans="2:11" x14ac:dyDescent="0.25">
      <c r="B41" s="162" t="s">
        <v>103</v>
      </c>
      <c r="C41" s="163">
        <v>3385</v>
      </c>
      <c r="D41" s="163">
        <v>4371</v>
      </c>
      <c r="E41" s="163">
        <v>2943</v>
      </c>
      <c r="F41" s="163">
        <v>4194</v>
      </c>
      <c r="G41" s="163">
        <v>5378</v>
      </c>
      <c r="H41" s="163">
        <v>5410</v>
      </c>
      <c r="I41" s="164">
        <f t="shared" si="8"/>
        <v>5.9501673484567696E-3</v>
      </c>
      <c r="J41" s="165">
        <f t="shared" si="9"/>
        <v>0.5982274741506648</v>
      </c>
      <c r="K41" s="164">
        <f>H41/H39</f>
        <v>4.0098430157577192E-2</v>
      </c>
    </row>
    <row r="42" spans="2:11" x14ac:dyDescent="0.25">
      <c r="B42" s="162" t="s">
        <v>100</v>
      </c>
      <c r="C42" s="163">
        <v>7389</v>
      </c>
      <c r="D42" s="163">
        <v>3550</v>
      </c>
      <c r="E42" s="163">
        <v>6726</v>
      </c>
      <c r="F42" s="163">
        <v>8106</v>
      </c>
      <c r="G42" s="163">
        <v>7013</v>
      </c>
      <c r="H42" s="163">
        <v>6875</v>
      </c>
      <c r="I42" s="164">
        <f t="shared" si="8"/>
        <v>-1.9677741337516097E-2</v>
      </c>
      <c r="J42" s="165">
        <f t="shared" si="9"/>
        <v>-6.9562863716335133E-2</v>
      </c>
      <c r="K42" s="164">
        <f>H42/H39</f>
        <v>5.0956877510784329E-2</v>
      </c>
    </row>
    <row r="43" spans="2:11" x14ac:dyDescent="0.25">
      <c r="B43" s="157" t="s">
        <v>107</v>
      </c>
      <c r="C43" s="158">
        <v>112058</v>
      </c>
      <c r="D43" s="158">
        <v>13635</v>
      </c>
      <c r="E43" s="158">
        <v>59262</v>
      </c>
      <c r="F43" s="158">
        <v>112870</v>
      </c>
      <c r="G43" s="158">
        <v>116562</v>
      </c>
      <c r="H43" s="158">
        <v>122633</v>
      </c>
      <c r="I43" s="159">
        <f t="shared" si="8"/>
        <v>5.2083869528662952E-2</v>
      </c>
      <c r="J43" s="160">
        <f t="shared" si="9"/>
        <v>9.4370772278641324E-2</v>
      </c>
      <c r="K43" s="159">
        <f>H43/H39</f>
        <v>0.90894469233163844</v>
      </c>
    </row>
    <row r="44" spans="2:11" x14ac:dyDescent="0.25">
      <c r="B44" s="162" t="s">
        <v>110</v>
      </c>
      <c r="C44" s="163">
        <v>72039</v>
      </c>
      <c r="D44" s="163">
        <v>5429</v>
      </c>
      <c r="E44" s="163">
        <v>27108</v>
      </c>
      <c r="F44" s="163">
        <v>68258</v>
      </c>
      <c r="G44" s="163">
        <v>72064</v>
      </c>
      <c r="H44" s="163">
        <v>76519</v>
      </c>
      <c r="I44" s="164">
        <f t="shared" si="8"/>
        <v>6.1820048845470765E-2</v>
      </c>
      <c r="J44" s="165">
        <f t="shared" si="9"/>
        <v>6.2188536764807845E-2</v>
      </c>
      <c r="K44" s="164">
        <f>H44/H39</f>
        <v>0.56715189967239366</v>
      </c>
    </row>
    <row r="45" spans="2:11" x14ac:dyDescent="0.25">
      <c r="B45" s="162" t="s">
        <v>113</v>
      </c>
      <c r="C45" s="163">
        <v>4749</v>
      </c>
      <c r="D45" s="163">
        <v>517</v>
      </c>
      <c r="E45" s="163">
        <v>3104</v>
      </c>
      <c r="F45" s="163">
        <v>3215</v>
      </c>
      <c r="G45" s="163">
        <v>3854</v>
      </c>
      <c r="H45" s="163">
        <v>3441</v>
      </c>
      <c r="I45" s="164">
        <f t="shared" si="8"/>
        <v>-0.10716139076284381</v>
      </c>
      <c r="J45" s="165">
        <f t="shared" si="9"/>
        <v>-0.27542640555906506</v>
      </c>
      <c r="K45" s="164">
        <f>H45/H39</f>
        <v>2.5504380438488565E-2</v>
      </c>
    </row>
    <row r="46" spans="2:11" x14ac:dyDescent="0.25">
      <c r="B46" s="162" t="s">
        <v>116</v>
      </c>
      <c r="C46" s="163">
        <v>1883</v>
      </c>
      <c r="D46" s="163">
        <v>424</v>
      </c>
      <c r="E46" s="163">
        <v>1620</v>
      </c>
      <c r="F46" s="163">
        <v>2240</v>
      </c>
      <c r="G46" s="163">
        <v>2611</v>
      </c>
      <c r="H46" s="163">
        <v>2354</v>
      </c>
      <c r="I46" s="164">
        <f t="shared" si="8"/>
        <v>-9.8429720413634625E-2</v>
      </c>
      <c r="J46" s="165">
        <f t="shared" si="9"/>
        <v>0.2501327668613913</v>
      </c>
      <c r="K46" s="164">
        <f>H46/H39</f>
        <v>1.7447634859692553E-2</v>
      </c>
    </row>
    <row r="47" spans="2:11" x14ac:dyDescent="0.25">
      <c r="B47" s="162" t="s">
        <v>123</v>
      </c>
      <c r="C47" s="163">
        <v>4925</v>
      </c>
      <c r="D47" s="163">
        <v>193</v>
      </c>
      <c r="E47" s="163">
        <v>5580</v>
      </c>
      <c r="F47" s="163">
        <v>6502</v>
      </c>
      <c r="G47" s="163">
        <v>6405</v>
      </c>
      <c r="H47" s="163">
        <v>5630</v>
      </c>
      <c r="I47" s="164">
        <f t="shared" si="8"/>
        <v>-0.12099921935987512</v>
      </c>
      <c r="J47" s="165">
        <f t="shared" si="9"/>
        <v>0.14314720812182746</v>
      </c>
      <c r="K47" s="164">
        <f>H47/H39</f>
        <v>4.1729050237922297E-2</v>
      </c>
    </row>
    <row r="48" spans="2:11" x14ac:dyDescent="0.25">
      <c r="B48" s="162" t="s">
        <v>119</v>
      </c>
      <c r="C48" s="163">
        <v>4362</v>
      </c>
      <c r="D48" s="163">
        <v>2567</v>
      </c>
      <c r="E48" s="163">
        <v>3905</v>
      </c>
      <c r="F48" s="163">
        <v>4026</v>
      </c>
      <c r="G48" s="163">
        <v>4643</v>
      </c>
      <c r="H48" s="163">
        <v>3835</v>
      </c>
      <c r="I48" s="164">
        <f t="shared" si="8"/>
        <v>-0.17402541460262766</v>
      </c>
      <c r="J48" s="165">
        <f t="shared" si="9"/>
        <v>-0.12081613938560298</v>
      </c>
      <c r="K48" s="164">
        <f>H48/H39</f>
        <v>2.8424672764197512E-2</v>
      </c>
    </row>
    <row r="49" spans="2:11" x14ac:dyDescent="0.25">
      <c r="B49" s="162" t="s">
        <v>128</v>
      </c>
      <c r="C49" s="163">
        <v>730</v>
      </c>
      <c r="D49" s="163">
        <v>9</v>
      </c>
      <c r="E49" s="163">
        <v>646</v>
      </c>
      <c r="F49" s="163">
        <v>625</v>
      </c>
      <c r="G49" s="163">
        <v>539</v>
      </c>
      <c r="H49" s="163">
        <v>547</v>
      </c>
      <c r="I49" s="164">
        <f t="shared" si="8"/>
        <v>1.4842300556586308E-2</v>
      </c>
      <c r="J49" s="165">
        <f t="shared" si="9"/>
        <v>-0.25068493150684934</v>
      </c>
      <c r="K49" s="164">
        <f>H49/H39</f>
        <v>4.0543144724944037E-3</v>
      </c>
    </row>
    <row r="50" spans="2:11" x14ac:dyDescent="0.25">
      <c r="B50" s="162" t="s">
        <v>131</v>
      </c>
      <c r="C50" s="163">
        <v>454</v>
      </c>
      <c r="D50" s="163">
        <v>35</v>
      </c>
      <c r="E50" s="163">
        <v>92</v>
      </c>
      <c r="F50" s="163">
        <v>134</v>
      </c>
      <c r="G50" s="163">
        <v>422</v>
      </c>
      <c r="H50" s="163">
        <v>113</v>
      </c>
      <c r="I50" s="164">
        <f t="shared" si="8"/>
        <v>-0.73222748815165883</v>
      </c>
      <c r="J50" s="165">
        <f t="shared" si="9"/>
        <v>-0.75110132158590304</v>
      </c>
      <c r="K50" s="164">
        <f>H50/H39</f>
        <v>8.375457685408915E-4</v>
      </c>
    </row>
    <row r="51" spans="2:11" x14ac:dyDescent="0.25">
      <c r="B51" s="168" t="s">
        <v>145</v>
      </c>
      <c r="C51" s="169">
        <f t="shared" ref="C51:H51" si="10">C43-SUM(C44:C50)</f>
        <v>22916</v>
      </c>
      <c r="D51" s="169">
        <f t="shared" si="10"/>
        <v>4461</v>
      </c>
      <c r="E51" s="169">
        <f t="shared" si="10"/>
        <v>17207</v>
      </c>
      <c r="F51" s="169">
        <f t="shared" si="10"/>
        <v>27870</v>
      </c>
      <c r="G51" s="169">
        <f t="shared" si="10"/>
        <v>26024</v>
      </c>
      <c r="H51" s="169">
        <f t="shared" si="10"/>
        <v>30194</v>
      </c>
      <c r="I51" s="170">
        <f t="shared" si="8"/>
        <v>0.16023670458038741</v>
      </c>
      <c r="J51" s="171">
        <f t="shared" si="9"/>
        <v>0.31759469366381565</v>
      </c>
      <c r="K51" s="170">
        <f>H51/H39</f>
        <v>0.22379519411790866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3964</v>
      </c>
      <c r="D53" s="176">
        <v>243</v>
      </c>
      <c r="E53" s="176">
        <v>2558</v>
      </c>
      <c r="F53" s="176">
        <v>3499</v>
      </c>
      <c r="G53" s="176">
        <v>4023</v>
      </c>
      <c r="H53" s="176">
        <v>3471</v>
      </c>
      <c r="I53" s="177">
        <f t="shared" ref="I53:I65" si="11">IFERROR(H53/G53-1,"-")</f>
        <v>-0.13721103653989564</v>
      </c>
      <c r="J53" s="177">
        <f t="shared" ref="J53:J65" si="12">IFERROR(H53/C53-1,"-")</f>
        <v>-0.12436932391523714</v>
      </c>
      <c r="K53" s="177">
        <f>H53/H53</f>
        <v>1</v>
      </c>
    </row>
    <row r="54" spans="2:11" x14ac:dyDescent="0.25">
      <c r="B54" s="157" t="s">
        <v>97</v>
      </c>
      <c r="C54" s="158">
        <v>1162</v>
      </c>
      <c r="D54" s="158">
        <v>124</v>
      </c>
      <c r="E54" s="158">
        <v>695</v>
      </c>
      <c r="F54" s="158">
        <v>563</v>
      </c>
      <c r="G54" s="158">
        <v>1757</v>
      </c>
      <c r="H54" s="158">
        <v>908</v>
      </c>
      <c r="I54" s="159">
        <f t="shared" si="11"/>
        <v>-0.48321001707455891</v>
      </c>
      <c r="J54" s="160">
        <f t="shared" si="12"/>
        <v>-0.21858864027538727</v>
      </c>
      <c r="K54" s="159">
        <f>H54/H53</f>
        <v>0.26159608182080091</v>
      </c>
    </row>
    <row r="55" spans="2:11" x14ac:dyDescent="0.25">
      <c r="B55" s="162" t="s">
        <v>103</v>
      </c>
      <c r="C55" s="163">
        <v>757</v>
      </c>
      <c r="D55" s="163">
        <v>83</v>
      </c>
      <c r="E55" s="163">
        <v>333</v>
      </c>
      <c r="F55" s="163">
        <v>284</v>
      </c>
      <c r="G55" s="163">
        <v>1401</v>
      </c>
      <c r="H55" s="163">
        <v>691</v>
      </c>
      <c r="I55" s="164">
        <f t="shared" si="11"/>
        <v>-0.50678087080656675</v>
      </c>
      <c r="J55" s="165">
        <f t="shared" si="12"/>
        <v>-8.7186261558784728E-2</v>
      </c>
      <c r="K55" s="164">
        <f>H55/H53</f>
        <v>0.19907807548256987</v>
      </c>
    </row>
    <row r="56" spans="2:11" x14ac:dyDescent="0.25">
      <c r="B56" s="162" t="s">
        <v>100</v>
      </c>
      <c r="C56" s="163">
        <v>405</v>
      </c>
      <c r="D56" s="163">
        <v>41</v>
      </c>
      <c r="E56" s="163">
        <v>362</v>
      </c>
      <c r="F56" s="163">
        <v>279</v>
      </c>
      <c r="G56" s="163">
        <v>356</v>
      </c>
      <c r="H56" s="163">
        <v>217</v>
      </c>
      <c r="I56" s="164">
        <f t="shared" si="11"/>
        <v>-0.3904494382022472</v>
      </c>
      <c r="J56" s="165">
        <f t="shared" si="12"/>
        <v>-0.46419753086419757</v>
      </c>
      <c r="K56" s="164">
        <f>H56/H53</f>
        <v>6.2518006338231055E-2</v>
      </c>
    </row>
    <row r="57" spans="2:11" x14ac:dyDescent="0.25">
      <c r="B57" s="157" t="s">
        <v>107</v>
      </c>
      <c r="C57" s="158">
        <v>2802</v>
      </c>
      <c r="D57" s="158">
        <v>119</v>
      </c>
      <c r="E57" s="158">
        <v>1863</v>
      </c>
      <c r="F57" s="158">
        <v>2936</v>
      </c>
      <c r="G57" s="158">
        <v>2266</v>
      </c>
      <c r="H57" s="158">
        <v>2563</v>
      </c>
      <c r="I57" s="159">
        <f t="shared" si="11"/>
        <v>0.13106796116504849</v>
      </c>
      <c r="J57" s="160">
        <f t="shared" si="12"/>
        <v>-8.5296216987865825E-2</v>
      </c>
      <c r="K57" s="159">
        <f>H57/H53</f>
        <v>0.73840391817919904</v>
      </c>
    </row>
    <row r="58" spans="2:11" x14ac:dyDescent="0.25">
      <c r="B58" s="162" t="s">
        <v>110</v>
      </c>
      <c r="C58" s="163">
        <v>1100</v>
      </c>
      <c r="D58" s="163">
        <v>23</v>
      </c>
      <c r="E58" s="163">
        <v>696</v>
      </c>
      <c r="F58" s="163">
        <v>956</v>
      </c>
      <c r="G58" s="163">
        <v>940</v>
      </c>
      <c r="H58" s="163">
        <v>1013</v>
      </c>
      <c r="I58" s="164">
        <f t="shared" si="11"/>
        <v>7.7659574468085024E-2</v>
      </c>
      <c r="J58" s="165">
        <f t="shared" si="12"/>
        <v>-7.9090909090909101E-2</v>
      </c>
      <c r="K58" s="164">
        <f>H58/H53</f>
        <v>0.29184673004897727</v>
      </c>
    </row>
    <row r="59" spans="2:11" x14ac:dyDescent="0.25">
      <c r="B59" s="162" t="s">
        <v>113</v>
      </c>
      <c r="C59" s="163">
        <v>791</v>
      </c>
      <c r="D59" s="163">
        <v>44</v>
      </c>
      <c r="E59" s="163">
        <v>488</v>
      </c>
      <c r="F59" s="163">
        <v>525</v>
      </c>
      <c r="G59" s="163">
        <v>404</v>
      </c>
      <c r="H59" s="163">
        <v>401</v>
      </c>
      <c r="I59" s="164">
        <f t="shared" si="11"/>
        <v>-7.4257425742574323E-3</v>
      </c>
      <c r="J59" s="165">
        <f t="shared" si="12"/>
        <v>-0.49304677623261695</v>
      </c>
      <c r="K59" s="164">
        <f>H59/H53</f>
        <v>0.11552866609046385</v>
      </c>
    </row>
    <row r="60" spans="2:11" x14ac:dyDescent="0.25">
      <c r="B60" s="162" t="s">
        <v>116</v>
      </c>
      <c r="C60" s="163">
        <v>110</v>
      </c>
      <c r="D60" s="163">
        <v>12</v>
      </c>
      <c r="E60" s="163">
        <v>106</v>
      </c>
      <c r="F60" s="163">
        <v>307</v>
      </c>
      <c r="G60" s="163">
        <v>177</v>
      </c>
      <c r="H60" s="163">
        <v>210</v>
      </c>
      <c r="I60" s="164">
        <f t="shared" si="11"/>
        <v>0.18644067796610164</v>
      </c>
      <c r="J60" s="165">
        <f t="shared" si="12"/>
        <v>0.90909090909090917</v>
      </c>
      <c r="K60" s="164">
        <f>H60/H53</f>
        <v>6.0501296456352639E-2</v>
      </c>
    </row>
    <row r="61" spans="2:11" x14ac:dyDescent="0.25">
      <c r="B61" s="162" t="s">
        <v>123</v>
      </c>
      <c r="C61" s="163">
        <v>45</v>
      </c>
      <c r="D61" s="163">
        <v>0</v>
      </c>
      <c r="E61" s="163">
        <v>58</v>
      </c>
      <c r="F61" s="163">
        <v>52</v>
      </c>
      <c r="G61" s="163">
        <v>36</v>
      </c>
      <c r="H61" s="163">
        <v>88</v>
      </c>
      <c r="I61" s="164">
        <f t="shared" si="11"/>
        <v>1.4444444444444446</v>
      </c>
      <c r="J61" s="165">
        <f t="shared" si="12"/>
        <v>0.95555555555555549</v>
      </c>
      <c r="K61" s="164">
        <f>H61/H53</f>
        <v>2.5352924229328725E-2</v>
      </c>
    </row>
    <row r="62" spans="2:11" x14ac:dyDescent="0.25">
      <c r="B62" s="162" t="s">
        <v>119</v>
      </c>
      <c r="C62" s="163">
        <v>48</v>
      </c>
      <c r="D62" s="163">
        <v>10</v>
      </c>
      <c r="E62" s="163">
        <v>25</v>
      </c>
      <c r="F62" s="163">
        <v>57</v>
      </c>
      <c r="G62" s="163">
        <v>18</v>
      </c>
      <c r="H62" s="163">
        <v>70</v>
      </c>
      <c r="I62" s="164">
        <f t="shared" si="11"/>
        <v>2.8888888888888888</v>
      </c>
      <c r="J62" s="165">
        <f t="shared" si="12"/>
        <v>0.45833333333333326</v>
      </c>
      <c r="K62" s="164">
        <f>H62/H53</f>
        <v>2.0167098818784212E-2</v>
      </c>
    </row>
    <row r="63" spans="2:11" x14ac:dyDescent="0.25">
      <c r="B63" s="162" t="s">
        <v>128</v>
      </c>
      <c r="C63" s="163">
        <v>2</v>
      </c>
      <c r="D63" s="163">
        <v>0</v>
      </c>
      <c r="E63" s="163">
        <v>0</v>
      </c>
      <c r="F63" s="163">
        <v>3</v>
      </c>
      <c r="G63" s="163">
        <v>7</v>
      </c>
      <c r="H63" s="163">
        <v>4</v>
      </c>
      <c r="I63" s="164">
        <f t="shared" si="11"/>
        <v>-0.4285714285714286</v>
      </c>
      <c r="J63" s="165">
        <f t="shared" si="12"/>
        <v>1</v>
      </c>
      <c r="K63" s="164">
        <f>H63/H53</f>
        <v>1.1524056467876692E-3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2</v>
      </c>
      <c r="F64" s="163">
        <v>0</v>
      </c>
      <c r="G64" s="163">
        <v>0</v>
      </c>
      <c r="H64" s="163">
        <v>4</v>
      </c>
      <c r="I64" s="164" t="str">
        <f t="shared" si="11"/>
        <v>-</v>
      </c>
      <c r="J64" s="165">
        <f t="shared" si="12"/>
        <v>-0.63636363636363635</v>
      </c>
      <c r="K64" s="164">
        <f>H64/H53</f>
        <v>1.1524056467876692E-3</v>
      </c>
    </row>
    <row r="65" spans="2:11" x14ac:dyDescent="0.25">
      <c r="B65" s="168" t="s">
        <v>145</v>
      </c>
      <c r="C65" s="169">
        <f t="shared" ref="C65:H65" si="13">C57-SUM(C58:C64)</f>
        <v>695</v>
      </c>
      <c r="D65" s="169">
        <f t="shared" si="13"/>
        <v>30</v>
      </c>
      <c r="E65" s="169">
        <f t="shared" si="13"/>
        <v>488</v>
      </c>
      <c r="F65" s="169">
        <f t="shared" si="13"/>
        <v>1036</v>
      </c>
      <c r="G65" s="169">
        <f t="shared" si="13"/>
        <v>684</v>
      </c>
      <c r="H65" s="169">
        <f t="shared" si="13"/>
        <v>773</v>
      </c>
      <c r="I65" s="170">
        <f t="shared" si="11"/>
        <v>0.13011695906432741</v>
      </c>
      <c r="J65" s="171">
        <f t="shared" si="12"/>
        <v>0.11223021582733805</v>
      </c>
      <c r="K65" s="170">
        <f>H65/H53</f>
        <v>0.22270239124171709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14155</v>
      </c>
      <c r="D67" s="176">
        <v>6721</v>
      </c>
      <c r="E67" s="176">
        <v>9924</v>
      </c>
      <c r="F67" s="176">
        <v>13134</v>
      </c>
      <c r="G67" s="176">
        <v>18421</v>
      </c>
      <c r="H67" s="176">
        <v>19553</v>
      </c>
      <c r="I67" s="177">
        <f t="shared" ref="I67:I79" si="14">IFERROR(H67/G67-1,"-")</f>
        <v>6.1451604147440442E-2</v>
      </c>
      <c r="J67" s="177">
        <f t="shared" ref="J67:J79" si="15">IFERROR(H67/C67-1,"-")</f>
        <v>0.3813493465206641</v>
      </c>
      <c r="K67" s="177">
        <f>H67/H67</f>
        <v>1</v>
      </c>
    </row>
    <row r="68" spans="2:11" x14ac:dyDescent="0.25">
      <c r="B68" s="157" t="s">
        <v>97</v>
      </c>
      <c r="C68" s="158">
        <v>6768</v>
      </c>
      <c r="D68" s="158">
        <v>5775</v>
      </c>
      <c r="E68" s="158">
        <v>5017</v>
      </c>
      <c r="F68" s="158">
        <v>1381</v>
      </c>
      <c r="G68" s="158">
        <v>9816</v>
      </c>
      <c r="H68" s="158">
        <v>7884</v>
      </c>
      <c r="I68" s="159">
        <f t="shared" si="14"/>
        <v>-0.19682151589242058</v>
      </c>
      <c r="J68" s="160">
        <f t="shared" si="15"/>
        <v>0.16489361702127669</v>
      </c>
      <c r="K68" s="159">
        <f>H68/H67</f>
        <v>0.40321178335805247</v>
      </c>
    </row>
    <row r="69" spans="2:11" x14ac:dyDescent="0.25">
      <c r="B69" s="162" t="s">
        <v>103</v>
      </c>
      <c r="C69" s="163">
        <v>3707</v>
      </c>
      <c r="D69" s="163">
        <v>2012</v>
      </c>
      <c r="E69" s="163">
        <v>3373</v>
      </c>
      <c r="F69" s="163">
        <v>286</v>
      </c>
      <c r="G69" s="163">
        <v>7748</v>
      </c>
      <c r="H69" s="163">
        <v>5350</v>
      </c>
      <c r="I69" s="164">
        <f t="shared" si="14"/>
        <v>-0.30949922560660814</v>
      </c>
      <c r="J69" s="165">
        <f t="shared" si="15"/>
        <v>0.44321553817102788</v>
      </c>
      <c r="K69" s="164">
        <f>H69/H67</f>
        <v>0.27361530199969314</v>
      </c>
    </row>
    <row r="70" spans="2:11" x14ac:dyDescent="0.25">
      <c r="B70" s="162" t="s">
        <v>100</v>
      </c>
      <c r="C70" s="163">
        <v>3061</v>
      </c>
      <c r="D70" s="163">
        <v>3763</v>
      </c>
      <c r="E70" s="163">
        <v>1644</v>
      </c>
      <c r="F70" s="163">
        <v>1095</v>
      </c>
      <c r="G70" s="163">
        <v>2068</v>
      </c>
      <c r="H70" s="163">
        <v>2534</v>
      </c>
      <c r="I70" s="164">
        <f t="shared" si="14"/>
        <v>0.22533849129593819</v>
      </c>
      <c r="J70" s="165">
        <f t="shared" si="15"/>
        <v>-0.17216595883698138</v>
      </c>
      <c r="K70" s="164">
        <f>H70/H67</f>
        <v>0.12959648135835933</v>
      </c>
    </row>
    <row r="71" spans="2:11" x14ac:dyDescent="0.25">
      <c r="B71" s="157" t="s">
        <v>107</v>
      </c>
      <c r="C71" s="158">
        <v>7387</v>
      </c>
      <c r="D71" s="158">
        <v>946</v>
      </c>
      <c r="E71" s="158">
        <v>4907</v>
      </c>
      <c r="F71" s="158">
        <v>11753</v>
      </c>
      <c r="G71" s="158">
        <v>8605</v>
      </c>
      <c r="H71" s="158">
        <v>11669</v>
      </c>
      <c r="I71" s="159">
        <f t="shared" si="14"/>
        <v>0.35607205113306217</v>
      </c>
      <c r="J71" s="160">
        <f t="shared" si="15"/>
        <v>0.5796669825368892</v>
      </c>
      <c r="K71" s="159">
        <f>H71/H67</f>
        <v>0.59678821664194748</v>
      </c>
    </row>
    <row r="72" spans="2:11" x14ac:dyDescent="0.25">
      <c r="B72" s="162" t="s">
        <v>110</v>
      </c>
      <c r="C72" s="163">
        <v>2707</v>
      </c>
      <c r="D72" s="163">
        <v>257</v>
      </c>
      <c r="E72" s="163">
        <v>2258</v>
      </c>
      <c r="F72" s="163">
        <v>5708</v>
      </c>
      <c r="G72" s="163">
        <v>3480</v>
      </c>
      <c r="H72" s="163">
        <v>5692</v>
      </c>
      <c r="I72" s="164">
        <f t="shared" si="14"/>
        <v>0.63563218390804588</v>
      </c>
      <c r="J72" s="165">
        <f t="shared" si="15"/>
        <v>1.1026967122275582</v>
      </c>
      <c r="K72" s="164">
        <f>H72/H67</f>
        <v>0.29110622410883241</v>
      </c>
    </row>
    <row r="73" spans="2:11" x14ac:dyDescent="0.25">
      <c r="B73" s="162" t="s">
        <v>113</v>
      </c>
      <c r="C73" s="163">
        <v>1326</v>
      </c>
      <c r="D73" s="163">
        <v>128</v>
      </c>
      <c r="E73" s="163">
        <v>578</v>
      </c>
      <c r="F73" s="163">
        <v>289</v>
      </c>
      <c r="G73" s="163">
        <v>835</v>
      </c>
      <c r="H73" s="163">
        <v>580</v>
      </c>
      <c r="I73" s="164">
        <f t="shared" si="14"/>
        <v>-0.30538922155688619</v>
      </c>
      <c r="J73" s="165">
        <f t="shared" si="15"/>
        <v>-0.56259426847662142</v>
      </c>
      <c r="K73" s="164">
        <f>H73/H67</f>
        <v>2.9662967319592903E-2</v>
      </c>
    </row>
    <row r="74" spans="2:11" x14ac:dyDescent="0.25">
      <c r="B74" s="162" t="s">
        <v>116</v>
      </c>
      <c r="C74" s="163">
        <v>762</v>
      </c>
      <c r="D74" s="163">
        <v>142</v>
      </c>
      <c r="E74" s="163">
        <v>438</v>
      </c>
      <c r="F74" s="163">
        <v>1556</v>
      </c>
      <c r="G74" s="163">
        <v>323</v>
      </c>
      <c r="H74" s="163">
        <v>1041</v>
      </c>
      <c r="I74" s="164">
        <f t="shared" si="14"/>
        <v>2.2229102167182662</v>
      </c>
      <c r="J74" s="165">
        <f t="shared" si="15"/>
        <v>0.36614173228346458</v>
      </c>
      <c r="K74" s="164">
        <f>H74/H67</f>
        <v>5.3239912033958982E-2</v>
      </c>
    </row>
    <row r="75" spans="2:11" x14ac:dyDescent="0.25">
      <c r="B75" s="162" t="s">
        <v>123</v>
      </c>
      <c r="C75" s="163">
        <v>64</v>
      </c>
      <c r="D75" s="163">
        <v>11</v>
      </c>
      <c r="E75" s="163">
        <v>432</v>
      </c>
      <c r="F75" s="163">
        <v>194</v>
      </c>
      <c r="G75" s="163">
        <v>319</v>
      </c>
      <c r="H75" s="163">
        <v>527</v>
      </c>
      <c r="I75" s="164">
        <f t="shared" si="14"/>
        <v>0.65203761755485901</v>
      </c>
      <c r="J75" s="165">
        <f t="shared" si="15"/>
        <v>7.234375</v>
      </c>
      <c r="K75" s="164">
        <f>H75/H67</f>
        <v>2.6952385823147344E-2</v>
      </c>
    </row>
    <row r="76" spans="2:11" x14ac:dyDescent="0.25">
      <c r="B76" s="162" t="s">
        <v>119</v>
      </c>
      <c r="C76" s="163">
        <v>125</v>
      </c>
      <c r="D76" s="163">
        <v>160</v>
      </c>
      <c r="E76" s="163">
        <v>108</v>
      </c>
      <c r="F76" s="163">
        <v>393</v>
      </c>
      <c r="G76" s="163">
        <v>58</v>
      </c>
      <c r="H76" s="163">
        <v>290</v>
      </c>
      <c r="I76" s="164">
        <f t="shared" si="14"/>
        <v>4</v>
      </c>
      <c r="J76" s="165">
        <f t="shared" si="15"/>
        <v>1.3199999999999998</v>
      </c>
      <c r="K76" s="164">
        <f>H76/H67</f>
        <v>1.4831483659796451E-2</v>
      </c>
    </row>
    <row r="77" spans="2:11" x14ac:dyDescent="0.25">
      <c r="B77" s="162" t="s">
        <v>128</v>
      </c>
      <c r="C77" s="163">
        <v>6</v>
      </c>
      <c r="D77" s="163">
        <v>0</v>
      </c>
      <c r="E77" s="163">
        <v>22</v>
      </c>
      <c r="F77" s="163">
        <v>14</v>
      </c>
      <c r="G77" s="163">
        <v>6</v>
      </c>
      <c r="H77" s="163">
        <v>33</v>
      </c>
      <c r="I77" s="164">
        <f t="shared" si="14"/>
        <v>4.5</v>
      </c>
      <c r="J77" s="165">
        <f t="shared" si="15"/>
        <v>4.5</v>
      </c>
      <c r="K77" s="164">
        <f>H77/H67</f>
        <v>1.6877205543906306E-3</v>
      </c>
    </row>
    <row r="78" spans="2:11" x14ac:dyDescent="0.25">
      <c r="B78" s="162" t="s">
        <v>131</v>
      </c>
      <c r="C78" s="163">
        <v>15</v>
      </c>
      <c r="D78" s="163">
        <v>9</v>
      </c>
      <c r="E78" s="163">
        <v>7</v>
      </c>
      <c r="F78" s="163">
        <v>13</v>
      </c>
      <c r="G78" s="163">
        <v>8</v>
      </c>
      <c r="H78" s="163">
        <v>47</v>
      </c>
      <c r="I78" s="164">
        <f t="shared" si="14"/>
        <v>4.875</v>
      </c>
      <c r="J78" s="165">
        <f t="shared" si="15"/>
        <v>2.1333333333333333</v>
      </c>
      <c r="K78" s="164">
        <f>H78/H67</f>
        <v>2.4037232138290798E-3</v>
      </c>
    </row>
    <row r="79" spans="2:11" x14ac:dyDescent="0.25">
      <c r="B79" s="168" t="s">
        <v>145</v>
      </c>
      <c r="C79" s="169">
        <f t="shared" ref="C79:H79" si="16">C71-SUM(C72:C78)</f>
        <v>2382</v>
      </c>
      <c r="D79" s="169">
        <f t="shared" si="16"/>
        <v>239</v>
      </c>
      <c r="E79" s="169">
        <f t="shared" si="16"/>
        <v>1064</v>
      </c>
      <c r="F79" s="169">
        <f t="shared" si="16"/>
        <v>3586</v>
      </c>
      <c r="G79" s="169">
        <f t="shared" si="16"/>
        <v>3576</v>
      </c>
      <c r="H79" s="169">
        <f t="shared" si="16"/>
        <v>3459</v>
      </c>
      <c r="I79" s="170">
        <f t="shared" si="14"/>
        <v>-3.2718120805369177E-2</v>
      </c>
      <c r="J79" s="171">
        <f t="shared" si="15"/>
        <v>0.45214105793450887</v>
      </c>
      <c r="K79" s="170">
        <f>H79/H67</f>
        <v>0.17690379992839975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81941</v>
      </c>
      <c r="D81" s="176">
        <v>19690</v>
      </c>
      <c r="E81" s="176">
        <v>55397</v>
      </c>
      <c r="F81" s="176">
        <v>71676</v>
      </c>
      <c r="G81" s="176">
        <v>83171</v>
      </c>
      <c r="H81" s="176">
        <v>91131</v>
      </c>
      <c r="I81" s="177">
        <f t="shared" ref="I81:I93" si="17">IFERROR(H81/G81-1,"-")</f>
        <v>9.5706436137596107E-2</v>
      </c>
      <c r="J81" s="177">
        <f t="shared" ref="J81:J93" si="18">IFERROR(H81/C81-1,"-")</f>
        <v>0.11215386680660466</v>
      </c>
      <c r="K81" s="177">
        <f>H81/H81</f>
        <v>1</v>
      </c>
    </row>
    <row r="82" spans="2:11" x14ac:dyDescent="0.25">
      <c r="B82" s="157" t="s">
        <v>97</v>
      </c>
      <c r="C82" s="158">
        <v>36909</v>
      </c>
      <c r="D82" s="158">
        <v>14508</v>
      </c>
      <c r="E82" s="158">
        <v>30530</v>
      </c>
      <c r="F82" s="158">
        <v>36680</v>
      </c>
      <c r="G82" s="158">
        <v>38459</v>
      </c>
      <c r="H82" s="158">
        <v>38667</v>
      </c>
      <c r="I82" s="159">
        <f t="shared" si="17"/>
        <v>5.4083569515588348E-3</v>
      </c>
      <c r="J82" s="160">
        <f t="shared" si="18"/>
        <v>4.7630659188815816E-2</v>
      </c>
      <c r="K82" s="159">
        <f>H82/H81</f>
        <v>0.42430128057411859</v>
      </c>
    </row>
    <row r="83" spans="2:11" x14ac:dyDescent="0.25">
      <c r="B83" s="162" t="s">
        <v>103</v>
      </c>
      <c r="C83" s="163">
        <v>7517</v>
      </c>
      <c r="D83" s="163">
        <v>3494</v>
      </c>
      <c r="E83" s="163">
        <v>8973</v>
      </c>
      <c r="F83" s="163">
        <v>8316</v>
      </c>
      <c r="G83" s="163">
        <v>11755</v>
      </c>
      <c r="H83" s="163">
        <v>8535</v>
      </c>
      <c r="I83" s="164">
        <f t="shared" si="17"/>
        <v>-0.27392598894087627</v>
      </c>
      <c r="J83" s="165">
        <f t="shared" si="18"/>
        <v>0.13542636690168952</v>
      </c>
      <c r="K83" s="164">
        <f>H83/H81</f>
        <v>9.3656384764789144E-2</v>
      </c>
    </row>
    <row r="84" spans="2:11" x14ac:dyDescent="0.25">
      <c r="B84" s="162" t="s">
        <v>100</v>
      </c>
      <c r="C84" s="163">
        <v>29392</v>
      </c>
      <c r="D84" s="163">
        <v>11014</v>
      </c>
      <c r="E84" s="163">
        <v>21557</v>
      </c>
      <c r="F84" s="163">
        <v>28364</v>
      </c>
      <c r="G84" s="163">
        <v>26704</v>
      </c>
      <c r="H84" s="163">
        <v>30132</v>
      </c>
      <c r="I84" s="164">
        <f t="shared" si="17"/>
        <v>0.12837028160575192</v>
      </c>
      <c r="J84" s="165">
        <f t="shared" si="18"/>
        <v>2.5176918889493693E-2</v>
      </c>
      <c r="K84" s="164">
        <f>H84/H81</f>
        <v>0.33064489580932943</v>
      </c>
    </row>
    <row r="85" spans="2:11" x14ac:dyDescent="0.25">
      <c r="B85" s="157" t="s">
        <v>107</v>
      </c>
      <c r="C85" s="158">
        <v>45032</v>
      </c>
      <c r="D85" s="158">
        <v>5182</v>
      </c>
      <c r="E85" s="158">
        <v>24867</v>
      </c>
      <c r="F85" s="158">
        <v>34996</v>
      </c>
      <c r="G85" s="158">
        <v>44712</v>
      </c>
      <c r="H85" s="158">
        <v>52464</v>
      </c>
      <c r="I85" s="159">
        <f t="shared" si="17"/>
        <v>0.17337627482555029</v>
      </c>
      <c r="J85" s="160">
        <f t="shared" si="18"/>
        <v>0.16503819506128981</v>
      </c>
      <c r="K85" s="159">
        <f>H85/H81</f>
        <v>0.57569871942588147</v>
      </c>
    </row>
    <row r="86" spans="2:11" x14ac:dyDescent="0.25">
      <c r="B86" s="162" t="s">
        <v>110</v>
      </c>
      <c r="C86" s="163">
        <v>9366</v>
      </c>
      <c r="D86" s="163">
        <v>830</v>
      </c>
      <c r="E86" s="163">
        <v>2422</v>
      </c>
      <c r="F86" s="163">
        <v>7553</v>
      </c>
      <c r="G86" s="163">
        <v>11321</v>
      </c>
      <c r="H86" s="163">
        <v>13030</v>
      </c>
      <c r="I86" s="164">
        <f t="shared" si="17"/>
        <v>0.15095839590142224</v>
      </c>
      <c r="J86" s="165">
        <f t="shared" si="18"/>
        <v>0.39120222079863343</v>
      </c>
      <c r="K86" s="164">
        <f>H86/H81</f>
        <v>0.14298098341947307</v>
      </c>
    </row>
    <row r="87" spans="2:11" x14ac:dyDescent="0.25">
      <c r="B87" s="162" t="s">
        <v>113</v>
      </c>
      <c r="C87" s="163">
        <v>15897</v>
      </c>
      <c r="D87" s="163">
        <v>769</v>
      </c>
      <c r="E87" s="163">
        <v>8104</v>
      </c>
      <c r="F87" s="163">
        <v>11169</v>
      </c>
      <c r="G87" s="163">
        <v>11398</v>
      </c>
      <c r="H87" s="163">
        <v>12402</v>
      </c>
      <c r="I87" s="164">
        <f t="shared" si="17"/>
        <v>8.8085629057729431E-2</v>
      </c>
      <c r="J87" s="165">
        <f t="shared" si="18"/>
        <v>-0.21985280241555005</v>
      </c>
      <c r="K87" s="164">
        <f>H87/H81</f>
        <v>0.13608980478651611</v>
      </c>
    </row>
    <row r="88" spans="2:11" x14ac:dyDescent="0.25">
      <c r="B88" s="162" t="s">
        <v>116</v>
      </c>
      <c r="C88" s="163">
        <v>2657</v>
      </c>
      <c r="D88" s="163">
        <v>276</v>
      </c>
      <c r="E88" s="163">
        <v>2405</v>
      </c>
      <c r="F88" s="163">
        <v>2802</v>
      </c>
      <c r="G88" s="163">
        <v>4299</v>
      </c>
      <c r="H88" s="163">
        <v>5249</v>
      </c>
      <c r="I88" s="164">
        <f t="shared" si="17"/>
        <v>0.22098162363340301</v>
      </c>
      <c r="J88" s="165">
        <f t="shared" si="18"/>
        <v>0.97553631915694394</v>
      </c>
      <c r="K88" s="164">
        <f>H88/H81</f>
        <v>5.7598402299985738E-2</v>
      </c>
    </row>
    <row r="89" spans="2:11" x14ac:dyDescent="0.25">
      <c r="B89" s="162" t="s">
        <v>123</v>
      </c>
      <c r="C89" s="163">
        <v>974</v>
      </c>
      <c r="D89" s="163">
        <v>75</v>
      </c>
      <c r="E89" s="163">
        <v>825</v>
      </c>
      <c r="F89" s="163">
        <v>1068</v>
      </c>
      <c r="G89" s="163">
        <v>1572</v>
      </c>
      <c r="H89" s="163">
        <v>2152</v>
      </c>
      <c r="I89" s="164">
        <f t="shared" si="17"/>
        <v>0.36895674300254444</v>
      </c>
      <c r="J89" s="165">
        <f t="shared" si="18"/>
        <v>1.2094455852156059</v>
      </c>
      <c r="K89" s="164">
        <f>H89/H81</f>
        <v>2.3614357353699621E-2</v>
      </c>
    </row>
    <row r="90" spans="2:11" x14ac:dyDescent="0.25">
      <c r="B90" s="162" t="s">
        <v>119</v>
      </c>
      <c r="C90" s="163">
        <v>691</v>
      </c>
      <c r="D90" s="163">
        <v>521</v>
      </c>
      <c r="E90" s="163">
        <v>961</v>
      </c>
      <c r="F90" s="163">
        <v>552</v>
      </c>
      <c r="G90" s="163">
        <v>787</v>
      </c>
      <c r="H90" s="163">
        <v>972</v>
      </c>
      <c r="I90" s="164">
        <f t="shared" si="17"/>
        <v>0.2350698856416773</v>
      </c>
      <c r="J90" s="165">
        <f t="shared" si="18"/>
        <v>0.40665701881331406</v>
      </c>
      <c r="K90" s="164">
        <f>H90/H81</f>
        <v>1.066596438094611E-2</v>
      </c>
    </row>
    <row r="91" spans="2:11" x14ac:dyDescent="0.25">
      <c r="B91" s="162" t="s">
        <v>128</v>
      </c>
      <c r="C91" s="163">
        <v>294</v>
      </c>
      <c r="D91" s="163">
        <v>21</v>
      </c>
      <c r="E91" s="163">
        <v>123</v>
      </c>
      <c r="F91" s="163">
        <v>258</v>
      </c>
      <c r="G91" s="163">
        <v>141</v>
      </c>
      <c r="H91" s="163">
        <v>224</v>
      </c>
      <c r="I91" s="164">
        <f t="shared" si="17"/>
        <v>0.58865248226950362</v>
      </c>
      <c r="J91" s="165">
        <f t="shared" si="18"/>
        <v>-0.23809523809523814</v>
      </c>
      <c r="K91" s="164">
        <f>H91/H81</f>
        <v>2.4580000219464287E-3</v>
      </c>
    </row>
    <row r="92" spans="2:11" x14ac:dyDescent="0.25">
      <c r="B92" s="162" t="s">
        <v>131</v>
      </c>
      <c r="C92" s="163">
        <v>215</v>
      </c>
      <c r="D92" s="163">
        <v>32</v>
      </c>
      <c r="E92" s="163">
        <v>85</v>
      </c>
      <c r="F92" s="163">
        <v>186</v>
      </c>
      <c r="G92" s="163">
        <v>123</v>
      </c>
      <c r="H92" s="163">
        <v>182</v>
      </c>
      <c r="I92" s="164">
        <f t="shared" si="17"/>
        <v>0.47967479674796754</v>
      </c>
      <c r="J92" s="165">
        <f t="shared" si="18"/>
        <v>-0.15348837209302324</v>
      </c>
      <c r="K92" s="164">
        <f>H92/H81</f>
        <v>1.9971250178314735E-3</v>
      </c>
    </row>
    <row r="93" spans="2:11" x14ac:dyDescent="0.25">
      <c r="B93" s="168" t="s">
        <v>145</v>
      </c>
      <c r="C93" s="169">
        <f t="shared" ref="C93:H93" si="19">C85-SUM(C86:C92)</f>
        <v>14938</v>
      </c>
      <c r="D93" s="169">
        <f t="shared" si="19"/>
        <v>2658</v>
      </c>
      <c r="E93" s="169">
        <f t="shared" si="19"/>
        <v>9942</v>
      </c>
      <c r="F93" s="169">
        <f t="shared" si="19"/>
        <v>11408</v>
      </c>
      <c r="G93" s="169">
        <f t="shared" si="19"/>
        <v>15071</v>
      </c>
      <c r="H93" s="169">
        <f t="shared" si="19"/>
        <v>18253</v>
      </c>
      <c r="I93" s="170">
        <f t="shared" si="17"/>
        <v>0.21113396589476485</v>
      </c>
      <c r="J93" s="171">
        <f t="shared" si="18"/>
        <v>0.22191725799973216</v>
      </c>
      <c r="K93" s="170">
        <f>H93/H81</f>
        <v>0.20029408214548289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3949</v>
      </c>
      <c r="D95" s="176">
        <v>1866</v>
      </c>
      <c r="E95" s="176">
        <v>3996</v>
      </c>
      <c r="F95" s="176">
        <v>4766</v>
      </c>
      <c r="G95" s="176">
        <v>4736</v>
      </c>
      <c r="H95" s="176">
        <v>5250</v>
      </c>
      <c r="I95" s="177">
        <f t="shared" ref="I95:I107" si="20">IFERROR(H95/G95-1,"-")</f>
        <v>0.10853040540540548</v>
      </c>
      <c r="J95" s="177">
        <f t="shared" ref="J95:J107" si="21">IFERROR(H95/C95-1,"-")</f>
        <v>0.32945049379589775</v>
      </c>
      <c r="K95" s="177">
        <f>H95/H95</f>
        <v>1</v>
      </c>
    </row>
    <row r="96" spans="2:11" x14ac:dyDescent="0.25">
      <c r="B96" s="157" t="s">
        <v>97</v>
      </c>
      <c r="C96" s="158">
        <v>2858</v>
      </c>
      <c r="D96" s="158">
        <v>1518</v>
      </c>
      <c r="E96" s="158">
        <v>3108</v>
      </c>
      <c r="F96" s="158">
        <v>3605</v>
      </c>
      <c r="G96" s="158">
        <v>3460</v>
      </c>
      <c r="H96" s="158">
        <v>4146</v>
      </c>
      <c r="I96" s="159">
        <f t="shared" si="20"/>
        <v>0.19826589595375732</v>
      </c>
      <c r="J96" s="160">
        <f t="shared" si="21"/>
        <v>0.45066480055983216</v>
      </c>
      <c r="K96" s="159">
        <f>H96/H95</f>
        <v>0.7897142857142857</v>
      </c>
    </row>
    <row r="97" spans="2:11" x14ac:dyDescent="0.25">
      <c r="B97" s="162" t="s">
        <v>103</v>
      </c>
      <c r="C97" s="163">
        <v>1437</v>
      </c>
      <c r="D97" s="163">
        <v>693</v>
      </c>
      <c r="E97" s="163">
        <v>1461</v>
      </c>
      <c r="F97" s="163">
        <v>1690</v>
      </c>
      <c r="G97" s="163">
        <v>945</v>
      </c>
      <c r="H97" s="163">
        <v>1760</v>
      </c>
      <c r="I97" s="164">
        <f t="shared" si="20"/>
        <v>0.86243386243386233</v>
      </c>
      <c r="J97" s="165">
        <f t="shared" si="21"/>
        <v>0.22477383437717458</v>
      </c>
      <c r="K97" s="164">
        <f>H97/H95</f>
        <v>0.33523809523809522</v>
      </c>
    </row>
    <row r="98" spans="2:11" x14ac:dyDescent="0.25">
      <c r="B98" s="162" t="s">
        <v>100</v>
      </c>
      <c r="C98" s="163">
        <v>1421</v>
      </c>
      <c r="D98" s="163">
        <v>825</v>
      </c>
      <c r="E98" s="163">
        <v>1647</v>
      </c>
      <c r="F98" s="163">
        <v>1915</v>
      </c>
      <c r="G98" s="163">
        <v>2515</v>
      </c>
      <c r="H98" s="163">
        <v>2386</v>
      </c>
      <c r="I98" s="164">
        <f t="shared" si="20"/>
        <v>-5.1292246520874718E-2</v>
      </c>
      <c r="J98" s="165">
        <f t="shared" si="21"/>
        <v>0.67909922589725547</v>
      </c>
      <c r="K98" s="164">
        <f>H98/H95</f>
        <v>0.45447619047619048</v>
      </c>
    </row>
    <row r="99" spans="2:11" x14ac:dyDescent="0.25">
      <c r="B99" s="157" t="s">
        <v>107</v>
      </c>
      <c r="C99" s="158">
        <v>1091</v>
      </c>
      <c r="D99" s="158">
        <v>348</v>
      </c>
      <c r="E99" s="158">
        <v>888</v>
      </c>
      <c r="F99" s="158">
        <v>1161</v>
      </c>
      <c r="G99" s="158">
        <v>1276</v>
      </c>
      <c r="H99" s="158">
        <v>1104</v>
      </c>
      <c r="I99" s="159">
        <f t="shared" si="20"/>
        <v>-0.13479623824451414</v>
      </c>
      <c r="J99" s="160">
        <f t="shared" si="21"/>
        <v>1.1915673693858819E-2</v>
      </c>
      <c r="K99" s="159">
        <f>H99/H95</f>
        <v>0.2102857142857143</v>
      </c>
    </row>
    <row r="100" spans="2:11" x14ac:dyDescent="0.25">
      <c r="B100" s="162" t="s">
        <v>110</v>
      </c>
      <c r="C100" s="163">
        <v>148</v>
      </c>
      <c r="D100" s="163">
        <v>26</v>
      </c>
      <c r="E100" s="163">
        <v>81</v>
      </c>
      <c r="F100" s="163">
        <v>179</v>
      </c>
      <c r="G100" s="163">
        <v>167</v>
      </c>
      <c r="H100" s="163">
        <v>134</v>
      </c>
      <c r="I100" s="164">
        <f t="shared" si="20"/>
        <v>-0.19760479041916168</v>
      </c>
      <c r="J100" s="165">
        <f t="shared" si="21"/>
        <v>-9.4594594594594628E-2</v>
      </c>
      <c r="K100" s="164">
        <f>H100/H95</f>
        <v>2.5523809523809525E-2</v>
      </c>
    </row>
    <row r="101" spans="2:11" x14ac:dyDescent="0.25">
      <c r="B101" s="162" t="s">
        <v>113</v>
      </c>
      <c r="C101" s="163">
        <v>194</v>
      </c>
      <c r="D101" s="163">
        <v>46</v>
      </c>
      <c r="E101" s="163">
        <v>227</v>
      </c>
      <c r="F101" s="163">
        <v>257</v>
      </c>
      <c r="G101" s="163">
        <v>257</v>
      </c>
      <c r="H101" s="163">
        <v>258</v>
      </c>
      <c r="I101" s="164">
        <f t="shared" si="20"/>
        <v>3.8910505836575737E-3</v>
      </c>
      <c r="J101" s="165">
        <f t="shared" si="21"/>
        <v>0.32989690721649478</v>
      </c>
      <c r="K101" s="164">
        <f>H101/H95</f>
        <v>4.9142857142857141E-2</v>
      </c>
    </row>
    <row r="102" spans="2:11" x14ac:dyDescent="0.25">
      <c r="B102" s="162" t="s">
        <v>116</v>
      </c>
      <c r="C102" s="163">
        <v>217</v>
      </c>
      <c r="D102" s="163">
        <v>61</v>
      </c>
      <c r="E102" s="163">
        <v>188</v>
      </c>
      <c r="F102" s="163">
        <v>162</v>
      </c>
      <c r="G102" s="163">
        <v>224</v>
      </c>
      <c r="H102" s="163">
        <v>166</v>
      </c>
      <c r="I102" s="164">
        <f t="shared" si="20"/>
        <v>-0.2589285714285714</v>
      </c>
      <c r="J102" s="165">
        <f t="shared" si="21"/>
        <v>-0.23502304147465436</v>
      </c>
      <c r="K102" s="164">
        <f>H102/H95</f>
        <v>3.1619047619047616E-2</v>
      </c>
    </row>
    <row r="103" spans="2:11" x14ac:dyDescent="0.25">
      <c r="B103" s="162" t="s">
        <v>123</v>
      </c>
      <c r="C103" s="163">
        <v>44</v>
      </c>
      <c r="D103" s="163">
        <v>6</v>
      </c>
      <c r="E103" s="163">
        <v>46</v>
      </c>
      <c r="F103" s="163">
        <v>73</v>
      </c>
      <c r="G103" s="163">
        <v>44</v>
      </c>
      <c r="H103" s="163">
        <v>36</v>
      </c>
      <c r="I103" s="164">
        <f t="shared" si="20"/>
        <v>-0.18181818181818177</v>
      </c>
      <c r="J103" s="165">
        <f t="shared" si="21"/>
        <v>-0.18181818181818177</v>
      </c>
      <c r="K103" s="164">
        <f>H103/H95</f>
        <v>6.8571428571428568E-3</v>
      </c>
    </row>
    <row r="104" spans="2:11" x14ac:dyDescent="0.25">
      <c r="B104" s="162" t="s">
        <v>119</v>
      </c>
      <c r="C104" s="163">
        <v>16</v>
      </c>
      <c r="D104" s="163">
        <v>41</v>
      </c>
      <c r="E104" s="163">
        <v>37</v>
      </c>
      <c r="F104" s="163">
        <v>34</v>
      </c>
      <c r="G104" s="163">
        <v>45</v>
      </c>
      <c r="H104" s="163">
        <v>46</v>
      </c>
      <c r="I104" s="164">
        <f t="shared" si="20"/>
        <v>2.2222222222222143E-2</v>
      </c>
      <c r="J104" s="165">
        <f t="shared" si="21"/>
        <v>1.875</v>
      </c>
      <c r="K104" s="164">
        <f>H104/H95</f>
        <v>8.7619047619047624E-3</v>
      </c>
    </row>
    <row r="105" spans="2:11" x14ac:dyDescent="0.25">
      <c r="B105" s="162" t="s">
        <v>128</v>
      </c>
      <c r="C105" s="163">
        <v>2</v>
      </c>
      <c r="D105" s="163">
        <v>1</v>
      </c>
      <c r="E105" s="163">
        <v>1</v>
      </c>
      <c r="F105" s="163">
        <v>9</v>
      </c>
      <c r="G105" s="163">
        <v>4</v>
      </c>
      <c r="H105" s="163">
        <v>13</v>
      </c>
      <c r="I105" s="164">
        <f t="shared" si="20"/>
        <v>2.25</v>
      </c>
      <c r="J105" s="165">
        <f t="shared" si="21"/>
        <v>5.5</v>
      </c>
      <c r="K105" s="164">
        <f>H105/H95</f>
        <v>2.476190476190476E-3</v>
      </c>
    </row>
    <row r="106" spans="2:11" x14ac:dyDescent="0.25">
      <c r="B106" s="162" t="s">
        <v>131</v>
      </c>
      <c r="C106" s="163">
        <v>0</v>
      </c>
      <c r="D106" s="163">
        <v>2</v>
      </c>
      <c r="E106" s="163">
        <v>10</v>
      </c>
      <c r="F106" s="163">
        <v>6</v>
      </c>
      <c r="G106" s="163">
        <v>14</v>
      </c>
      <c r="H106" s="163">
        <v>10</v>
      </c>
      <c r="I106" s="164">
        <f t="shared" si="20"/>
        <v>-0.2857142857142857</v>
      </c>
      <c r="J106" s="165" t="str">
        <f t="shared" si="21"/>
        <v>-</v>
      </c>
      <c r="K106" s="164">
        <f>H106/H95</f>
        <v>1.9047619047619048E-3</v>
      </c>
    </row>
    <row r="107" spans="2:11" x14ac:dyDescent="0.25">
      <c r="B107" s="168" t="s">
        <v>145</v>
      </c>
      <c r="C107" s="169">
        <f t="shared" ref="C107:H107" si="22">C99-SUM(C100:C106)</f>
        <v>470</v>
      </c>
      <c r="D107" s="169">
        <f t="shared" si="22"/>
        <v>165</v>
      </c>
      <c r="E107" s="169">
        <f t="shared" si="22"/>
        <v>298</v>
      </c>
      <c r="F107" s="169">
        <f t="shared" si="22"/>
        <v>441</v>
      </c>
      <c r="G107" s="169">
        <f t="shared" si="22"/>
        <v>521</v>
      </c>
      <c r="H107" s="169">
        <f t="shared" si="22"/>
        <v>441</v>
      </c>
      <c r="I107" s="170">
        <f t="shared" si="20"/>
        <v>-0.15355086372360849</v>
      </c>
      <c r="J107" s="171">
        <f t="shared" si="21"/>
        <v>-6.1702127659574502E-2</v>
      </c>
      <c r="K107" s="170">
        <f>H107/H95</f>
        <v>8.4000000000000005E-2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14009</v>
      </c>
      <c r="D109" s="176">
        <v>12835</v>
      </c>
      <c r="E109" s="176">
        <v>15344</v>
      </c>
      <c r="F109" s="176">
        <v>20526</v>
      </c>
      <c r="G109" s="176">
        <v>22179</v>
      </c>
      <c r="H109" s="176">
        <v>24127</v>
      </c>
      <c r="I109" s="177">
        <f t="shared" ref="I109:I121" si="23">IFERROR(H109/G109-1,"-")</f>
        <v>8.7830830966229234E-2</v>
      </c>
      <c r="J109" s="177">
        <f t="shared" ref="J109:J121" si="24">IFERROR(H109/C109-1,"-")</f>
        <v>0.72224998215432934</v>
      </c>
      <c r="K109" s="177">
        <f>H109/H109</f>
        <v>1</v>
      </c>
    </row>
    <row r="110" spans="2:11" x14ac:dyDescent="0.25">
      <c r="B110" s="157" t="s">
        <v>97</v>
      </c>
      <c r="C110" s="158">
        <v>3421</v>
      </c>
      <c r="D110" s="158">
        <v>9262</v>
      </c>
      <c r="E110" s="158">
        <v>6535</v>
      </c>
      <c r="F110" s="158">
        <v>6601</v>
      </c>
      <c r="G110" s="158">
        <v>5808</v>
      </c>
      <c r="H110" s="158">
        <v>6215</v>
      </c>
      <c r="I110" s="159">
        <f t="shared" si="23"/>
        <v>7.0075757575757569E-2</v>
      </c>
      <c r="J110" s="160">
        <f t="shared" si="24"/>
        <v>0.81672025723472674</v>
      </c>
      <c r="K110" s="159">
        <f>H110/H109</f>
        <v>0.25759522526629919</v>
      </c>
    </row>
    <row r="111" spans="2:11" x14ac:dyDescent="0.25">
      <c r="B111" s="162" t="s">
        <v>103</v>
      </c>
      <c r="C111" s="163">
        <v>1412</v>
      </c>
      <c r="D111" s="163">
        <v>298</v>
      </c>
      <c r="E111" s="163">
        <v>3410</v>
      </c>
      <c r="F111" s="163">
        <v>2043</v>
      </c>
      <c r="G111" s="163">
        <v>1628</v>
      </c>
      <c r="H111" s="163">
        <v>2250</v>
      </c>
      <c r="I111" s="164">
        <f t="shared" si="23"/>
        <v>0.38206388206388198</v>
      </c>
      <c r="J111" s="165">
        <f t="shared" si="24"/>
        <v>0.59348441926345608</v>
      </c>
      <c r="K111" s="164">
        <f>H111/H109</f>
        <v>9.3256517594396321E-2</v>
      </c>
    </row>
    <row r="112" spans="2:11" x14ac:dyDescent="0.25">
      <c r="B112" s="162" t="s">
        <v>100</v>
      </c>
      <c r="C112" s="163">
        <v>2009</v>
      </c>
      <c r="D112" s="163">
        <v>8964</v>
      </c>
      <c r="E112" s="163">
        <v>3125</v>
      </c>
      <c r="F112" s="163">
        <v>4558</v>
      </c>
      <c r="G112" s="163">
        <v>4180</v>
      </c>
      <c r="H112" s="163">
        <v>3965</v>
      </c>
      <c r="I112" s="164">
        <f t="shared" si="23"/>
        <v>-5.1435406698564612E-2</v>
      </c>
      <c r="J112" s="165">
        <f t="shared" si="24"/>
        <v>0.97361871577899461</v>
      </c>
      <c r="K112" s="164">
        <f>H112/H109</f>
        <v>0.16433870767190284</v>
      </c>
    </row>
    <row r="113" spans="2:11" x14ac:dyDescent="0.25">
      <c r="B113" s="157" t="s">
        <v>107</v>
      </c>
      <c r="C113" s="158">
        <v>10588</v>
      </c>
      <c r="D113" s="158">
        <v>3573</v>
      </c>
      <c r="E113" s="158">
        <v>8809</v>
      </c>
      <c r="F113" s="158">
        <v>13925</v>
      </c>
      <c r="G113" s="158">
        <v>16371</v>
      </c>
      <c r="H113" s="158">
        <v>17912</v>
      </c>
      <c r="I113" s="159">
        <f t="shared" si="23"/>
        <v>9.4129863783519729E-2</v>
      </c>
      <c r="J113" s="160">
        <f t="shared" si="24"/>
        <v>0.69172648281072924</v>
      </c>
      <c r="K113" s="159">
        <f>H113/H109</f>
        <v>0.74240477473370081</v>
      </c>
    </row>
    <row r="114" spans="2:11" x14ac:dyDescent="0.25">
      <c r="B114" s="162" t="s">
        <v>110</v>
      </c>
      <c r="C114" s="163">
        <v>5926</v>
      </c>
      <c r="D114" s="163">
        <v>929</v>
      </c>
      <c r="E114" s="163">
        <v>4493</v>
      </c>
      <c r="F114" s="163">
        <v>9251</v>
      </c>
      <c r="G114" s="163">
        <v>11562</v>
      </c>
      <c r="H114" s="163">
        <v>12021</v>
      </c>
      <c r="I114" s="164">
        <f t="shared" si="23"/>
        <v>3.9699014011416622E-2</v>
      </c>
      <c r="J114" s="165">
        <f t="shared" si="24"/>
        <v>1.028518393520081</v>
      </c>
      <c r="K114" s="164">
        <f>H114/H109</f>
        <v>0.49823848800099474</v>
      </c>
    </row>
    <row r="115" spans="2:11" x14ac:dyDescent="0.25">
      <c r="B115" s="162" t="s">
        <v>113</v>
      </c>
      <c r="C115" s="163">
        <v>1144</v>
      </c>
      <c r="D115" s="163">
        <v>242</v>
      </c>
      <c r="E115" s="163">
        <v>620</v>
      </c>
      <c r="F115" s="163">
        <v>491</v>
      </c>
      <c r="G115" s="163">
        <v>659</v>
      </c>
      <c r="H115" s="163">
        <v>606</v>
      </c>
      <c r="I115" s="164">
        <f t="shared" si="23"/>
        <v>-8.0424886191198808E-2</v>
      </c>
      <c r="J115" s="165">
        <f t="shared" si="24"/>
        <v>-0.47027972027972031</v>
      </c>
      <c r="K115" s="164">
        <f>H115/H109</f>
        <v>2.5117088738757409E-2</v>
      </c>
    </row>
    <row r="116" spans="2:11" x14ac:dyDescent="0.25">
      <c r="B116" s="162" t="s">
        <v>116</v>
      </c>
      <c r="C116" s="163">
        <v>1191</v>
      </c>
      <c r="D116" s="163">
        <v>249</v>
      </c>
      <c r="E116" s="163">
        <v>809</v>
      </c>
      <c r="F116" s="163">
        <v>997</v>
      </c>
      <c r="G116" s="163">
        <v>767</v>
      </c>
      <c r="H116" s="163">
        <v>1443</v>
      </c>
      <c r="I116" s="164">
        <f t="shared" si="23"/>
        <v>0.88135593220338992</v>
      </c>
      <c r="J116" s="165">
        <f t="shared" si="24"/>
        <v>0.21158690176322414</v>
      </c>
      <c r="K116" s="164">
        <f>H116/H109</f>
        <v>5.9808513283872843E-2</v>
      </c>
    </row>
    <row r="117" spans="2:11" x14ac:dyDescent="0.25">
      <c r="B117" s="162" t="s">
        <v>123</v>
      </c>
      <c r="C117" s="163">
        <v>128</v>
      </c>
      <c r="D117" s="163">
        <v>43</v>
      </c>
      <c r="E117" s="163">
        <v>633</v>
      </c>
      <c r="F117" s="163">
        <v>421</v>
      </c>
      <c r="G117" s="163">
        <v>453</v>
      </c>
      <c r="H117" s="163">
        <v>436</v>
      </c>
      <c r="I117" s="164">
        <f t="shared" si="23"/>
        <v>-3.7527593818984517E-2</v>
      </c>
      <c r="J117" s="165">
        <f t="shared" si="24"/>
        <v>2.40625</v>
      </c>
      <c r="K117" s="164">
        <f>H117/H109</f>
        <v>1.8071040742736355E-2</v>
      </c>
    </row>
    <row r="118" spans="2:11" x14ac:dyDescent="0.25">
      <c r="B118" s="162" t="s">
        <v>119</v>
      </c>
      <c r="C118" s="163">
        <v>322</v>
      </c>
      <c r="D118" s="163">
        <v>1240</v>
      </c>
      <c r="E118" s="163">
        <v>676</v>
      </c>
      <c r="F118" s="163">
        <v>518</v>
      </c>
      <c r="G118" s="163">
        <v>406</v>
      </c>
      <c r="H118" s="163">
        <v>400</v>
      </c>
      <c r="I118" s="164">
        <f t="shared" si="23"/>
        <v>-1.4778325123152691E-2</v>
      </c>
      <c r="J118" s="165">
        <f t="shared" si="24"/>
        <v>0.2422360248447204</v>
      </c>
      <c r="K118" s="164">
        <f>H118/H109</f>
        <v>1.6578936461226011E-2</v>
      </c>
    </row>
    <row r="119" spans="2:11" x14ac:dyDescent="0.25">
      <c r="B119" s="162" t="s">
        <v>128</v>
      </c>
      <c r="C119" s="163">
        <v>19</v>
      </c>
      <c r="D119" s="163">
        <v>16</v>
      </c>
      <c r="E119" s="163">
        <v>10</v>
      </c>
      <c r="F119" s="163">
        <v>19</v>
      </c>
      <c r="G119" s="163">
        <v>47</v>
      </c>
      <c r="H119" s="163">
        <v>13</v>
      </c>
      <c r="I119" s="164">
        <f t="shared" si="23"/>
        <v>-0.72340425531914887</v>
      </c>
      <c r="J119" s="165">
        <f t="shared" si="24"/>
        <v>-0.31578947368421051</v>
      </c>
      <c r="K119" s="164">
        <f>H119/H109</f>
        <v>5.3881543498984536E-4</v>
      </c>
    </row>
    <row r="120" spans="2:11" x14ac:dyDescent="0.25">
      <c r="B120" s="162" t="s">
        <v>131</v>
      </c>
      <c r="C120" s="163">
        <v>24</v>
      </c>
      <c r="D120" s="163">
        <v>8</v>
      </c>
      <c r="E120" s="163">
        <v>13</v>
      </c>
      <c r="F120" s="163">
        <v>8</v>
      </c>
      <c r="G120" s="163">
        <v>22</v>
      </c>
      <c r="H120" s="163">
        <v>4</v>
      </c>
      <c r="I120" s="164">
        <f t="shared" si="23"/>
        <v>-0.81818181818181812</v>
      </c>
      <c r="J120" s="165">
        <f t="shared" si="24"/>
        <v>-0.83333333333333337</v>
      </c>
      <c r="K120" s="164">
        <f>H120/H109</f>
        <v>1.6578936461226012E-4</v>
      </c>
    </row>
    <row r="121" spans="2:11" x14ac:dyDescent="0.25">
      <c r="B121" s="168" t="s">
        <v>145</v>
      </c>
      <c r="C121" s="169">
        <f t="shared" ref="C121:H121" si="25">C113-SUM(C114:C120)</f>
        <v>1834</v>
      </c>
      <c r="D121" s="169">
        <f t="shared" si="25"/>
        <v>846</v>
      </c>
      <c r="E121" s="169">
        <f t="shared" si="25"/>
        <v>1555</v>
      </c>
      <c r="F121" s="169">
        <f t="shared" si="25"/>
        <v>2220</v>
      </c>
      <c r="G121" s="169">
        <f t="shared" si="25"/>
        <v>2455</v>
      </c>
      <c r="H121" s="169">
        <f t="shared" si="25"/>
        <v>2989</v>
      </c>
      <c r="I121" s="170">
        <f t="shared" si="23"/>
        <v>0.2175152749490834</v>
      </c>
      <c r="J121" s="171">
        <f t="shared" si="24"/>
        <v>0.62977099236641232</v>
      </c>
      <c r="K121" s="170">
        <f>H121/H109</f>
        <v>0.12388610270651138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16545</v>
      </c>
      <c r="D123" s="176">
        <v>7643</v>
      </c>
      <c r="E123" s="176">
        <v>16992</v>
      </c>
      <c r="F123" s="176">
        <v>20549</v>
      </c>
      <c r="G123" s="176">
        <v>16671</v>
      </c>
      <c r="H123" s="176">
        <v>20174</v>
      </c>
      <c r="I123" s="177">
        <f t="shared" ref="I123:I135" si="26">IFERROR(H123/G123-1,"-")</f>
        <v>0.21012536740447474</v>
      </c>
      <c r="J123" s="177">
        <f t="shared" ref="J123:J135" si="27">IFERROR(H123/C123-1,"-")</f>
        <v>0.21934119069205193</v>
      </c>
      <c r="K123" s="177">
        <f>H123/H123</f>
        <v>1</v>
      </c>
    </row>
    <row r="124" spans="2:11" x14ac:dyDescent="0.25">
      <c r="B124" s="157" t="s">
        <v>97</v>
      </c>
      <c r="C124" s="158">
        <v>9542</v>
      </c>
      <c r="D124" s="158">
        <v>5334</v>
      </c>
      <c r="E124" s="158">
        <v>11386</v>
      </c>
      <c r="F124" s="158">
        <v>13102</v>
      </c>
      <c r="G124" s="158">
        <v>11658</v>
      </c>
      <c r="H124" s="158">
        <v>14592</v>
      </c>
      <c r="I124" s="159">
        <f t="shared" si="26"/>
        <v>0.2516726711271231</v>
      </c>
      <c r="J124" s="160">
        <f t="shared" si="27"/>
        <v>0.52923915321735482</v>
      </c>
      <c r="K124" s="159">
        <f>H124/H123</f>
        <v>0.72330722712402107</v>
      </c>
    </row>
    <row r="125" spans="2:11" x14ac:dyDescent="0.25">
      <c r="B125" s="162" t="s">
        <v>103</v>
      </c>
      <c r="C125" s="163">
        <v>4702</v>
      </c>
      <c r="D125" s="163">
        <v>1784</v>
      </c>
      <c r="E125" s="163">
        <v>5443</v>
      </c>
      <c r="F125" s="163">
        <v>6791</v>
      </c>
      <c r="G125" s="163">
        <v>4887</v>
      </c>
      <c r="H125" s="163">
        <v>8256</v>
      </c>
      <c r="I125" s="164">
        <f t="shared" si="26"/>
        <v>0.68937998772252906</v>
      </c>
      <c r="J125" s="165">
        <f t="shared" si="27"/>
        <v>0.75584857507443637</v>
      </c>
      <c r="K125" s="164">
        <f>H125/H123</f>
        <v>0.40923961534648556</v>
      </c>
    </row>
    <row r="126" spans="2:11" x14ac:dyDescent="0.25">
      <c r="B126" s="162" t="s">
        <v>100</v>
      </c>
      <c r="C126" s="163">
        <v>4840</v>
      </c>
      <c r="D126" s="163">
        <v>3550</v>
      </c>
      <c r="E126" s="163">
        <v>5943</v>
      </c>
      <c r="F126" s="163">
        <v>6311</v>
      </c>
      <c r="G126" s="163">
        <v>6771</v>
      </c>
      <c r="H126" s="163">
        <v>6336</v>
      </c>
      <c r="I126" s="164">
        <f t="shared" si="26"/>
        <v>-6.4244572441293779E-2</v>
      </c>
      <c r="J126" s="165">
        <f t="shared" si="27"/>
        <v>0.30909090909090908</v>
      </c>
      <c r="K126" s="164">
        <f>H126/H123</f>
        <v>0.31406761177753545</v>
      </c>
    </row>
    <row r="127" spans="2:11" x14ac:dyDescent="0.25">
      <c r="B127" s="157" t="s">
        <v>107</v>
      </c>
      <c r="C127" s="158">
        <v>7003</v>
      </c>
      <c r="D127" s="158">
        <v>2309</v>
      </c>
      <c r="E127" s="158">
        <v>5606</v>
      </c>
      <c r="F127" s="158">
        <v>7447</v>
      </c>
      <c r="G127" s="158">
        <v>5013</v>
      </c>
      <c r="H127" s="158">
        <v>5582</v>
      </c>
      <c r="I127" s="159">
        <f t="shared" si="26"/>
        <v>0.1135048872930382</v>
      </c>
      <c r="J127" s="160">
        <f t="shared" si="27"/>
        <v>-0.20291303726974153</v>
      </c>
      <c r="K127" s="159">
        <f>H127/H123</f>
        <v>0.27669277287597899</v>
      </c>
    </row>
    <row r="128" spans="2:11" x14ac:dyDescent="0.25">
      <c r="B128" s="162" t="s">
        <v>110</v>
      </c>
      <c r="C128" s="163">
        <v>969</v>
      </c>
      <c r="D128" s="163">
        <v>108</v>
      </c>
      <c r="E128" s="163">
        <v>315</v>
      </c>
      <c r="F128" s="163">
        <v>1108</v>
      </c>
      <c r="G128" s="163">
        <v>640</v>
      </c>
      <c r="H128" s="163">
        <v>666</v>
      </c>
      <c r="I128" s="164">
        <f t="shared" si="26"/>
        <v>4.0624999999999911E-2</v>
      </c>
      <c r="J128" s="165">
        <f t="shared" si="27"/>
        <v>-0.31269349845201233</v>
      </c>
      <c r="K128" s="164">
        <f>H128/H123</f>
        <v>3.3012788737979575E-2</v>
      </c>
    </row>
    <row r="129" spans="2:11" x14ac:dyDescent="0.25">
      <c r="B129" s="162" t="s">
        <v>113</v>
      </c>
      <c r="C129" s="163">
        <v>415</v>
      </c>
      <c r="D129" s="163">
        <v>126</v>
      </c>
      <c r="E129" s="163">
        <v>516</v>
      </c>
      <c r="F129" s="163">
        <v>741</v>
      </c>
      <c r="G129" s="163">
        <v>618</v>
      </c>
      <c r="H129" s="163">
        <v>600</v>
      </c>
      <c r="I129" s="164">
        <f t="shared" si="26"/>
        <v>-2.9126213592232997E-2</v>
      </c>
      <c r="J129" s="165">
        <f t="shared" si="27"/>
        <v>0.44578313253012047</v>
      </c>
      <c r="K129" s="164">
        <f>H129/H123</f>
        <v>2.9741251115296918E-2</v>
      </c>
    </row>
    <row r="130" spans="2:11" x14ac:dyDescent="0.25">
      <c r="B130" s="162" t="s">
        <v>116</v>
      </c>
      <c r="C130" s="163">
        <v>513</v>
      </c>
      <c r="D130" s="163">
        <v>110</v>
      </c>
      <c r="E130" s="163">
        <v>582</v>
      </c>
      <c r="F130" s="163">
        <v>608</v>
      </c>
      <c r="G130" s="163">
        <v>584</v>
      </c>
      <c r="H130" s="163">
        <v>657</v>
      </c>
      <c r="I130" s="164">
        <f t="shared" si="26"/>
        <v>0.125</v>
      </c>
      <c r="J130" s="165">
        <f t="shared" si="27"/>
        <v>0.2807017543859649</v>
      </c>
      <c r="K130" s="164">
        <f>H130/H123</f>
        <v>3.2566669971250121E-2</v>
      </c>
    </row>
    <row r="131" spans="2:11" x14ac:dyDescent="0.25">
      <c r="B131" s="162" t="s">
        <v>123</v>
      </c>
      <c r="C131" s="163">
        <v>127</v>
      </c>
      <c r="D131" s="163">
        <v>20</v>
      </c>
      <c r="E131" s="163">
        <v>124</v>
      </c>
      <c r="F131" s="163">
        <v>212</v>
      </c>
      <c r="G131" s="163">
        <v>163</v>
      </c>
      <c r="H131" s="163">
        <v>112</v>
      </c>
      <c r="I131" s="164">
        <f t="shared" si="26"/>
        <v>-0.31288343558282206</v>
      </c>
      <c r="J131" s="165">
        <f t="shared" si="27"/>
        <v>-0.11811023622047245</v>
      </c>
      <c r="K131" s="164">
        <f>H131/H123</f>
        <v>5.5517002081887576E-3</v>
      </c>
    </row>
    <row r="132" spans="2:11" x14ac:dyDescent="0.25">
      <c r="B132" s="162" t="s">
        <v>119</v>
      </c>
      <c r="C132" s="163">
        <v>114</v>
      </c>
      <c r="D132" s="163">
        <v>78</v>
      </c>
      <c r="E132" s="163">
        <v>100</v>
      </c>
      <c r="F132" s="163">
        <v>107</v>
      </c>
      <c r="G132" s="163">
        <v>105</v>
      </c>
      <c r="H132" s="163">
        <v>147</v>
      </c>
      <c r="I132" s="164">
        <f t="shared" si="26"/>
        <v>0.39999999999999991</v>
      </c>
      <c r="J132" s="165">
        <f t="shared" si="27"/>
        <v>0.28947368421052633</v>
      </c>
      <c r="K132" s="164">
        <f>H132/H123</f>
        <v>7.2866065232477448E-3</v>
      </c>
    </row>
    <row r="133" spans="2:11" x14ac:dyDescent="0.25">
      <c r="B133" s="162" t="s">
        <v>128</v>
      </c>
      <c r="C133" s="163">
        <v>62</v>
      </c>
      <c r="D133" s="163">
        <v>0</v>
      </c>
      <c r="E133" s="163">
        <v>20</v>
      </c>
      <c r="F133" s="163">
        <v>32</v>
      </c>
      <c r="G133" s="163">
        <v>32</v>
      </c>
      <c r="H133" s="163">
        <v>24</v>
      </c>
      <c r="I133" s="164">
        <f t="shared" si="26"/>
        <v>-0.25</v>
      </c>
      <c r="J133" s="165">
        <f t="shared" si="27"/>
        <v>-0.61290322580645162</v>
      </c>
      <c r="K133" s="164">
        <f>H133/H123</f>
        <v>1.1896500446118767E-3</v>
      </c>
    </row>
    <row r="134" spans="2:11" x14ac:dyDescent="0.25">
      <c r="B134" s="162" t="s">
        <v>131</v>
      </c>
      <c r="C134" s="163">
        <v>39</v>
      </c>
      <c r="D134" s="163">
        <v>30</v>
      </c>
      <c r="E134" s="163">
        <v>36</v>
      </c>
      <c r="F134" s="163">
        <v>34</v>
      </c>
      <c r="G134" s="163">
        <v>44</v>
      </c>
      <c r="H134" s="163">
        <v>24</v>
      </c>
      <c r="I134" s="164">
        <f t="shared" si="26"/>
        <v>-0.45454545454545459</v>
      </c>
      <c r="J134" s="165">
        <f t="shared" si="27"/>
        <v>-0.38461538461538458</v>
      </c>
      <c r="K134" s="164">
        <f>H134/H123</f>
        <v>1.1896500446118767E-3</v>
      </c>
    </row>
    <row r="135" spans="2:11" x14ac:dyDescent="0.25">
      <c r="B135" s="168" t="s">
        <v>145</v>
      </c>
      <c r="C135" s="169">
        <f t="shared" ref="C135:H135" si="28">C127-SUM(C128:C134)</f>
        <v>4764</v>
      </c>
      <c r="D135" s="169">
        <f t="shared" si="28"/>
        <v>1837</v>
      </c>
      <c r="E135" s="169">
        <f t="shared" si="28"/>
        <v>3913</v>
      </c>
      <c r="F135" s="169">
        <f t="shared" si="28"/>
        <v>4605</v>
      </c>
      <c r="G135" s="169">
        <f t="shared" si="28"/>
        <v>2827</v>
      </c>
      <c r="H135" s="169">
        <f t="shared" si="28"/>
        <v>3352</v>
      </c>
      <c r="I135" s="170">
        <f t="shared" si="26"/>
        <v>0.18570923240183945</v>
      </c>
      <c r="J135" s="171">
        <f t="shared" si="27"/>
        <v>-0.29638958858102438</v>
      </c>
      <c r="K135" s="170">
        <f>H135/H123</f>
        <v>0.16615445623079211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26444</v>
      </c>
      <c r="D137" s="176">
        <v>6596</v>
      </c>
      <c r="E137" s="176">
        <v>17890</v>
      </c>
      <c r="F137" s="176">
        <v>24264</v>
      </c>
      <c r="G137" s="176">
        <v>26447</v>
      </c>
      <c r="H137" s="176">
        <v>25421</v>
      </c>
      <c r="I137" s="177">
        <f t="shared" ref="I137:I149" si="29">IFERROR(H137/G137-1,"-")</f>
        <v>-3.8794570272620676E-2</v>
      </c>
      <c r="J137" s="177">
        <f t="shared" ref="J137:J149" si="30">IFERROR(H137/C137-1,"-")</f>
        <v>-3.8685524126455872E-2</v>
      </c>
      <c r="K137" s="177">
        <f>H137/H137</f>
        <v>1</v>
      </c>
    </row>
    <row r="138" spans="2:11" x14ac:dyDescent="0.25">
      <c r="B138" s="157" t="s">
        <v>97</v>
      </c>
      <c r="C138" s="158">
        <v>6360</v>
      </c>
      <c r="D138" s="158">
        <v>4187</v>
      </c>
      <c r="E138" s="158">
        <v>5654</v>
      </c>
      <c r="F138" s="158">
        <v>3786</v>
      </c>
      <c r="G138" s="158">
        <v>3753</v>
      </c>
      <c r="H138" s="158">
        <v>3212</v>
      </c>
      <c r="I138" s="159">
        <f t="shared" si="29"/>
        <v>-0.14415134559019449</v>
      </c>
      <c r="J138" s="160">
        <f t="shared" si="30"/>
        <v>-0.4949685534591195</v>
      </c>
      <c r="K138" s="159">
        <f>H138/H137</f>
        <v>0.12635222847252273</v>
      </c>
    </row>
    <row r="139" spans="2:11" x14ac:dyDescent="0.25">
      <c r="B139" s="162" t="s">
        <v>103</v>
      </c>
      <c r="C139" s="163">
        <v>2001</v>
      </c>
      <c r="D139" s="163">
        <v>2459</v>
      </c>
      <c r="E139" s="163">
        <v>4018</v>
      </c>
      <c r="F139" s="163">
        <v>2710</v>
      </c>
      <c r="G139" s="163">
        <v>2511</v>
      </c>
      <c r="H139" s="163">
        <v>1803</v>
      </c>
      <c r="I139" s="164">
        <f t="shared" si="29"/>
        <v>-0.28195937873357224</v>
      </c>
      <c r="J139" s="165">
        <f t="shared" si="30"/>
        <v>-9.8950524737631218E-2</v>
      </c>
      <c r="K139" s="164">
        <f>H139/H137</f>
        <v>7.0925612682427919E-2</v>
      </c>
    </row>
    <row r="140" spans="2:11" x14ac:dyDescent="0.25">
      <c r="B140" s="162" t="s">
        <v>100</v>
      </c>
      <c r="C140" s="163">
        <v>4359</v>
      </c>
      <c r="D140" s="163">
        <v>1728</v>
      </c>
      <c r="E140" s="163">
        <v>1636</v>
      </c>
      <c r="F140" s="163">
        <v>1076</v>
      </c>
      <c r="G140" s="163">
        <v>1242</v>
      </c>
      <c r="H140" s="163">
        <v>1409</v>
      </c>
      <c r="I140" s="164">
        <f t="shared" si="29"/>
        <v>0.1344605475040257</v>
      </c>
      <c r="J140" s="165">
        <f t="shared" si="30"/>
        <v>-0.67676072493691208</v>
      </c>
      <c r="K140" s="164">
        <f>H140/H137</f>
        <v>5.5426615790094801E-2</v>
      </c>
    </row>
    <row r="141" spans="2:11" x14ac:dyDescent="0.25">
      <c r="B141" s="157" t="s">
        <v>107</v>
      </c>
      <c r="C141" s="158">
        <v>20084</v>
      </c>
      <c r="D141" s="158">
        <v>2409</v>
      </c>
      <c r="E141" s="158">
        <v>12236</v>
      </c>
      <c r="F141" s="158">
        <v>20478</v>
      </c>
      <c r="G141" s="158">
        <v>22694</v>
      </c>
      <c r="H141" s="158">
        <v>22209</v>
      </c>
      <c r="I141" s="159">
        <f t="shared" si="29"/>
        <v>-2.1371287564995178E-2</v>
      </c>
      <c r="J141" s="160">
        <f t="shared" si="30"/>
        <v>0.10580561641107344</v>
      </c>
      <c r="K141" s="159">
        <f>H141/H137</f>
        <v>0.8736477715274773</v>
      </c>
    </row>
    <row r="142" spans="2:11" x14ac:dyDescent="0.25">
      <c r="B142" s="162" t="s">
        <v>110</v>
      </c>
      <c r="C142" s="163">
        <v>10959</v>
      </c>
      <c r="D142" s="163">
        <v>277</v>
      </c>
      <c r="E142" s="163">
        <v>3384</v>
      </c>
      <c r="F142" s="163">
        <v>10235</v>
      </c>
      <c r="G142" s="163">
        <v>11415</v>
      </c>
      <c r="H142" s="163">
        <v>11236</v>
      </c>
      <c r="I142" s="164">
        <f t="shared" si="29"/>
        <v>-1.5681121331581283E-2</v>
      </c>
      <c r="J142" s="165">
        <f t="shared" si="30"/>
        <v>2.5276028834747777E-2</v>
      </c>
      <c r="K142" s="164">
        <f>H142/H137</f>
        <v>0.44199677432044371</v>
      </c>
    </row>
    <row r="143" spans="2:11" x14ac:dyDescent="0.25">
      <c r="B143" s="162" t="s">
        <v>113</v>
      </c>
      <c r="C143" s="163">
        <v>1672</v>
      </c>
      <c r="D143" s="163">
        <v>263</v>
      </c>
      <c r="E143" s="163">
        <v>962</v>
      </c>
      <c r="F143" s="163">
        <v>1370</v>
      </c>
      <c r="G143" s="163">
        <v>1837</v>
      </c>
      <c r="H143" s="163">
        <v>1470</v>
      </c>
      <c r="I143" s="164">
        <f t="shared" si="29"/>
        <v>-0.19978225367446922</v>
      </c>
      <c r="J143" s="165">
        <f t="shared" si="30"/>
        <v>-0.12081339712918659</v>
      </c>
      <c r="K143" s="164">
        <f>H143/H137</f>
        <v>5.7826206679516934E-2</v>
      </c>
    </row>
    <row r="144" spans="2:11" x14ac:dyDescent="0.25">
      <c r="B144" s="162" t="s">
        <v>116</v>
      </c>
      <c r="C144" s="163">
        <v>1754</v>
      </c>
      <c r="D144" s="163">
        <v>346</v>
      </c>
      <c r="E144" s="163">
        <v>1404</v>
      </c>
      <c r="F144" s="163">
        <v>1920</v>
      </c>
      <c r="G144" s="163">
        <v>2346</v>
      </c>
      <c r="H144" s="163">
        <v>1937</v>
      </c>
      <c r="I144" s="164">
        <f t="shared" si="29"/>
        <v>-0.17433930093776639</v>
      </c>
      <c r="J144" s="165">
        <f t="shared" si="30"/>
        <v>0.10433295324971503</v>
      </c>
      <c r="K144" s="164">
        <f>H144/H137</f>
        <v>7.6196845128043741E-2</v>
      </c>
    </row>
    <row r="145" spans="2:11" x14ac:dyDescent="0.25">
      <c r="B145" s="162" t="s">
        <v>123</v>
      </c>
      <c r="C145" s="163">
        <v>393</v>
      </c>
      <c r="D145" s="163">
        <v>12</v>
      </c>
      <c r="E145" s="163">
        <v>724</v>
      </c>
      <c r="F145" s="163">
        <v>961</v>
      </c>
      <c r="G145" s="163">
        <v>1021</v>
      </c>
      <c r="H145" s="163">
        <v>533</v>
      </c>
      <c r="I145" s="164">
        <f t="shared" si="29"/>
        <v>-0.47796278158667971</v>
      </c>
      <c r="J145" s="165">
        <f t="shared" si="30"/>
        <v>0.35623409669211203</v>
      </c>
      <c r="K145" s="164">
        <f>H145/H137</f>
        <v>2.0966917115770426E-2</v>
      </c>
    </row>
    <row r="146" spans="2:11" x14ac:dyDescent="0.25">
      <c r="B146" s="162" t="s">
        <v>119</v>
      </c>
      <c r="C146" s="163">
        <v>448</v>
      </c>
      <c r="D146" s="163">
        <v>182</v>
      </c>
      <c r="E146" s="163">
        <v>592</v>
      </c>
      <c r="F146" s="163">
        <v>363</v>
      </c>
      <c r="G146" s="163">
        <v>402</v>
      </c>
      <c r="H146" s="163">
        <v>269</v>
      </c>
      <c r="I146" s="164">
        <f t="shared" si="29"/>
        <v>-0.3308457711442786</v>
      </c>
      <c r="J146" s="165">
        <f t="shared" si="30"/>
        <v>-0.3995535714285714</v>
      </c>
      <c r="K146" s="164">
        <f>H146/H137</f>
        <v>1.0581802446795956E-2</v>
      </c>
    </row>
    <row r="147" spans="2:11" x14ac:dyDescent="0.25">
      <c r="B147" s="162" t="s">
        <v>128</v>
      </c>
      <c r="C147" s="163">
        <v>9</v>
      </c>
      <c r="D147" s="163">
        <v>2</v>
      </c>
      <c r="E147" s="163">
        <v>3</v>
      </c>
      <c r="F147" s="163">
        <v>22</v>
      </c>
      <c r="G147" s="163">
        <v>12</v>
      </c>
      <c r="H147" s="163">
        <v>12</v>
      </c>
      <c r="I147" s="164">
        <f t="shared" si="29"/>
        <v>0</v>
      </c>
      <c r="J147" s="165">
        <f t="shared" si="30"/>
        <v>0.33333333333333326</v>
      </c>
      <c r="K147" s="164">
        <f>H147/H137</f>
        <v>4.7205066677156679E-4</v>
      </c>
    </row>
    <row r="148" spans="2:11" x14ac:dyDescent="0.25">
      <c r="B148" s="162" t="s">
        <v>131</v>
      </c>
      <c r="C148" s="163">
        <v>30</v>
      </c>
      <c r="D148" s="163">
        <v>0</v>
      </c>
      <c r="E148" s="163">
        <v>0</v>
      </c>
      <c r="F148" s="163">
        <v>3</v>
      </c>
      <c r="G148" s="163">
        <v>11</v>
      </c>
      <c r="H148" s="163">
        <v>12</v>
      </c>
      <c r="I148" s="164">
        <f t="shared" si="29"/>
        <v>9.0909090909090828E-2</v>
      </c>
      <c r="J148" s="165">
        <f t="shared" si="30"/>
        <v>-0.6</v>
      </c>
      <c r="K148" s="164">
        <f>H148/H137</f>
        <v>4.7205066677156679E-4</v>
      </c>
    </row>
    <row r="149" spans="2:11" x14ac:dyDescent="0.25">
      <c r="B149" s="168" t="s">
        <v>145</v>
      </c>
      <c r="C149" s="169">
        <f t="shared" ref="C149:H149" si="31">C141-SUM(C142:C148)</f>
        <v>4819</v>
      </c>
      <c r="D149" s="169">
        <f t="shared" si="31"/>
        <v>1327</v>
      </c>
      <c r="E149" s="169">
        <f t="shared" si="31"/>
        <v>5167</v>
      </c>
      <c r="F149" s="169">
        <f t="shared" si="31"/>
        <v>5604</v>
      </c>
      <c r="G149" s="169">
        <f t="shared" si="31"/>
        <v>5650</v>
      </c>
      <c r="H149" s="169">
        <f t="shared" si="31"/>
        <v>6740</v>
      </c>
      <c r="I149" s="170">
        <f t="shared" si="29"/>
        <v>0.19292035398230079</v>
      </c>
      <c r="J149" s="171">
        <f t="shared" si="30"/>
        <v>0.39863042124922177</v>
      </c>
      <c r="K149" s="170">
        <f>H149/H137</f>
        <v>0.26513512450336335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9128</v>
      </c>
      <c r="D151" s="176">
        <v>4062</v>
      </c>
      <c r="E151" s="176">
        <v>8589</v>
      </c>
      <c r="F151" s="176">
        <v>10300</v>
      </c>
      <c r="G151" s="176">
        <v>11494</v>
      </c>
      <c r="H151" s="176">
        <v>12467</v>
      </c>
      <c r="I151" s="177">
        <f t="shared" ref="I151:I163" si="32">IFERROR(H151/G151-1,"-")</f>
        <v>8.4652862362972092E-2</v>
      </c>
      <c r="J151" s="177">
        <f t="shared" ref="J151:J163" si="33">IFERROR(H151/C151-1,"-")</f>
        <v>0.36579754601226999</v>
      </c>
      <c r="K151" s="177">
        <f>H151/H151</f>
        <v>1</v>
      </c>
    </row>
    <row r="152" spans="2:11" x14ac:dyDescent="0.25">
      <c r="B152" s="157" t="s">
        <v>97</v>
      </c>
      <c r="C152" s="158">
        <v>3146</v>
      </c>
      <c r="D152" s="158">
        <v>3234</v>
      </c>
      <c r="E152" s="158">
        <v>4764</v>
      </c>
      <c r="F152" s="158">
        <v>5825</v>
      </c>
      <c r="G152" s="158">
        <v>5944</v>
      </c>
      <c r="H152" s="158">
        <v>5979</v>
      </c>
      <c r="I152" s="159">
        <f t="shared" si="32"/>
        <v>5.8882907133244178E-3</v>
      </c>
      <c r="J152" s="160">
        <f t="shared" si="33"/>
        <v>0.90050858232676423</v>
      </c>
      <c r="K152" s="159">
        <f>H152/H151</f>
        <v>0.47958610732333362</v>
      </c>
    </row>
    <row r="153" spans="2:11" x14ac:dyDescent="0.25">
      <c r="B153" s="162" t="s">
        <v>103</v>
      </c>
      <c r="C153" s="163">
        <v>1159</v>
      </c>
      <c r="D153" s="163">
        <v>2095</v>
      </c>
      <c r="E153" s="163">
        <v>3633</v>
      </c>
      <c r="F153" s="163">
        <v>4633</v>
      </c>
      <c r="G153" s="163">
        <v>4708</v>
      </c>
      <c r="H153" s="163">
        <v>4154</v>
      </c>
      <c r="I153" s="164">
        <f t="shared" si="32"/>
        <v>-0.11767204757858962</v>
      </c>
      <c r="J153" s="165">
        <f t="shared" si="33"/>
        <v>2.5841242450388267</v>
      </c>
      <c r="K153" s="164">
        <f>H153/H151</f>
        <v>0.33319964706826022</v>
      </c>
    </row>
    <row r="154" spans="2:11" x14ac:dyDescent="0.25">
      <c r="B154" s="162" t="s">
        <v>100</v>
      </c>
      <c r="C154" s="163">
        <v>1987</v>
      </c>
      <c r="D154" s="163">
        <v>1139</v>
      </c>
      <c r="E154" s="163">
        <v>1131</v>
      </c>
      <c r="F154" s="163">
        <v>1192</v>
      </c>
      <c r="G154" s="163">
        <v>1236</v>
      </c>
      <c r="H154" s="163">
        <v>1825</v>
      </c>
      <c r="I154" s="164">
        <f t="shared" si="32"/>
        <v>0.47653721682847894</v>
      </c>
      <c r="J154" s="165">
        <f t="shared" si="33"/>
        <v>-8.1529944640161056E-2</v>
      </c>
      <c r="K154" s="164">
        <f>H154/H151</f>
        <v>0.1463864602550734</v>
      </c>
    </row>
    <row r="155" spans="2:11" x14ac:dyDescent="0.25">
      <c r="B155" s="157" t="s">
        <v>107</v>
      </c>
      <c r="C155" s="158">
        <v>5982</v>
      </c>
      <c r="D155" s="158">
        <v>828</v>
      </c>
      <c r="E155" s="158">
        <v>3825</v>
      </c>
      <c r="F155" s="158">
        <v>4475</v>
      </c>
      <c r="G155" s="158">
        <v>5550</v>
      </c>
      <c r="H155" s="158">
        <v>6488</v>
      </c>
      <c r="I155" s="159">
        <f t="shared" si="32"/>
        <v>0.16900900900900906</v>
      </c>
      <c r="J155" s="160">
        <f t="shared" si="33"/>
        <v>8.4587094617184944E-2</v>
      </c>
      <c r="K155" s="159">
        <f>H155/H151</f>
        <v>0.52041389267666638</v>
      </c>
    </row>
    <row r="156" spans="2:11" x14ac:dyDescent="0.25">
      <c r="B156" s="162" t="s">
        <v>110</v>
      </c>
      <c r="C156" s="163">
        <v>1622</v>
      </c>
      <c r="D156" s="163">
        <v>25</v>
      </c>
      <c r="E156" s="163">
        <v>766</v>
      </c>
      <c r="F156" s="163">
        <v>1725</v>
      </c>
      <c r="G156" s="163">
        <v>1527</v>
      </c>
      <c r="H156" s="163">
        <v>1789</v>
      </c>
      <c r="I156" s="164">
        <f t="shared" si="32"/>
        <v>0.17157825802226578</v>
      </c>
      <c r="J156" s="165">
        <f t="shared" si="33"/>
        <v>0.1029593094944512</v>
      </c>
      <c r="K156" s="164">
        <f>H156/H151</f>
        <v>0.14349883692949386</v>
      </c>
    </row>
    <row r="157" spans="2:11" x14ac:dyDescent="0.25">
      <c r="B157" s="162" t="s">
        <v>113</v>
      </c>
      <c r="C157" s="163">
        <v>1568</v>
      </c>
      <c r="D157" s="163">
        <v>122</v>
      </c>
      <c r="E157" s="163">
        <v>931</v>
      </c>
      <c r="F157" s="163">
        <v>786</v>
      </c>
      <c r="G157" s="163">
        <v>987</v>
      </c>
      <c r="H157" s="163">
        <v>875</v>
      </c>
      <c r="I157" s="164">
        <f t="shared" si="32"/>
        <v>-0.11347517730496459</v>
      </c>
      <c r="J157" s="165">
        <f t="shared" si="33"/>
        <v>-0.4419642857142857</v>
      </c>
      <c r="K157" s="164">
        <f>H157/H151</f>
        <v>7.0185289163391354E-2</v>
      </c>
    </row>
    <row r="158" spans="2:11" x14ac:dyDescent="0.25">
      <c r="B158" s="162" t="s">
        <v>116</v>
      </c>
      <c r="C158" s="163">
        <v>886</v>
      </c>
      <c r="D158" s="163">
        <v>56</v>
      </c>
      <c r="E158" s="163">
        <v>542</v>
      </c>
      <c r="F158" s="163">
        <v>630</v>
      </c>
      <c r="G158" s="163">
        <v>1092</v>
      </c>
      <c r="H158" s="163">
        <v>1312</v>
      </c>
      <c r="I158" s="164">
        <f t="shared" si="32"/>
        <v>0.20146520146520142</v>
      </c>
      <c r="J158" s="165">
        <f t="shared" si="33"/>
        <v>0.4808126410835214</v>
      </c>
      <c r="K158" s="164">
        <f>H158/H151</f>
        <v>0.1052378278655651</v>
      </c>
    </row>
    <row r="159" spans="2:11" x14ac:dyDescent="0.25">
      <c r="B159" s="162" t="s">
        <v>123</v>
      </c>
      <c r="C159" s="163">
        <v>101</v>
      </c>
      <c r="D159" s="163">
        <v>10</v>
      </c>
      <c r="E159" s="163">
        <v>90</v>
      </c>
      <c r="F159" s="163">
        <v>111</v>
      </c>
      <c r="G159" s="163">
        <v>168</v>
      </c>
      <c r="H159" s="163">
        <v>245</v>
      </c>
      <c r="I159" s="164">
        <f t="shared" si="32"/>
        <v>0.45833333333333326</v>
      </c>
      <c r="J159" s="165">
        <f t="shared" si="33"/>
        <v>1.4257425742574257</v>
      </c>
      <c r="K159" s="164">
        <f>H159/H151</f>
        <v>1.9651880965749578E-2</v>
      </c>
    </row>
    <row r="160" spans="2:11" x14ac:dyDescent="0.25">
      <c r="B160" s="162" t="s">
        <v>119</v>
      </c>
      <c r="C160" s="163">
        <v>426</v>
      </c>
      <c r="D160" s="163">
        <v>274</v>
      </c>
      <c r="E160" s="163">
        <v>217</v>
      </c>
      <c r="F160" s="163">
        <v>302</v>
      </c>
      <c r="G160" s="163">
        <v>285</v>
      </c>
      <c r="H160" s="163">
        <v>452</v>
      </c>
      <c r="I160" s="164">
        <f t="shared" si="32"/>
        <v>0.5859649122807018</v>
      </c>
      <c r="J160" s="165">
        <f t="shared" si="33"/>
        <v>6.1032863849765251E-2</v>
      </c>
      <c r="K160" s="164">
        <f>H160/H151</f>
        <v>3.6255715087831875E-2</v>
      </c>
    </row>
    <row r="161" spans="2:11" x14ac:dyDescent="0.25">
      <c r="B161" s="162" t="s">
        <v>128</v>
      </c>
      <c r="C161" s="163">
        <v>14</v>
      </c>
      <c r="D161" s="163">
        <v>3</v>
      </c>
      <c r="E161" s="163">
        <v>7</v>
      </c>
      <c r="F161" s="163">
        <v>11</v>
      </c>
      <c r="G161" s="163">
        <v>13</v>
      </c>
      <c r="H161" s="163">
        <v>15</v>
      </c>
      <c r="I161" s="164">
        <f t="shared" si="32"/>
        <v>0.15384615384615374</v>
      </c>
      <c r="J161" s="165">
        <f t="shared" si="33"/>
        <v>7.1428571428571397E-2</v>
      </c>
      <c r="K161" s="164">
        <f>H161/H151</f>
        <v>1.2031763856581374E-3</v>
      </c>
    </row>
    <row r="162" spans="2:11" x14ac:dyDescent="0.25">
      <c r="B162" s="162" t="s">
        <v>131</v>
      </c>
      <c r="C162" s="163">
        <v>10</v>
      </c>
      <c r="D162" s="163">
        <v>0</v>
      </c>
      <c r="E162" s="163">
        <v>10</v>
      </c>
      <c r="F162" s="163">
        <v>6</v>
      </c>
      <c r="G162" s="163">
        <v>23</v>
      </c>
      <c r="H162" s="163">
        <v>7</v>
      </c>
      <c r="I162" s="164">
        <f t="shared" si="32"/>
        <v>-0.69565217391304346</v>
      </c>
      <c r="J162" s="165">
        <f t="shared" si="33"/>
        <v>-0.30000000000000004</v>
      </c>
      <c r="K162" s="164">
        <f>H162/H151</f>
        <v>5.6148231330713087E-4</v>
      </c>
    </row>
    <row r="163" spans="2:11" x14ac:dyDescent="0.25">
      <c r="B163" s="168" t="s">
        <v>145</v>
      </c>
      <c r="C163" s="169">
        <f t="shared" ref="C163:H163" si="34">C155-SUM(C156:C162)</f>
        <v>1355</v>
      </c>
      <c r="D163" s="169">
        <f t="shared" si="34"/>
        <v>338</v>
      </c>
      <c r="E163" s="169">
        <f t="shared" si="34"/>
        <v>1262</v>
      </c>
      <c r="F163" s="169">
        <f t="shared" si="34"/>
        <v>904</v>
      </c>
      <c r="G163" s="169">
        <f t="shared" si="34"/>
        <v>1455</v>
      </c>
      <c r="H163" s="169">
        <f t="shared" si="34"/>
        <v>1793</v>
      </c>
      <c r="I163" s="170">
        <f t="shared" si="32"/>
        <v>0.23230240549828185</v>
      </c>
      <c r="J163" s="171">
        <f t="shared" si="33"/>
        <v>0.32324723247232479</v>
      </c>
      <c r="K163" s="170">
        <f>H163/H151</f>
        <v>0.14381968396566935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3031C-6826-4712-988A-4ADD9704AFF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3637977</v>
      </c>
      <c r="D9" s="176">
        <v>3620829</v>
      </c>
      <c r="E9" s="176">
        <v>1311192</v>
      </c>
      <c r="F9" s="176">
        <v>3492085</v>
      </c>
      <c r="G9" s="176">
        <v>3849133</v>
      </c>
      <c r="H9" s="176">
        <v>4095618</v>
      </c>
      <c r="I9" s="177">
        <f>IFERROR(H9/G9-1,"-")</f>
        <v>6.4036498608907477E-2</v>
      </c>
      <c r="J9" s="177">
        <f>IFERROR(H9/D9-1,"-")</f>
        <v>0.13112715347783621</v>
      </c>
      <c r="K9" s="176">
        <f>H9-G9</f>
        <v>246485</v>
      </c>
      <c r="L9" s="176">
        <f>H9-D9</f>
        <v>474789</v>
      </c>
      <c r="M9" s="177">
        <f t="shared" ref="M9:M21" si="0">H9/H$9</f>
        <v>1</v>
      </c>
      <c r="P9" s="154" t="s">
        <v>68</v>
      </c>
      <c r="Q9" s="176">
        <v>1270262</v>
      </c>
      <c r="R9" s="176">
        <v>1326830</v>
      </c>
      <c r="S9" s="176">
        <v>434246</v>
      </c>
      <c r="T9" s="176">
        <v>1298122</v>
      </c>
      <c r="U9" s="176">
        <v>1400057</v>
      </c>
      <c r="V9" s="176">
        <v>1449683</v>
      </c>
      <c r="W9" s="177">
        <f>IFERROR(V9/U9-1,"-")</f>
        <v>3.5445699710797474E-2</v>
      </c>
      <c r="X9" s="177">
        <f>IFERROR(V9/R9-1,"-")</f>
        <v>9.2591364379762231E-2</v>
      </c>
      <c r="Y9" s="176">
        <f>V9-U9</f>
        <v>49626</v>
      </c>
      <c r="Z9" s="176">
        <f>V9-R9</f>
        <v>122853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822209</v>
      </c>
      <c r="D10" s="158">
        <v>824041</v>
      </c>
      <c r="E10" s="158">
        <v>355635</v>
      </c>
      <c r="F10" s="158">
        <v>802083</v>
      </c>
      <c r="G10" s="158">
        <v>830806</v>
      </c>
      <c r="H10" s="158">
        <v>834904</v>
      </c>
      <c r="I10" s="160">
        <f>IFERROR(H10/G10-1,"-")</f>
        <v>4.9325594663496286E-3</v>
      </c>
      <c r="J10" s="159">
        <f t="shared" ref="J10:J21" si="2">IFERROR(H10/D10-1,"-")</f>
        <v>1.3182596497018917E-2</v>
      </c>
      <c r="K10" s="158">
        <f t="shared" ref="K10:K20" si="3">H10-G10</f>
        <v>4098</v>
      </c>
      <c r="L10" s="158">
        <f t="shared" ref="L10:L21" si="4">H10-D10</f>
        <v>10863</v>
      </c>
      <c r="M10" s="159">
        <f t="shared" si="0"/>
        <v>0.2038529960557845</v>
      </c>
      <c r="P10" s="157" t="s">
        <v>97</v>
      </c>
      <c r="Q10" s="158">
        <v>152172</v>
      </c>
      <c r="R10" s="158">
        <v>183116</v>
      </c>
      <c r="S10" s="158">
        <v>76613</v>
      </c>
      <c r="T10" s="158">
        <v>171971</v>
      </c>
      <c r="U10" s="158">
        <v>148781</v>
      </c>
      <c r="V10" s="158">
        <v>132009</v>
      </c>
      <c r="W10" s="160">
        <f>IFERROR(V10/U10-1,"-")</f>
        <v>-0.11272944798058893</v>
      </c>
      <c r="X10" s="159">
        <f t="shared" ref="X10:X21" si="5">IFERROR(V10/R10-1,"-")</f>
        <v>-0.2790963105353983</v>
      </c>
      <c r="Y10" s="157">
        <f t="shared" ref="Y10:Y20" si="6">V10-U10</f>
        <v>-16772</v>
      </c>
      <c r="Z10" s="158">
        <f t="shared" ref="Z10:Z21" si="7">V10-R10</f>
        <v>-51107</v>
      </c>
      <c r="AA10" s="159">
        <f t="shared" si="1"/>
        <v>9.1060597385773309E-2</v>
      </c>
    </row>
    <row r="11" spans="1:27" x14ac:dyDescent="0.25">
      <c r="A11" s="161" t="s">
        <v>100</v>
      </c>
      <c r="B11" s="162" t="s">
        <v>103</v>
      </c>
      <c r="C11" s="163">
        <v>340647</v>
      </c>
      <c r="D11" s="163">
        <v>328320</v>
      </c>
      <c r="E11" s="163">
        <v>151426</v>
      </c>
      <c r="F11" s="163">
        <v>341997</v>
      </c>
      <c r="G11" s="163">
        <v>348792</v>
      </c>
      <c r="H11" s="163">
        <v>338193</v>
      </c>
      <c r="I11" s="165">
        <f>IFERROR(H11/G11-1,"-")</f>
        <v>-3.0387738250877261E-2</v>
      </c>
      <c r="J11" s="164">
        <f t="shared" si="2"/>
        <v>3.0071271929824617E-2</v>
      </c>
      <c r="K11" s="163">
        <f t="shared" si="3"/>
        <v>-10599</v>
      </c>
      <c r="L11" s="163">
        <f t="shared" si="4"/>
        <v>9873</v>
      </c>
      <c r="M11" s="164">
        <f t="shared" si="0"/>
        <v>8.2574351416562775E-2</v>
      </c>
      <c r="P11" s="162" t="s">
        <v>103</v>
      </c>
      <c r="Q11" s="163">
        <v>72772</v>
      </c>
      <c r="R11" s="163">
        <v>94584</v>
      </c>
      <c r="S11" s="163">
        <v>42842</v>
      </c>
      <c r="T11" s="163">
        <v>74040</v>
      </c>
      <c r="U11" s="163">
        <v>63391</v>
      </c>
      <c r="V11" s="163">
        <v>50766</v>
      </c>
      <c r="W11" s="165">
        <f>IFERROR(V11/U11-1,"-")</f>
        <v>-0.19916076414632988</v>
      </c>
      <c r="X11" s="164">
        <f t="shared" si="5"/>
        <v>-0.4632707434661254</v>
      </c>
      <c r="Y11" s="162">
        <f t="shared" si="6"/>
        <v>-12625</v>
      </c>
      <c r="Z11" s="163">
        <f t="shared" si="7"/>
        <v>-43818</v>
      </c>
      <c r="AA11" s="164">
        <f>V11/V$9</f>
        <v>3.501869029298129E-2</v>
      </c>
    </row>
    <row r="12" spans="1:27" x14ac:dyDescent="0.25">
      <c r="A12" s="1"/>
      <c r="B12" s="162" t="s">
        <v>100</v>
      </c>
      <c r="C12" s="163">
        <v>481562</v>
      </c>
      <c r="D12" s="163">
        <v>495721</v>
      </c>
      <c r="E12" s="163">
        <v>204209</v>
      </c>
      <c r="F12" s="163">
        <v>460086</v>
      </c>
      <c r="G12" s="163">
        <v>482014</v>
      </c>
      <c r="H12" s="163">
        <v>496711</v>
      </c>
      <c r="I12" s="165">
        <f>IFERROR(H12/G12-1,"-")</f>
        <v>3.0490815619463429E-2</v>
      </c>
      <c r="J12" s="164">
        <f t="shared" si="2"/>
        <v>1.9970911056823581E-3</v>
      </c>
      <c r="K12" s="163">
        <f t="shared" si="3"/>
        <v>14697</v>
      </c>
      <c r="L12" s="163">
        <f t="shared" si="4"/>
        <v>990</v>
      </c>
      <c r="M12" s="164">
        <f t="shared" si="0"/>
        <v>0.12127864463922172</v>
      </c>
      <c r="P12" s="162" t="s">
        <v>100</v>
      </c>
      <c r="Q12" s="163">
        <v>79400</v>
      </c>
      <c r="R12" s="163">
        <v>88532</v>
      </c>
      <c r="S12" s="163">
        <v>33771</v>
      </c>
      <c r="T12" s="163">
        <v>97931</v>
      </c>
      <c r="U12" s="163">
        <v>85390</v>
      </c>
      <c r="V12" s="163">
        <v>81243</v>
      </c>
      <c r="W12" s="165">
        <f>IFERROR(V12/U12-1,"-")</f>
        <v>-4.8565405785220728E-2</v>
      </c>
      <c r="X12" s="164">
        <f t="shared" si="5"/>
        <v>-8.2331812226087764E-2</v>
      </c>
      <c r="Y12" s="162">
        <f t="shared" si="6"/>
        <v>-4147</v>
      </c>
      <c r="Z12" s="163">
        <f t="shared" si="7"/>
        <v>-7289</v>
      </c>
      <c r="AA12" s="164">
        <f t="shared" si="1"/>
        <v>5.6041907092792012E-2</v>
      </c>
    </row>
    <row r="13" spans="1:27" s="56" customFormat="1" x14ac:dyDescent="0.25">
      <c r="B13" s="157" t="s">
        <v>107</v>
      </c>
      <c r="C13" s="158">
        <v>2815768</v>
      </c>
      <c r="D13" s="158">
        <v>2796788</v>
      </c>
      <c r="E13" s="158">
        <v>955557</v>
      </c>
      <c r="F13" s="158">
        <v>2690002</v>
      </c>
      <c r="G13" s="158">
        <v>3018327</v>
      </c>
      <c r="H13" s="158">
        <v>3260714</v>
      </c>
      <c r="I13" s="160">
        <f>IFERROR(H13/G13-1,"-")</f>
        <v>8.030508291513816E-2</v>
      </c>
      <c r="J13" s="159">
        <f t="shared" si="2"/>
        <v>0.16587814306983573</v>
      </c>
      <c r="K13" s="158">
        <f t="shared" si="3"/>
        <v>242387</v>
      </c>
      <c r="L13" s="158">
        <f t="shared" si="4"/>
        <v>463926</v>
      </c>
      <c r="M13" s="159">
        <f t="shared" si="0"/>
        <v>0.79614700394421545</v>
      </c>
      <c r="P13" s="157" t="s">
        <v>107</v>
      </c>
      <c r="Q13" s="158">
        <v>1118090</v>
      </c>
      <c r="R13" s="158">
        <v>1143714</v>
      </c>
      <c r="S13" s="158">
        <v>357633</v>
      </c>
      <c r="T13" s="158">
        <v>1126151</v>
      </c>
      <c r="U13" s="158">
        <v>1251276</v>
      </c>
      <c r="V13" s="158">
        <v>1317674</v>
      </c>
      <c r="W13" s="160">
        <f>IFERROR(V13/U13-1,"-")</f>
        <v>5.3064232031941883E-2</v>
      </c>
      <c r="X13" s="159">
        <f t="shared" si="5"/>
        <v>0.152100962303513</v>
      </c>
      <c r="Y13" s="157">
        <f t="shared" si="6"/>
        <v>66398</v>
      </c>
      <c r="Z13" s="158">
        <f t="shared" si="7"/>
        <v>173960</v>
      </c>
      <c r="AA13" s="159">
        <f t="shared" si="1"/>
        <v>0.90893940261422668</v>
      </c>
    </row>
    <row r="14" spans="1:27" s="56" customFormat="1" x14ac:dyDescent="0.25">
      <c r="B14" s="162" t="s">
        <v>110</v>
      </c>
      <c r="C14" s="163">
        <v>1259240</v>
      </c>
      <c r="D14" s="163">
        <v>1307720</v>
      </c>
      <c r="E14" s="163">
        <v>368680</v>
      </c>
      <c r="F14" s="163">
        <v>1262054</v>
      </c>
      <c r="G14" s="163">
        <v>1438371</v>
      </c>
      <c r="H14" s="163">
        <v>1561349</v>
      </c>
      <c r="I14" s="165">
        <f t="shared" ref="I14:I21" si="8">IFERROR(H14/G14-1,"-")</f>
        <v>8.5498108624270097E-2</v>
      </c>
      <c r="J14" s="164">
        <f t="shared" si="2"/>
        <v>0.19394748111216464</v>
      </c>
      <c r="K14" s="163">
        <f t="shared" si="3"/>
        <v>122978</v>
      </c>
      <c r="L14" s="163">
        <f t="shared" si="4"/>
        <v>253629</v>
      </c>
      <c r="M14" s="164">
        <f t="shared" si="0"/>
        <v>0.3812242743341786</v>
      </c>
      <c r="P14" s="162" t="s">
        <v>110</v>
      </c>
      <c r="Q14" s="163">
        <v>546893</v>
      </c>
      <c r="R14" s="163">
        <v>575644</v>
      </c>
      <c r="S14" s="163">
        <v>155761</v>
      </c>
      <c r="T14" s="163">
        <v>575306</v>
      </c>
      <c r="U14" s="163">
        <v>656025</v>
      </c>
      <c r="V14" s="163">
        <v>697141</v>
      </c>
      <c r="W14" s="165">
        <f t="shared" ref="W14:W21" si="9">IFERROR(V14/U14-1,"-")</f>
        <v>6.2674440760641659E-2</v>
      </c>
      <c r="X14" s="164">
        <f t="shared" si="5"/>
        <v>0.21106274016579696</v>
      </c>
      <c r="Y14" s="162">
        <f t="shared" si="6"/>
        <v>41116</v>
      </c>
      <c r="Z14" s="163">
        <f t="shared" si="7"/>
        <v>121497</v>
      </c>
      <c r="AA14" s="164">
        <f t="shared" si="1"/>
        <v>0.48089202949886284</v>
      </c>
    </row>
    <row r="15" spans="1:27" x14ac:dyDescent="0.25">
      <c r="A15" s="1"/>
      <c r="B15" s="162" t="s">
        <v>113</v>
      </c>
      <c r="C15" s="163">
        <v>425592</v>
      </c>
      <c r="D15" s="163">
        <v>362204</v>
      </c>
      <c r="E15" s="163">
        <v>121788</v>
      </c>
      <c r="F15" s="163">
        <v>266922</v>
      </c>
      <c r="G15" s="163">
        <v>303364</v>
      </c>
      <c r="H15" s="163">
        <v>315820</v>
      </c>
      <c r="I15" s="165">
        <f t="shared" si="8"/>
        <v>4.1059585184794578E-2</v>
      </c>
      <c r="J15" s="164">
        <f t="shared" si="2"/>
        <v>-0.12806043003390355</v>
      </c>
      <c r="K15" s="163">
        <f t="shared" si="3"/>
        <v>12456</v>
      </c>
      <c r="L15" s="163">
        <f t="shared" si="4"/>
        <v>-46384</v>
      </c>
      <c r="M15" s="164">
        <f t="shared" si="0"/>
        <v>7.7111683755662755E-2</v>
      </c>
      <c r="P15" s="162" t="s">
        <v>113</v>
      </c>
      <c r="Q15" s="163">
        <v>162885</v>
      </c>
      <c r="R15" s="163">
        <v>150403</v>
      </c>
      <c r="S15" s="163">
        <v>45028</v>
      </c>
      <c r="T15" s="163">
        <v>120904</v>
      </c>
      <c r="U15" s="163">
        <v>131670</v>
      </c>
      <c r="V15" s="163">
        <v>132799</v>
      </c>
      <c r="W15" s="165">
        <f t="shared" si="9"/>
        <v>8.5744664692033457E-3</v>
      </c>
      <c r="X15" s="164">
        <f t="shared" si="5"/>
        <v>-0.11704553765549885</v>
      </c>
      <c r="Y15" s="162">
        <f t="shared" si="6"/>
        <v>1129</v>
      </c>
      <c r="Z15" s="163">
        <f t="shared" si="7"/>
        <v>-17604</v>
      </c>
      <c r="AA15" s="164">
        <f t="shared" si="1"/>
        <v>9.1605544108608578E-2</v>
      </c>
    </row>
    <row r="16" spans="1:27" x14ac:dyDescent="0.25">
      <c r="A16" s="1"/>
      <c r="B16" s="162" t="s">
        <v>116</v>
      </c>
      <c r="C16" s="163">
        <v>125151</v>
      </c>
      <c r="D16" s="163">
        <v>127393</v>
      </c>
      <c r="E16" s="163">
        <v>46683</v>
      </c>
      <c r="F16" s="163">
        <v>143090</v>
      </c>
      <c r="G16" s="163">
        <v>161004</v>
      </c>
      <c r="H16" s="163">
        <v>174252</v>
      </c>
      <c r="I16" s="165">
        <f t="shared" si="8"/>
        <v>8.2283669970932394E-2</v>
      </c>
      <c r="J16" s="164">
        <f t="shared" si="2"/>
        <v>0.36783025754947296</v>
      </c>
      <c r="K16" s="163">
        <f t="shared" si="3"/>
        <v>13248</v>
      </c>
      <c r="L16" s="163">
        <f t="shared" si="4"/>
        <v>46859</v>
      </c>
      <c r="M16" s="164">
        <f t="shared" si="0"/>
        <v>4.2545960096864503E-2</v>
      </c>
      <c r="P16" s="162" t="s">
        <v>116</v>
      </c>
      <c r="Q16" s="163">
        <v>35996</v>
      </c>
      <c r="R16" s="163">
        <v>39885</v>
      </c>
      <c r="S16" s="163">
        <v>15695</v>
      </c>
      <c r="T16" s="163">
        <v>46955</v>
      </c>
      <c r="U16" s="163">
        <v>49227</v>
      </c>
      <c r="V16" s="163">
        <v>44942</v>
      </c>
      <c r="W16" s="165">
        <f t="shared" si="9"/>
        <v>-8.7045726938468682E-2</v>
      </c>
      <c r="X16" s="164">
        <f t="shared" si="5"/>
        <v>0.12678951986962517</v>
      </c>
      <c r="Y16" s="162">
        <f t="shared" si="6"/>
        <v>-4285</v>
      </c>
      <c r="Z16" s="163">
        <f t="shared" si="7"/>
        <v>5057</v>
      </c>
      <c r="AA16" s="164">
        <f t="shared" si="1"/>
        <v>3.1001260275522302E-2</v>
      </c>
    </row>
    <row r="17" spans="1:27" x14ac:dyDescent="0.25">
      <c r="A17" s="1"/>
      <c r="B17" s="162" t="s">
        <v>123</v>
      </c>
      <c r="C17" s="163">
        <v>112172</v>
      </c>
      <c r="D17" s="163">
        <v>104476</v>
      </c>
      <c r="E17" s="163">
        <v>36153</v>
      </c>
      <c r="F17" s="163">
        <v>132833</v>
      </c>
      <c r="G17" s="163">
        <v>122542</v>
      </c>
      <c r="H17" s="163">
        <v>129946</v>
      </c>
      <c r="I17" s="165">
        <f t="shared" si="8"/>
        <v>6.0420100863377346E-2</v>
      </c>
      <c r="J17" s="164">
        <f t="shared" si="2"/>
        <v>0.24378804701558243</v>
      </c>
      <c r="K17" s="163">
        <f t="shared" si="3"/>
        <v>7404</v>
      </c>
      <c r="L17" s="163">
        <f t="shared" si="4"/>
        <v>25470</v>
      </c>
      <c r="M17" s="164">
        <f t="shared" si="0"/>
        <v>3.1728056669347582E-2</v>
      </c>
      <c r="P17" s="162" t="s">
        <v>123</v>
      </c>
      <c r="Q17" s="163">
        <v>49764</v>
      </c>
      <c r="R17" s="163">
        <v>45808</v>
      </c>
      <c r="S17" s="163">
        <v>15190</v>
      </c>
      <c r="T17" s="163">
        <v>60469</v>
      </c>
      <c r="U17" s="163">
        <v>53942</v>
      </c>
      <c r="V17" s="163">
        <v>54097</v>
      </c>
      <c r="W17" s="165">
        <f t="shared" si="9"/>
        <v>2.8734566756887236E-3</v>
      </c>
      <c r="X17" s="164">
        <f t="shared" si="5"/>
        <v>0.1809509256025148</v>
      </c>
      <c r="Y17" s="162">
        <f t="shared" si="6"/>
        <v>155</v>
      </c>
      <c r="Z17" s="163">
        <f t="shared" si="7"/>
        <v>8289</v>
      </c>
      <c r="AA17" s="164">
        <f t="shared" si="1"/>
        <v>3.7316434006606961E-2</v>
      </c>
    </row>
    <row r="18" spans="1:27" x14ac:dyDescent="0.25">
      <c r="A18" s="1"/>
      <c r="B18" s="162" t="s">
        <v>119</v>
      </c>
      <c r="C18" s="163">
        <v>100492</v>
      </c>
      <c r="D18" s="163">
        <v>98574</v>
      </c>
      <c r="E18" s="163">
        <v>47605</v>
      </c>
      <c r="F18" s="163">
        <v>106439</v>
      </c>
      <c r="G18" s="163">
        <v>108990</v>
      </c>
      <c r="H18" s="163">
        <v>115024</v>
      </c>
      <c r="I18" s="165">
        <f t="shared" si="8"/>
        <v>5.5362877328195337E-2</v>
      </c>
      <c r="J18" s="164">
        <f t="shared" si="2"/>
        <v>0.16687970458741663</v>
      </c>
      <c r="K18" s="163">
        <f t="shared" si="3"/>
        <v>6034</v>
      </c>
      <c r="L18" s="163">
        <f t="shared" si="4"/>
        <v>16450</v>
      </c>
      <c r="M18" s="164">
        <f t="shared" si="0"/>
        <v>2.8084650472773583E-2</v>
      </c>
      <c r="P18" s="162" t="s">
        <v>119</v>
      </c>
      <c r="Q18" s="163">
        <v>52141</v>
      </c>
      <c r="R18" s="163">
        <v>51994</v>
      </c>
      <c r="S18" s="163">
        <v>22314</v>
      </c>
      <c r="T18" s="163">
        <v>60675</v>
      </c>
      <c r="U18" s="163">
        <v>57569</v>
      </c>
      <c r="V18" s="163">
        <v>59410</v>
      </c>
      <c r="W18" s="165">
        <f t="shared" si="9"/>
        <v>3.1979016484566358E-2</v>
      </c>
      <c r="X18" s="164">
        <f t="shared" si="5"/>
        <v>0.14263184213563096</v>
      </c>
      <c r="Y18" s="162">
        <f t="shared" si="6"/>
        <v>1841</v>
      </c>
      <c r="Z18" s="163">
        <f t="shared" si="7"/>
        <v>7416</v>
      </c>
      <c r="AA18" s="164">
        <f t="shared" si="1"/>
        <v>4.0981373169168708E-2</v>
      </c>
    </row>
    <row r="19" spans="1:27" x14ac:dyDescent="0.25">
      <c r="A19" s="161" t="s">
        <v>144</v>
      </c>
      <c r="B19" s="162" t="s">
        <v>128</v>
      </c>
      <c r="C19" s="163">
        <v>45583</v>
      </c>
      <c r="D19" s="163">
        <v>51496</v>
      </c>
      <c r="E19" s="163">
        <v>28519</v>
      </c>
      <c r="F19" s="163">
        <v>37941</v>
      </c>
      <c r="G19" s="163">
        <v>46327</v>
      </c>
      <c r="H19" s="163">
        <v>42252</v>
      </c>
      <c r="I19" s="165">
        <f t="shared" si="8"/>
        <v>-8.7961663824551506E-2</v>
      </c>
      <c r="J19" s="164">
        <f t="shared" si="2"/>
        <v>-0.17950908808451138</v>
      </c>
      <c r="K19" s="163">
        <f t="shared" si="3"/>
        <v>-4075</v>
      </c>
      <c r="L19" s="163">
        <f t="shared" si="4"/>
        <v>-9244</v>
      </c>
      <c r="M19" s="164">
        <f t="shared" si="0"/>
        <v>1.0316391811931679E-2</v>
      </c>
      <c r="P19" s="162" t="s">
        <v>128</v>
      </c>
      <c r="Q19" s="163">
        <v>18981</v>
      </c>
      <c r="R19" s="163">
        <v>22463</v>
      </c>
      <c r="S19" s="163">
        <v>11529</v>
      </c>
      <c r="T19" s="163">
        <v>14568</v>
      </c>
      <c r="U19" s="163">
        <v>16963</v>
      </c>
      <c r="V19" s="163">
        <v>16255</v>
      </c>
      <c r="W19" s="165">
        <f t="shared" si="9"/>
        <v>-4.1737900135589201E-2</v>
      </c>
      <c r="X19" s="164">
        <f t="shared" si="5"/>
        <v>-0.27636557895205449</v>
      </c>
      <c r="Y19" s="162">
        <f t="shared" si="6"/>
        <v>-708</v>
      </c>
      <c r="Z19" s="163">
        <f t="shared" si="7"/>
        <v>-6208</v>
      </c>
      <c r="AA19" s="164">
        <f t="shared" si="1"/>
        <v>1.1212796176819346E-2</v>
      </c>
    </row>
    <row r="20" spans="1:27" x14ac:dyDescent="0.25">
      <c r="A20" s="167" t="s">
        <v>145</v>
      </c>
      <c r="B20" s="162" t="s">
        <v>131</v>
      </c>
      <c r="C20" s="163">
        <v>73497</v>
      </c>
      <c r="D20" s="163">
        <v>62064</v>
      </c>
      <c r="E20" s="163">
        <v>40390</v>
      </c>
      <c r="F20" s="163">
        <v>28084</v>
      </c>
      <c r="G20" s="163">
        <v>41477</v>
      </c>
      <c r="H20" s="163">
        <v>41887</v>
      </c>
      <c r="I20" s="165">
        <f t="shared" si="8"/>
        <v>9.884996504086585E-3</v>
      </c>
      <c r="J20" s="164">
        <f t="shared" si="2"/>
        <v>-0.32509989688063934</v>
      </c>
      <c r="K20" s="163">
        <f t="shared" si="3"/>
        <v>410</v>
      </c>
      <c r="L20" s="163">
        <f t="shared" si="4"/>
        <v>-20177</v>
      </c>
      <c r="M20" s="164">
        <f t="shared" si="0"/>
        <v>1.0227272172355919E-2</v>
      </c>
      <c r="P20" s="162" t="s">
        <v>131</v>
      </c>
      <c r="Q20" s="163">
        <v>22746</v>
      </c>
      <c r="R20" s="163">
        <v>20353</v>
      </c>
      <c r="S20" s="163">
        <v>12846</v>
      </c>
      <c r="T20" s="163">
        <v>8856</v>
      </c>
      <c r="U20" s="163">
        <v>14835</v>
      </c>
      <c r="V20" s="163">
        <v>13973</v>
      </c>
      <c r="W20" s="165">
        <f t="shared" si="9"/>
        <v>-5.8105830805527448E-2</v>
      </c>
      <c r="X20" s="164">
        <f t="shared" si="5"/>
        <v>-0.31346730211762397</v>
      </c>
      <c r="Y20" s="162">
        <f t="shared" si="6"/>
        <v>-862</v>
      </c>
      <c r="Z20" s="163">
        <f t="shared" si="7"/>
        <v>-6380</v>
      </c>
      <c r="AA20" s="164">
        <f t="shared" si="1"/>
        <v>9.638658934401521E-3</v>
      </c>
    </row>
    <row r="21" spans="1:27" x14ac:dyDescent="0.25">
      <c r="B21" s="168" t="s">
        <v>145</v>
      </c>
      <c r="C21" s="169">
        <f t="shared" ref="C21:H21" si="10">C13-SUM(C14:C20)</f>
        <v>674041</v>
      </c>
      <c r="D21" s="169">
        <f t="shared" si="10"/>
        <v>682861</v>
      </c>
      <c r="E21" s="169">
        <f t="shared" si="10"/>
        <v>265739</v>
      </c>
      <c r="F21" s="169">
        <f t="shared" si="10"/>
        <v>712639</v>
      </c>
      <c r="G21" s="169">
        <f t="shared" si="10"/>
        <v>796252</v>
      </c>
      <c r="H21" s="169">
        <f t="shared" si="10"/>
        <v>880184</v>
      </c>
      <c r="I21" s="171">
        <f t="shared" si="8"/>
        <v>0.10540884041735521</v>
      </c>
      <c r="J21" s="170">
        <f t="shared" si="2"/>
        <v>0.28896510417200583</v>
      </c>
      <c r="K21" s="169">
        <f>H21-G21</f>
        <v>83932</v>
      </c>
      <c r="L21" s="169">
        <f t="shared" si="4"/>
        <v>197323</v>
      </c>
      <c r="M21" s="170">
        <f t="shared" si="0"/>
        <v>0.21490871463110084</v>
      </c>
      <c r="P21" s="168" t="s">
        <v>145</v>
      </c>
      <c r="Q21" s="169">
        <f t="shared" ref="Q21:V21" si="11">Q13-SUM(Q14:Q20)</f>
        <v>228684</v>
      </c>
      <c r="R21" s="169">
        <f t="shared" si="11"/>
        <v>237164</v>
      </c>
      <c r="S21" s="169">
        <f t="shared" si="11"/>
        <v>79270</v>
      </c>
      <c r="T21" s="169">
        <f t="shared" si="11"/>
        <v>238418</v>
      </c>
      <c r="U21" s="169">
        <f t="shared" si="11"/>
        <v>271045</v>
      </c>
      <c r="V21" s="169">
        <f t="shared" si="11"/>
        <v>299057</v>
      </c>
      <c r="W21" s="171">
        <f t="shared" si="9"/>
        <v>0.1033481525207991</v>
      </c>
      <c r="X21" s="170">
        <f t="shared" si="5"/>
        <v>0.26097131099155013</v>
      </c>
      <c r="Y21" s="168">
        <f>V21-U21</f>
        <v>28012</v>
      </c>
      <c r="Z21" s="169">
        <f t="shared" si="7"/>
        <v>61893</v>
      </c>
      <c r="AA21" s="170">
        <f t="shared" si="1"/>
        <v>0.20629130644423643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1270262</v>
      </c>
      <c r="D23" s="176">
        <v>1326830</v>
      </c>
      <c r="E23" s="176">
        <v>434246</v>
      </c>
      <c r="F23" s="176">
        <v>1298122</v>
      </c>
      <c r="G23" s="176">
        <v>1400057</v>
      </c>
      <c r="H23" s="176">
        <v>1449683</v>
      </c>
      <c r="I23" s="177">
        <f>IFERROR(H23/G23-1,"-")</f>
        <v>3.5445699710797474E-2</v>
      </c>
      <c r="J23" s="177">
        <f>IFERROR(H23/D23-1,"-")</f>
        <v>9.2591364379762231E-2</v>
      </c>
      <c r="K23" s="176">
        <f>H23-G23</f>
        <v>49626</v>
      </c>
      <c r="L23" s="176">
        <f>H23-D23</f>
        <v>122853</v>
      </c>
      <c r="M23" s="177">
        <f t="shared" ref="M23:M35" si="12">H23/H$9</f>
        <v>0.35395952454550206</v>
      </c>
    </row>
    <row r="24" spans="1:27" x14ac:dyDescent="0.25">
      <c r="B24" s="157" t="s">
        <v>97</v>
      </c>
      <c r="C24" s="158">
        <v>152172</v>
      </c>
      <c r="D24" s="158">
        <v>183116</v>
      </c>
      <c r="E24" s="158">
        <v>76613</v>
      </c>
      <c r="F24" s="158">
        <v>171971</v>
      </c>
      <c r="G24" s="158">
        <v>148781</v>
      </c>
      <c r="H24" s="158">
        <v>132009</v>
      </c>
      <c r="I24" s="160">
        <f>IFERROR(H24/G24-1,"-")</f>
        <v>-0.11272944798058893</v>
      </c>
      <c r="J24" s="159">
        <f t="shared" ref="J24:J35" si="13">IFERROR(H24/D24-1,"-")</f>
        <v>-0.2790963105353983</v>
      </c>
      <c r="K24" s="158">
        <f t="shared" ref="K24:K34" si="14">H24-G24</f>
        <v>-16772</v>
      </c>
      <c r="L24" s="158">
        <f t="shared" ref="L24:L35" si="15">H24-D24</f>
        <v>-51107</v>
      </c>
      <c r="M24" s="159">
        <f t="shared" si="12"/>
        <v>3.2231765755497709E-2</v>
      </c>
    </row>
    <row r="25" spans="1:27" x14ac:dyDescent="0.25">
      <c r="B25" s="162" t="s">
        <v>103</v>
      </c>
      <c r="C25" s="163">
        <v>72772</v>
      </c>
      <c r="D25" s="163">
        <v>94584</v>
      </c>
      <c r="E25" s="163">
        <v>42842</v>
      </c>
      <c r="F25" s="163">
        <v>74040</v>
      </c>
      <c r="G25" s="163">
        <v>63391</v>
      </c>
      <c r="H25" s="163">
        <v>50766</v>
      </c>
      <c r="I25" s="165">
        <f>IFERROR(H25/G25-1,"-")</f>
        <v>-0.19916076414632988</v>
      </c>
      <c r="J25" s="164">
        <f t="shared" si="13"/>
        <v>-0.4632707434661254</v>
      </c>
      <c r="K25" s="163">
        <f t="shared" si="14"/>
        <v>-12625</v>
      </c>
      <c r="L25" s="163">
        <f t="shared" si="15"/>
        <v>-43818</v>
      </c>
      <c r="M25" s="164">
        <f t="shared" si="12"/>
        <v>1.2395198966309846E-2</v>
      </c>
    </row>
    <row r="26" spans="1:27" x14ac:dyDescent="0.25">
      <c r="B26" s="162" t="s">
        <v>100</v>
      </c>
      <c r="C26" s="163">
        <v>79400</v>
      </c>
      <c r="D26" s="163">
        <v>88532</v>
      </c>
      <c r="E26" s="163">
        <v>33771</v>
      </c>
      <c r="F26" s="163">
        <v>97931</v>
      </c>
      <c r="G26" s="163">
        <v>85390</v>
      </c>
      <c r="H26" s="163">
        <v>81243</v>
      </c>
      <c r="I26" s="165">
        <f>IFERROR(H26/G26-1,"-")</f>
        <v>-4.8565405785220728E-2</v>
      </c>
      <c r="J26" s="164">
        <f t="shared" si="13"/>
        <v>-8.2331812226087764E-2</v>
      </c>
      <c r="K26" s="163">
        <f t="shared" si="14"/>
        <v>-4147</v>
      </c>
      <c r="L26" s="163">
        <f t="shared" si="15"/>
        <v>-7289</v>
      </c>
      <c r="M26" s="164">
        <f t="shared" si="12"/>
        <v>1.9836566789187857E-2</v>
      </c>
    </row>
    <row r="27" spans="1:27" x14ac:dyDescent="0.25">
      <c r="B27" s="157" t="s">
        <v>107</v>
      </c>
      <c r="C27" s="158">
        <v>1118090</v>
      </c>
      <c r="D27" s="158">
        <v>1143714</v>
      </c>
      <c r="E27" s="158">
        <v>357633</v>
      </c>
      <c r="F27" s="158">
        <v>1126151</v>
      </c>
      <c r="G27" s="158">
        <v>1251276</v>
      </c>
      <c r="H27" s="158">
        <v>1317674</v>
      </c>
      <c r="I27" s="160">
        <f>IFERROR(H27/G27-1,"-")</f>
        <v>5.3064232031941883E-2</v>
      </c>
      <c r="J27" s="159">
        <f t="shared" si="13"/>
        <v>0.152100962303513</v>
      </c>
      <c r="K27" s="158">
        <f t="shared" si="14"/>
        <v>66398</v>
      </c>
      <c r="L27" s="158">
        <f t="shared" si="15"/>
        <v>173960</v>
      </c>
      <c r="M27" s="159">
        <f t="shared" si="12"/>
        <v>0.32172775879000431</v>
      </c>
    </row>
    <row r="28" spans="1:27" x14ac:dyDescent="0.25">
      <c r="B28" s="162" t="s">
        <v>110</v>
      </c>
      <c r="C28" s="163">
        <v>546893</v>
      </c>
      <c r="D28" s="163">
        <v>575644</v>
      </c>
      <c r="E28" s="163">
        <v>155761</v>
      </c>
      <c r="F28" s="163">
        <v>575306</v>
      </c>
      <c r="G28" s="163">
        <v>656025</v>
      </c>
      <c r="H28" s="163">
        <v>697141</v>
      </c>
      <c r="I28" s="165">
        <f t="shared" ref="I28:I35" si="16">IFERROR(H28/G28-1,"-")</f>
        <v>6.2674440760641659E-2</v>
      </c>
      <c r="J28" s="164">
        <f t="shared" si="13"/>
        <v>0.21106274016579696</v>
      </c>
      <c r="K28" s="163">
        <f t="shared" si="14"/>
        <v>41116</v>
      </c>
      <c r="L28" s="163">
        <f t="shared" si="15"/>
        <v>121497</v>
      </c>
      <c r="M28" s="164">
        <f t="shared" si="12"/>
        <v>0.17021631411913904</v>
      </c>
    </row>
    <row r="29" spans="1:27" x14ac:dyDescent="0.25">
      <c r="B29" s="162" t="s">
        <v>113</v>
      </c>
      <c r="C29" s="163">
        <v>162885</v>
      </c>
      <c r="D29" s="163">
        <v>150403</v>
      </c>
      <c r="E29" s="163">
        <v>45028</v>
      </c>
      <c r="F29" s="163">
        <v>120904</v>
      </c>
      <c r="G29" s="163">
        <v>131670</v>
      </c>
      <c r="H29" s="163">
        <v>132799</v>
      </c>
      <c r="I29" s="165">
        <f t="shared" si="16"/>
        <v>8.5744664692033457E-3</v>
      </c>
      <c r="J29" s="164">
        <f t="shared" si="13"/>
        <v>-0.11704553765549885</v>
      </c>
      <c r="K29" s="163">
        <f t="shared" si="14"/>
        <v>1129</v>
      </c>
      <c r="L29" s="163">
        <f t="shared" si="15"/>
        <v>-17604</v>
      </c>
      <c r="M29" s="164">
        <f t="shared" si="12"/>
        <v>3.2424654838415105E-2</v>
      </c>
    </row>
    <row r="30" spans="1:27" x14ac:dyDescent="0.25">
      <c r="B30" s="162" t="s">
        <v>116</v>
      </c>
      <c r="C30" s="163">
        <v>35996</v>
      </c>
      <c r="D30" s="163">
        <v>39885</v>
      </c>
      <c r="E30" s="163">
        <v>15695</v>
      </c>
      <c r="F30" s="163">
        <v>46955</v>
      </c>
      <c r="G30" s="163">
        <v>49227</v>
      </c>
      <c r="H30" s="163">
        <v>44942</v>
      </c>
      <c r="I30" s="165">
        <f t="shared" si="16"/>
        <v>-8.7045726938468682E-2</v>
      </c>
      <c r="J30" s="164">
        <f t="shared" si="13"/>
        <v>0.12678951986962517</v>
      </c>
      <c r="K30" s="163">
        <f t="shared" si="14"/>
        <v>-4285</v>
      </c>
      <c r="L30" s="163">
        <f t="shared" si="15"/>
        <v>5057</v>
      </c>
      <c r="M30" s="164">
        <f t="shared" si="12"/>
        <v>1.0973191347435235E-2</v>
      </c>
    </row>
    <row r="31" spans="1:27" x14ac:dyDescent="0.25">
      <c r="B31" s="162" t="s">
        <v>123</v>
      </c>
      <c r="C31" s="163">
        <v>49764</v>
      </c>
      <c r="D31" s="163">
        <v>45808</v>
      </c>
      <c r="E31" s="163">
        <v>15190</v>
      </c>
      <c r="F31" s="163">
        <v>60469</v>
      </c>
      <c r="G31" s="163">
        <v>53942</v>
      </c>
      <c r="H31" s="163">
        <v>54097</v>
      </c>
      <c r="I31" s="165">
        <f t="shared" si="16"/>
        <v>2.8734566756887236E-3</v>
      </c>
      <c r="J31" s="164">
        <f t="shared" si="13"/>
        <v>0.1809509256025148</v>
      </c>
      <c r="K31" s="163">
        <f t="shared" si="14"/>
        <v>155</v>
      </c>
      <c r="L31" s="163">
        <f t="shared" si="15"/>
        <v>8289</v>
      </c>
      <c r="M31" s="164">
        <f t="shared" si="12"/>
        <v>1.3208507238712204E-2</v>
      </c>
    </row>
    <row r="32" spans="1:27" x14ac:dyDescent="0.25">
      <c r="B32" s="162" t="s">
        <v>119</v>
      </c>
      <c r="C32" s="163">
        <v>52141</v>
      </c>
      <c r="D32" s="163">
        <v>51994</v>
      </c>
      <c r="E32" s="163">
        <v>22314</v>
      </c>
      <c r="F32" s="163">
        <v>60675</v>
      </c>
      <c r="G32" s="163">
        <v>57569</v>
      </c>
      <c r="H32" s="163">
        <v>59410</v>
      </c>
      <c r="I32" s="165">
        <f t="shared" si="16"/>
        <v>3.1979016484566358E-2</v>
      </c>
      <c r="J32" s="164">
        <f t="shared" si="13"/>
        <v>0.14263184213563096</v>
      </c>
      <c r="K32" s="163">
        <f t="shared" si="14"/>
        <v>1841</v>
      </c>
      <c r="L32" s="163">
        <f t="shared" si="15"/>
        <v>7416</v>
      </c>
      <c r="M32" s="164">
        <f t="shared" si="12"/>
        <v>1.450574736218075E-2</v>
      </c>
    </row>
    <row r="33" spans="2:13" x14ac:dyDescent="0.25">
      <c r="B33" s="162" t="s">
        <v>128</v>
      </c>
      <c r="C33" s="163">
        <v>18981</v>
      </c>
      <c r="D33" s="163">
        <v>22463</v>
      </c>
      <c r="E33" s="163">
        <v>11529</v>
      </c>
      <c r="F33" s="163">
        <v>14568</v>
      </c>
      <c r="G33" s="163">
        <v>16963</v>
      </c>
      <c r="H33" s="163">
        <v>16255</v>
      </c>
      <c r="I33" s="165">
        <f t="shared" si="16"/>
        <v>-4.1737900135589201E-2</v>
      </c>
      <c r="J33" s="164">
        <f t="shared" si="13"/>
        <v>-0.27636557895205449</v>
      </c>
      <c r="K33" s="163">
        <f t="shared" si="14"/>
        <v>-708</v>
      </c>
      <c r="L33" s="163">
        <f t="shared" si="15"/>
        <v>-6208</v>
      </c>
      <c r="M33" s="164">
        <f t="shared" si="12"/>
        <v>3.9688760035725985E-3</v>
      </c>
    </row>
    <row r="34" spans="2:13" x14ac:dyDescent="0.25">
      <c r="B34" s="162" t="s">
        <v>131</v>
      </c>
      <c r="C34" s="163">
        <v>22746</v>
      </c>
      <c r="D34" s="163">
        <v>20353</v>
      </c>
      <c r="E34" s="163">
        <v>12846</v>
      </c>
      <c r="F34" s="163">
        <v>8856</v>
      </c>
      <c r="G34" s="163">
        <v>14835</v>
      </c>
      <c r="H34" s="163">
        <v>13973</v>
      </c>
      <c r="I34" s="165">
        <f t="shared" si="16"/>
        <v>-5.8105830805527448E-2</v>
      </c>
      <c r="J34" s="164">
        <f t="shared" si="13"/>
        <v>-0.31346730211762397</v>
      </c>
      <c r="K34" s="163">
        <f t="shared" si="14"/>
        <v>-862</v>
      </c>
      <c r="L34" s="163">
        <f t="shared" si="15"/>
        <v>-6380</v>
      </c>
      <c r="M34" s="164">
        <f t="shared" si="12"/>
        <v>3.4116951336770176E-3</v>
      </c>
    </row>
    <row r="35" spans="2:13" x14ac:dyDescent="0.25">
      <c r="B35" s="168" t="s">
        <v>145</v>
      </c>
      <c r="C35" s="169">
        <f t="shared" ref="C35:H35" si="17">C27-SUM(C28:C34)</f>
        <v>228684</v>
      </c>
      <c r="D35" s="169">
        <f t="shared" si="17"/>
        <v>237164</v>
      </c>
      <c r="E35" s="169">
        <f t="shared" si="17"/>
        <v>79270</v>
      </c>
      <c r="F35" s="169">
        <f t="shared" si="17"/>
        <v>238418</v>
      </c>
      <c r="G35" s="169">
        <f t="shared" si="17"/>
        <v>271045</v>
      </c>
      <c r="H35" s="169">
        <f t="shared" si="17"/>
        <v>299057</v>
      </c>
      <c r="I35" s="171">
        <f t="shared" si="16"/>
        <v>0.1033481525207991</v>
      </c>
      <c r="J35" s="170">
        <f t="shared" si="13"/>
        <v>0.26097131099155013</v>
      </c>
      <c r="K35" s="169">
        <f>H35-G35</f>
        <v>28012</v>
      </c>
      <c r="L35" s="169">
        <f t="shared" si="15"/>
        <v>61893</v>
      </c>
      <c r="M35" s="170">
        <f t="shared" si="12"/>
        <v>7.3018772746872393E-2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983794</v>
      </c>
      <c r="D37" s="176">
        <v>972864</v>
      </c>
      <c r="E37" s="176">
        <v>298260</v>
      </c>
      <c r="F37" s="176">
        <v>914043</v>
      </c>
      <c r="G37" s="176">
        <v>974839</v>
      </c>
      <c r="H37" s="176">
        <v>1033377</v>
      </c>
      <c r="I37" s="177">
        <f>IFERROR(H37/G37-1,"-")</f>
        <v>6.0048890124420495E-2</v>
      </c>
      <c r="J37" s="177">
        <f>IFERROR(H37/D37-1,"-")</f>
        <v>6.2200883165581144E-2</v>
      </c>
      <c r="K37" s="176">
        <f>H37-G37</f>
        <v>58538</v>
      </c>
      <c r="L37" s="176">
        <f>H37-D37</f>
        <v>60513</v>
      </c>
      <c r="M37" s="177">
        <f t="shared" ref="M37:M49" si="18">H37/H$9</f>
        <v>0.25231283776953806</v>
      </c>
    </row>
    <row r="38" spans="2:13" x14ac:dyDescent="0.25">
      <c r="B38" s="157" t="s">
        <v>97</v>
      </c>
      <c r="C38" s="158">
        <v>107229</v>
      </c>
      <c r="D38" s="158">
        <v>101088</v>
      </c>
      <c r="E38" s="158">
        <v>34195</v>
      </c>
      <c r="F38" s="158">
        <v>100475</v>
      </c>
      <c r="G38" s="158">
        <v>94395</v>
      </c>
      <c r="H38" s="158">
        <v>91109</v>
      </c>
      <c r="I38" s="160">
        <f>IFERROR(H38/G38-1,"-")</f>
        <v>-3.4811165845648584E-2</v>
      </c>
      <c r="J38" s="159">
        <f t="shared" ref="J38:J49" si="19">IFERROR(H38/D38-1,"-")</f>
        <v>-9.8715970243748008E-2</v>
      </c>
      <c r="K38" s="158">
        <f t="shared" ref="K38:K48" si="20">H38-G38</f>
        <v>-3286</v>
      </c>
      <c r="L38" s="158">
        <f t="shared" ref="L38:L49" si="21">H38-D38</f>
        <v>-9979</v>
      </c>
      <c r="M38" s="159">
        <f t="shared" si="18"/>
        <v>2.2245482855090488E-2</v>
      </c>
    </row>
    <row r="39" spans="2:13" x14ac:dyDescent="0.25">
      <c r="B39" s="162" t="s">
        <v>103</v>
      </c>
      <c r="C39" s="163">
        <v>35075</v>
      </c>
      <c r="D39" s="163">
        <v>40885</v>
      </c>
      <c r="E39" s="163">
        <v>16143</v>
      </c>
      <c r="F39" s="163">
        <v>41441</v>
      </c>
      <c r="G39" s="163">
        <v>42012</v>
      </c>
      <c r="H39" s="163">
        <v>41448</v>
      </c>
      <c r="I39" s="165">
        <f>IFERROR(H39/G39-1,"-")</f>
        <v>-1.3424735789774322E-2</v>
      </c>
      <c r="J39" s="164">
        <f t="shared" si="19"/>
        <v>1.3770331417390258E-2</v>
      </c>
      <c r="K39" s="163">
        <f t="shared" si="20"/>
        <v>-564</v>
      </c>
      <c r="L39" s="163">
        <f t="shared" si="21"/>
        <v>563</v>
      </c>
      <c r="M39" s="164">
        <f t="shared" si="18"/>
        <v>1.0120084441468906E-2</v>
      </c>
    </row>
    <row r="40" spans="2:13" x14ac:dyDescent="0.25">
      <c r="B40" s="162" t="s">
        <v>100</v>
      </c>
      <c r="C40" s="163">
        <v>72154</v>
      </c>
      <c r="D40" s="163">
        <v>60203</v>
      </c>
      <c r="E40" s="163">
        <v>18052</v>
      </c>
      <c r="F40" s="163">
        <v>59034</v>
      </c>
      <c r="G40" s="163">
        <v>52383</v>
      </c>
      <c r="H40" s="163">
        <v>49661</v>
      </c>
      <c r="I40" s="165">
        <f>IFERROR(H40/G40-1,"-")</f>
        <v>-5.1963423248000296E-2</v>
      </c>
      <c r="J40" s="164">
        <f t="shared" si="19"/>
        <v>-0.17510755277976175</v>
      </c>
      <c r="K40" s="163">
        <f t="shared" si="20"/>
        <v>-2722</v>
      </c>
      <c r="L40" s="163">
        <f t="shared" si="21"/>
        <v>-10542</v>
      </c>
      <c r="M40" s="164">
        <f t="shared" si="18"/>
        <v>1.2125398413621582E-2</v>
      </c>
    </row>
    <row r="41" spans="2:13" x14ac:dyDescent="0.25">
      <c r="B41" s="157" t="s">
        <v>107</v>
      </c>
      <c r="C41" s="158">
        <v>876565</v>
      </c>
      <c r="D41" s="158">
        <v>871776</v>
      </c>
      <c r="E41" s="158">
        <v>264065</v>
      </c>
      <c r="F41" s="158">
        <v>813568</v>
      </c>
      <c r="G41" s="158">
        <v>880444</v>
      </c>
      <c r="H41" s="158">
        <v>942268</v>
      </c>
      <c r="I41" s="160">
        <f>IFERROR(H41/G41-1,"-")</f>
        <v>7.021911671838299E-2</v>
      </c>
      <c r="J41" s="159">
        <f t="shared" si="19"/>
        <v>8.0860220974195096E-2</v>
      </c>
      <c r="K41" s="158">
        <f t="shared" si="20"/>
        <v>61824</v>
      </c>
      <c r="L41" s="158">
        <f t="shared" si="21"/>
        <v>70492</v>
      </c>
      <c r="M41" s="159">
        <f t="shared" si="18"/>
        <v>0.23006735491444757</v>
      </c>
    </row>
    <row r="42" spans="2:13" x14ac:dyDescent="0.25">
      <c r="B42" s="162" t="s">
        <v>110</v>
      </c>
      <c r="C42" s="163">
        <v>465182</v>
      </c>
      <c r="D42" s="163">
        <v>493226</v>
      </c>
      <c r="E42" s="163">
        <v>116664</v>
      </c>
      <c r="F42" s="163">
        <v>427821</v>
      </c>
      <c r="G42" s="163">
        <v>475496</v>
      </c>
      <c r="H42" s="163">
        <v>519143</v>
      </c>
      <c r="I42" s="165">
        <f t="shared" ref="I42:I49" si="22">IFERROR(H42/G42-1,"-")</f>
        <v>9.1792570284502828E-2</v>
      </c>
      <c r="J42" s="164">
        <f t="shared" si="19"/>
        <v>5.2545891741311301E-2</v>
      </c>
      <c r="K42" s="163">
        <f t="shared" si="20"/>
        <v>43647</v>
      </c>
      <c r="L42" s="163">
        <f t="shared" si="21"/>
        <v>25917</v>
      </c>
      <c r="M42" s="164">
        <f t="shared" si="18"/>
        <v>0.12675571794049151</v>
      </c>
    </row>
    <row r="43" spans="2:13" x14ac:dyDescent="0.25">
      <c r="B43" s="162" t="s">
        <v>113</v>
      </c>
      <c r="C43" s="163">
        <v>54501</v>
      </c>
      <c r="D43" s="163">
        <v>38841</v>
      </c>
      <c r="E43" s="163">
        <v>13074</v>
      </c>
      <c r="F43" s="163">
        <v>26383</v>
      </c>
      <c r="G43" s="163">
        <v>31553</v>
      </c>
      <c r="H43" s="163">
        <v>30650</v>
      </c>
      <c r="I43" s="165">
        <f t="shared" si="22"/>
        <v>-2.861851487972622E-2</v>
      </c>
      <c r="J43" s="164">
        <f t="shared" si="19"/>
        <v>-0.21088540459823379</v>
      </c>
      <c r="K43" s="163">
        <f t="shared" si="20"/>
        <v>-903</v>
      </c>
      <c r="L43" s="163">
        <f t="shared" si="21"/>
        <v>-8191</v>
      </c>
      <c r="M43" s="164">
        <f t="shared" si="18"/>
        <v>7.4836080904029621E-3</v>
      </c>
    </row>
    <row r="44" spans="2:13" x14ac:dyDescent="0.25">
      <c r="B44" s="162" t="s">
        <v>116</v>
      </c>
      <c r="C44" s="163">
        <v>18381</v>
      </c>
      <c r="D44" s="163">
        <v>18562</v>
      </c>
      <c r="E44" s="163">
        <v>7121</v>
      </c>
      <c r="F44" s="163">
        <v>19845</v>
      </c>
      <c r="G44" s="163">
        <v>21845</v>
      </c>
      <c r="H44" s="163">
        <v>22025</v>
      </c>
      <c r="I44" s="165">
        <f t="shared" si="22"/>
        <v>8.2398718242160385E-3</v>
      </c>
      <c r="J44" s="164">
        <f t="shared" si="19"/>
        <v>0.18656394785044705</v>
      </c>
      <c r="K44" s="163">
        <f t="shared" si="20"/>
        <v>180</v>
      </c>
      <c r="L44" s="163">
        <f t="shared" si="21"/>
        <v>3463</v>
      </c>
      <c r="M44" s="164">
        <f t="shared" si="18"/>
        <v>5.3776987990579199E-3</v>
      </c>
    </row>
    <row r="45" spans="2:13" x14ac:dyDescent="0.25">
      <c r="B45" s="162" t="s">
        <v>123</v>
      </c>
      <c r="C45" s="163">
        <v>43231</v>
      </c>
      <c r="D45" s="163">
        <v>41773</v>
      </c>
      <c r="E45" s="163">
        <v>12100</v>
      </c>
      <c r="F45" s="163">
        <v>45250</v>
      </c>
      <c r="G45" s="163">
        <v>41417</v>
      </c>
      <c r="H45" s="163">
        <v>43313</v>
      </c>
      <c r="I45" s="165">
        <f t="shared" si="22"/>
        <v>4.5778303595142011E-2</v>
      </c>
      <c r="J45" s="164">
        <f t="shared" si="19"/>
        <v>3.6865918176812729E-2</v>
      </c>
      <c r="K45" s="163">
        <f t="shared" si="20"/>
        <v>1896</v>
      </c>
      <c r="L45" s="163">
        <f t="shared" si="21"/>
        <v>1540</v>
      </c>
      <c r="M45" s="164">
        <f t="shared" si="18"/>
        <v>1.0575449175191631E-2</v>
      </c>
    </row>
    <row r="46" spans="2:13" x14ac:dyDescent="0.25">
      <c r="B46" s="162" t="s">
        <v>119</v>
      </c>
      <c r="C46" s="163">
        <v>31317</v>
      </c>
      <c r="D46" s="163">
        <v>29659</v>
      </c>
      <c r="E46" s="163">
        <v>12738</v>
      </c>
      <c r="F46" s="163">
        <v>27403</v>
      </c>
      <c r="G46" s="163">
        <v>31835</v>
      </c>
      <c r="H46" s="163">
        <v>32875</v>
      </c>
      <c r="I46" s="165">
        <f t="shared" si="22"/>
        <v>3.266844667818436E-2</v>
      </c>
      <c r="J46" s="164">
        <f t="shared" si="19"/>
        <v>0.10843251626824912</v>
      </c>
      <c r="K46" s="163">
        <f t="shared" si="20"/>
        <v>1040</v>
      </c>
      <c r="L46" s="163">
        <f t="shared" si="21"/>
        <v>3216</v>
      </c>
      <c r="M46" s="164">
        <f t="shared" si="18"/>
        <v>8.0268716467209594E-3</v>
      </c>
    </row>
    <row r="47" spans="2:13" x14ac:dyDescent="0.25">
      <c r="B47" s="162" t="s">
        <v>128</v>
      </c>
      <c r="C47" s="163">
        <v>17574</v>
      </c>
      <c r="D47" s="163">
        <v>18434</v>
      </c>
      <c r="E47" s="163">
        <v>9604</v>
      </c>
      <c r="F47" s="163">
        <v>14374</v>
      </c>
      <c r="G47" s="163">
        <v>15738</v>
      </c>
      <c r="H47" s="163">
        <v>14418</v>
      </c>
      <c r="I47" s="165">
        <f t="shared" si="22"/>
        <v>-8.3873427373236775E-2</v>
      </c>
      <c r="J47" s="164">
        <f t="shared" si="19"/>
        <v>-0.21785830530541395</v>
      </c>
      <c r="K47" s="163">
        <f t="shared" si="20"/>
        <v>-1320</v>
      </c>
      <c r="L47" s="163">
        <f t="shared" si="21"/>
        <v>-4016</v>
      </c>
      <c r="M47" s="164">
        <f t="shared" si="18"/>
        <v>3.5203478449406171E-3</v>
      </c>
    </row>
    <row r="48" spans="2:13" x14ac:dyDescent="0.25">
      <c r="B48" s="162" t="s">
        <v>131</v>
      </c>
      <c r="C48" s="163">
        <v>29196</v>
      </c>
      <c r="D48" s="163">
        <v>25056</v>
      </c>
      <c r="E48" s="163">
        <v>15416</v>
      </c>
      <c r="F48" s="163">
        <v>11770</v>
      </c>
      <c r="G48" s="163">
        <v>15107</v>
      </c>
      <c r="H48" s="163">
        <v>15047</v>
      </c>
      <c r="I48" s="165">
        <f t="shared" si="22"/>
        <v>-3.9716687628251757E-3</v>
      </c>
      <c r="J48" s="164">
        <f t="shared" si="19"/>
        <v>-0.39946519795657731</v>
      </c>
      <c r="K48" s="163">
        <f t="shared" si="20"/>
        <v>-60</v>
      </c>
      <c r="L48" s="163">
        <f t="shared" si="21"/>
        <v>-10009</v>
      </c>
      <c r="M48" s="164">
        <f t="shared" si="18"/>
        <v>3.6739266210862437E-3</v>
      </c>
    </row>
    <row r="49" spans="2:13" x14ac:dyDescent="0.25">
      <c r="B49" s="168" t="s">
        <v>145</v>
      </c>
      <c r="C49" s="169">
        <f t="shared" ref="C49:H49" si="23">C41-SUM(C42:C48)</f>
        <v>217183</v>
      </c>
      <c r="D49" s="169">
        <f t="shared" si="23"/>
        <v>206225</v>
      </c>
      <c r="E49" s="169">
        <f t="shared" si="23"/>
        <v>77348</v>
      </c>
      <c r="F49" s="169">
        <f t="shared" si="23"/>
        <v>240722</v>
      </c>
      <c r="G49" s="169">
        <f t="shared" si="23"/>
        <v>247453</v>
      </c>
      <c r="H49" s="169">
        <f t="shared" si="23"/>
        <v>264797</v>
      </c>
      <c r="I49" s="171">
        <f t="shared" si="22"/>
        <v>7.0090077711727039E-2</v>
      </c>
      <c r="J49" s="170">
        <f t="shared" si="19"/>
        <v>0.28401988119772104</v>
      </c>
      <c r="K49" s="169">
        <f>H49-G49</f>
        <v>17344</v>
      </c>
      <c r="L49" s="169">
        <f t="shared" si="21"/>
        <v>58572</v>
      </c>
      <c r="M49" s="170">
        <f t="shared" si="18"/>
        <v>6.4653734796555729E-2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34338</v>
      </c>
      <c r="D51" s="176">
        <v>33380</v>
      </c>
      <c r="E51" s="176">
        <v>11345</v>
      </c>
      <c r="F51" s="176">
        <v>25651</v>
      </c>
      <c r="G51" s="176">
        <v>37060</v>
      </c>
      <c r="H51" s="176">
        <v>32035</v>
      </c>
      <c r="I51" s="177">
        <f>IFERROR(H51/G51-1,"-")</f>
        <v>-0.13559093362115493</v>
      </c>
      <c r="J51" s="177">
        <f>IFERROR(H51/D51-1,"-")</f>
        <v>-4.0293588975434447E-2</v>
      </c>
      <c r="K51" s="176">
        <f>H51-G51</f>
        <v>-5025</v>
      </c>
      <c r="L51" s="176">
        <f>H51-D51</f>
        <v>-1345</v>
      </c>
      <c r="M51" s="177">
        <f t="shared" ref="M51:M63" si="24">H51/H$9</f>
        <v>7.8217743939986584E-3</v>
      </c>
    </row>
    <row r="52" spans="2:13" x14ac:dyDescent="0.25">
      <c r="B52" s="157" t="s">
        <v>97</v>
      </c>
      <c r="C52" s="158">
        <v>9170</v>
      </c>
      <c r="D52" s="158">
        <v>8490</v>
      </c>
      <c r="E52" s="158">
        <v>2129</v>
      </c>
      <c r="F52" s="158">
        <v>4228</v>
      </c>
      <c r="G52" s="158">
        <v>16405</v>
      </c>
      <c r="H52" s="158">
        <v>8742</v>
      </c>
      <c r="I52" s="160">
        <f>IFERROR(H52/G52-1,"-")</f>
        <v>-0.46711368485217919</v>
      </c>
      <c r="J52" s="159">
        <f t="shared" ref="J52:J63" si="25">IFERROR(H52/D52-1,"-")</f>
        <v>2.9681978798586472E-2</v>
      </c>
      <c r="K52" s="158">
        <f t="shared" ref="K52:K62" si="26">H52-G52</f>
        <v>-7663</v>
      </c>
      <c r="L52" s="158">
        <f t="shared" ref="L52:L63" si="27">H52-D52</f>
        <v>252</v>
      </c>
      <c r="M52" s="159">
        <f t="shared" si="24"/>
        <v>2.1344764086885055E-3</v>
      </c>
    </row>
    <row r="53" spans="2:13" x14ac:dyDescent="0.25">
      <c r="B53" s="162" t="s">
        <v>103</v>
      </c>
      <c r="C53" s="163">
        <v>5864</v>
      </c>
      <c r="D53" s="163">
        <v>4959</v>
      </c>
      <c r="E53" s="163">
        <v>1503</v>
      </c>
      <c r="F53" s="163">
        <v>2187</v>
      </c>
      <c r="G53" s="163">
        <v>12282</v>
      </c>
      <c r="H53" s="163">
        <v>5931</v>
      </c>
      <c r="I53" s="165">
        <f>IFERROR(H53/G53-1,"-")</f>
        <v>-0.51709819247679534</v>
      </c>
      <c r="J53" s="164">
        <f t="shared" si="25"/>
        <v>0.19600725952813058</v>
      </c>
      <c r="K53" s="163">
        <f t="shared" si="26"/>
        <v>-6351</v>
      </c>
      <c r="L53" s="163">
        <f t="shared" si="27"/>
        <v>972</v>
      </c>
      <c r="M53" s="164">
        <f t="shared" si="24"/>
        <v>1.4481331022570953E-3</v>
      </c>
    </row>
    <row r="54" spans="2:13" x14ac:dyDescent="0.25">
      <c r="B54" s="162" t="s">
        <v>100</v>
      </c>
      <c r="C54" s="163">
        <v>3306</v>
      </c>
      <c r="D54" s="163">
        <v>3531</v>
      </c>
      <c r="E54" s="163">
        <v>626</v>
      </c>
      <c r="F54" s="163">
        <v>2041</v>
      </c>
      <c r="G54" s="163">
        <v>4123</v>
      </c>
      <c r="H54" s="163">
        <v>2811</v>
      </c>
      <c r="I54" s="165">
        <f>IFERROR(H54/G54-1,"-")</f>
        <v>-0.31821489206888187</v>
      </c>
      <c r="J54" s="164">
        <f t="shared" si="25"/>
        <v>-0.20390824129141882</v>
      </c>
      <c r="K54" s="163">
        <f t="shared" si="26"/>
        <v>-1312</v>
      </c>
      <c r="L54" s="163">
        <f t="shared" si="27"/>
        <v>-720</v>
      </c>
      <c r="M54" s="164">
        <f t="shared" si="24"/>
        <v>6.8634330643141037E-4</v>
      </c>
    </row>
    <row r="55" spans="2:13" x14ac:dyDescent="0.25">
      <c r="B55" s="157" t="s">
        <v>107</v>
      </c>
      <c r="C55" s="158">
        <v>25168</v>
      </c>
      <c r="D55" s="158">
        <v>24890</v>
      </c>
      <c r="E55" s="158">
        <v>9216</v>
      </c>
      <c r="F55" s="158">
        <v>21423</v>
      </c>
      <c r="G55" s="158">
        <v>20655</v>
      </c>
      <c r="H55" s="158">
        <v>23293</v>
      </c>
      <c r="I55" s="160">
        <f>IFERROR(H55/G55-1,"-")</f>
        <v>0.12771725974340353</v>
      </c>
      <c r="J55" s="159">
        <f t="shared" si="25"/>
        <v>-6.4162314182402591E-2</v>
      </c>
      <c r="K55" s="158">
        <f t="shared" si="26"/>
        <v>2638</v>
      </c>
      <c r="L55" s="158">
        <f t="shared" si="27"/>
        <v>-1597</v>
      </c>
      <c r="M55" s="159">
        <f t="shared" si="24"/>
        <v>5.6872979853101538E-3</v>
      </c>
    </row>
    <row r="56" spans="2:13" x14ac:dyDescent="0.25">
      <c r="B56" s="162" t="s">
        <v>110</v>
      </c>
      <c r="C56" s="163">
        <v>7249</v>
      </c>
      <c r="D56" s="163">
        <v>7756</v>
      </c>
      <c r="E56" s="163">
        <v>2934</v>
      </c>
      <c r="F56" s="163">
        <v>7632</v>
      </c>
      <c r="G56" s="163">
        <v>6681</v>
      </c>
      <c r="H56" s="163">
        <v>8218</v>
      </c>
      <c r="I56" s="165">
        <f t="shared" ref="I56:I63" si="28">IFERROR(H56/G56-1,"-")</f>
        <v>0.23005538093099842</v>
      </c>
      <c r="J56" s="164">
        <f t="shared" si="25"/>
        <v>5.9566787003610067E-2</v>
      </c>
      <c r="K56" s="163">
        <f t="shared" si="26"/>
        <v>1537</v>
      </c>
      <c r="L56" s="163">
        <f t="shared" si="27"/>
        <v>462</v>
      </c>
      <c r="M56" s="164">
        <f t="shared" si="24"/>
        <v>2.0065347891331663E-3</v>
      </c>
    </row>
    <row r="57" spans="2:13" x14ac:dyDescent="0.25">
      <c r="B57" s="162" t="s">
        <v>113</v>
      </c>
      <c r="C57" s="163">
        <v>7958</v>
      </c>
      <c r="D57" s="163">
        <v>6375</v>
      </c>
      <c r="E57" s="163">
        <v>2321</v>
      </c>
      <c r="F57" s="163">
        <v>4682</v>
      </c>
      <c r="G57" s="163">
        <v>3567</v>
      </c>
      <c r="H57" s="163">
        <v>4513</v>
      </c>
      <c r="I57" s="165">
        <f t="shared" si="28"/>
        <v>0.26520885898514157</v>
      </c>
      <c r="J57" s="164">
        <f t="shared" si="25"/>
        <v>-0.29207843137254907</v>
      </c>
      <c r="K57" s="163">
        <f t="shared" si="26"/>
        <v>946</v>
      </c>
      <c r="L57" s="163">
        <f t="shared" si="27"/>
        <v>-1862</v>
      </c>
      <c r="M57" s="164">
        <f t="shared" si="24"/>
        <v>1.1019094065901655E-3</v>
      </c>
    </row>
    <row r="58" spans="2:13" x14ac:dyDescent="0.25">
      <c r="B58" s="162" t="s">
        <v>116</v>
      </c>
      <c r="C58" s="163">
        <v>1654</v>
      </c>
      <c r="D58" s="163">
        <v>1827</v>
      </c>
      <c r="E58" s="163">
        <v>496</v>
      </c>
      <c r="F58" s="163">
        <v>1821</v>
      </c>
      <c r="G58" s="163">
        <v>2104</v>
      </c>
      <c r="H58" s="163">
        <v>1721</v>
      </c>
      <c r="I58" s="165">
        <f t="shared" si="28"/>
        <v>-0.18203422053231944</v>
      </c>
      <c r="J58" s="164">
        <f t="shared" si="25"/>
        <v>-5.801860974274764E-2</v>
      </c>
      <c r="K58" s="163">
        <f t="shared" si="26"/>
        <v>-383</v>
      </c>
      <c r="L58" s="163">
        <f t="shared" si="27"/>
        <v>-106</v>
      </c>
      <c r="M58" s="164">
        <f t="shared" si="24"/>
        <v>4.2020520468461658E-4</v>
      </c>
    </row>
    <row r="59" spans="2:13" x14ac:dyDescent="0.25">
      <c r="B59" s="162" t="s">
        <v>123</v>
      </c>
      <c r="C59" s="163">
        <v>473</v>
      </c>
      <c r="D59" s="163">
        <v>582</v>
      </c>
      <c r="E59" s="163">
        <v>243</v>
      </c>
      <c r="F59" s="163">
        <v>605</v>
      </c>
      <c r="G59" s="163">
        <v>461</v>
      </c>
      <c r="H59" s="163">
        <v>771</v>
      </c>
      <c r="I59" s="165">
        <f t="shared" si="28"/>
        <v>0.67245119305856837</v>
      </c>
      <c r="J59" s="164">
        <f t="shared" si="25"/>
        <v>0.32474226804123707</v>
      </c>
      <c r="K59" s="163">
        <f t="shared" si="26"/>
        <v>310</v>
      </c>
      <c r="L59" s="163">
        <f t="shared" si="27"/>
        <v>189</v>
      </c>
      <c r="M59" s="164">
        <f t="shared" si="24"/>
        <v>1.8824997839153945E-4</v>
      </c>
    </row>
    <row r="60" spans="2:13" x14ac:dyDescent="0.25">
      <c r="B60" s="162" t="s">
        <v>119</v>
      </c>
      <c r="C60" s="163">
        <v>472</v>
      </c>
      <c r="D60" s="163">
        <v>546</v>
      </c>
      <c r="E60" s="163">
        <v>213</v>
      </c>
      <c r="F60" s="163">
        <v>538</v>
      </c>
      <c r="G60" s="163">
        <v>473</v>
      </c>
      <c r="H60" s="163">
        <v>506</v>
      </c>
      <c r="I60" s="165">
        <f t="shared" si="28"/>
        <v>6.9767441860465018E-2</v>
      </c>
      <c r="J60" s="164">
        <f t="shared" si="25"/>
        <v>-7.3260073260073222E-2</v>
      </c>
      <c r="K60" s="163">
        <f t="shared" si="26"/>
        <v>33</v>
      </c>
      <c r="L60" s="163">
        <f t="shared" si="27"/>
        <v>-40</v>
      </c>
      <c r="M60" s="164">
        <f t="shared" si="24"/>
        <v>1.2354667842557582E-4</v>
      </c>
    </row>
    <row r="61" spans="2:13" x14ac:dyDescent="0.25">
      <c r="B61" s="162" t="s">
        <v>128</v>
      </c>
      <c r="C61" s="163">
        <v>261</v>
      </c>
      <c r="D61" s="163">
        <v>182</v>
      </c>
      <c r="E61" s="163">
        <v>136</v>
      </c>
      <c r="F61" s="163">
        <v>62</v>
      </c>
      <c r="G61" s="163">
        <v>167</v>
      </c>
      <c r="H61" s="163">
        <v>96</v>
      </c>
      <c r="I61" s="165">
        <f t="shared" si="28"/>
        <v>-0.42514970059880242</v>
      </c>
      <c r="J61" s="164">
        <f t="shared" si="25"/>
        <v>-0.47252747252747251</v>
      </c>
      <c r="K61" s="163">
        <f t="shared" si="26"/>
        <v>-71</v>
      </c>
      <c r="L61" s="163">
        <f t="shared" si="27"/>
        <v>-86</v>
      </c>
      <c r="M61" s="164">
        <f t="shared" si="24"/>
        <v>2.343968602540569E-5</v>
      </c>
    </row>
    <row r="62" spans="2:13" x14ac:dyDescent="0.25">
      <c r="B62" s="162" t="s">
        <v>131</v>
      </c>
      <c r="C62" s="163">
        <v>297</v>
      </c>
      <c r="D62" s="163">
        <v>303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-0.69636963696369636</v>
      </c>
      <c r="K62" s="163">
        <f t="shared" si="26"/>
        <v>-48</v>
      </c>
      <c r="L62" s="163">
        <f t="shared" si="27"/>
        <v>-211</v>
      </c>
      <c r="M62" s="164">
        <f t="shared" si="24"/>
        <v>2.2463032441013785E-5</v>
      </c>
    </row>
    <row r="63" spans="2:13" x14ac:dyDescent="0.25">
      <c r="B63" s="168" t="s">
        <v>145</v>
      </c>
      <c r="C63" s="169">
        <f t="shared" ref="C63:H63" si="29">C55-SUM(C56:C62)</f>
        <v>6804</v>
      </c>
      <c r="D63" s="169">
        <f t="shared" si="29"/>
        <v>7319</v>
      </c>
      <c r="E63" s="169">
        <f t="shared" si="29"/>
        <v>2672</v>
      </c>
      <c r="F63" s="169">
        <f t="shared" si="29"/>
        <v>5986</v>
      </c>
      <c r="G63" s="169">
        <f t="shared" si="29"/>
        <v>7062</v>
      </c>
      <c r="H63" s="169">
        <f t="shared" si="29"/>
        <v>7376</v>
      </c>
      <c r="I63" s="171">
        <f t="shared" si="28"/>
        <v>4.4463324837156648E-2</v>
      </c>
      <c r="J63" s="170">
        <f t="shared" si="25"/>
        <v>7.7879491733843231E-3</v>
      </c>
      <c r="K63" s="169">
        <f>H63-G63</f>
        <v>314</v>
      </c>
      <c r="L63" s="169">
        <f t="shared" si="27"/>
        <v>57</v>
      </c>
      <c r="M63" s="170">
        <f t="shared" si="24"/>
        <v>1.8009492096186706E-3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104000</v>
      </c>
      <c r="D65" s="176">
        <v>103641</v>
      </c>
      <c r="E65" s="176">
        <v>36944</v>
      </c>
      <c r="F65" s="176">
        <v>117560</v>
      </c>
      <c r="G65" s="176">
        <v>137595</v>
      </c>
      <c r="H65" s="176">
        <v>175857</v>
      </c>
      <c r="I65" s="177">
        <f>IFERROR(H65/G65-1,"-")</f>
        <v>0.27807696500599577</v>
      </c>
      <c r="J65" s="177">
        <f>IFERROR(H65/D65-1,"-")</f>
        <v>0.69678988045271661</v>
      </c>
      <c r="K65" s="176">
        <f>H65-G65</f>
        <v>38262</v>
      </c>
      <c r="L65" s="176">
        <f>H65-D65</f>
        <v>72216</v>
      </c>
      <c r="M65" s="177">
        <f t="shared" ref="M65:M77" si="30">H65/H$9</f>
        <v>4.2937842347601757E-2</v>
      </c>
    </row>
    <row r="66" spans="2:13" x14ac:dyDescent="0.25">
      <c r="B66" s="157" t="s">
        <v>97</v>
      </c>
      <c r="C66" s="158">
        <v>28965</v>
      </c>
      <c r="D66" s="158">
        <v>33892</v>
      </c>
      <c r="E66" s="158">
        <v>16922</v>
      </c>
      <c r="F66" s="158">
        <v>29432</v>
      </c>
      <c r="G66" s="158">
        <v>39183</v>
      </c>
      <c r="H66" s="158">
        <v>48762</v>
      </c>
      <c r="I66" s="160">
        <f>IFERROR(H66/G66-1,"-")</f>
        <v>0.24446826429829271</v>
      </c>
      <c r="J66" s="159">
        <f t="shared" ref="J66:J77" si="31">IFERROR(H66/D66-1,"-")</f>
        <v>0.43874660686887768</v>
      </c>
      <c r="K66" s="158">
        <f t="shared" ref="K66:K76" si="32">H66-G66</f>
        <v>9579</v>
      </c>
      <c r="L66" s="158">
        <f t="shared" ref="L66:L77" si="33">H66-D66</f>
        <v>14870</v>
      </c>
      <c r="M66" s="159">
        <f t="shared" si="30"/>
        <v>1.1905895520529503E-2</v>
      </c>
    </row>
    <row r="67" spans="2:13" x14ac:dyDescent="0.25">
      <c r="B67" s="162" t="s">
        <v>103</v>
      </c>
      <c r="C67" s="163">
        <v>16604</v>
      </c>
      <c r="D67" s="163">
        <v>18634</v>
      </c>
      <c r="E67" s="163">
        <v>6072</v>
      </c>
      <c r="F67" s="163">
        <v>22757</v>
      </c>
      <c r="G67" s="163">
        <v>28471</v>
      </c>
      <c r="H67" s="163">
        <v>30835</v>
      </c>
      <c r="I67" s="165">
        <f>IFERROR(H67/G67-1,"-")</f>
        <v>8.303185697727522E-2</v>
      </c>
      <c r="J67" s="164">
        <f t="shared" si="31"/>
        <v>0.65477084898572513</v>
      </c>
      <c r="K67" s="163">
        <f t="shared" si="32"/>
        <v>2364</v>
      </c>
      <c r="L67" s="163">
        <f t="shared" si="33"/>
        <v>12201</v>
      </c>
      <c r="M67" s="164">
        <f t="shared" si="30"/>
        <v>7.5287783186810883E-3</v>
      </c>
    </row>
    <row r="68" spans="2:13" x14ac:dyDescent="0.25">
      <c r="B68" s="162" t="s">
        <v>100</v>
      </c>
      <c r="C68" s="163">
        <v>12361</v>
      </c>
      <c r="D68" s="163">
        <v>15258</v>
      </c>
      <c r="E68" s="163">
        <v>10850</v>
      </c>
      <c r="F68" s="163">
        <v>6675</v>
      </c>
      <c r="G68" s="163">
        <v>10712</v>
      </c>
      <c r="H68" s="163">
        <v>17927</v>
      </c>
      <c r="I68" s="165">
        <f>IFERROR(H68/G68-1,"-")</f>
        <v>0.67354368932038833</v>
      </c>
      <c r="J68" s="164">
        <f t="shared" si="31"/>
        <v>0.17492462970245115</v>
      </c>
      <c r="K68" s="163">
        <f t="shared" si="32"/>
        <v>7215</v>
      </c>
      <c r="L68" s="163">
        <f t="shared" si="33"/>
        <v>2669</v>
      </c>
      <c r="M68" s="164">
        <f t="shared" si="30"/>
        <v>4.3771172018484145E-3</v>
      </c>
    </row>
    <row r="69" spans="2:13" x14ac:dyDescent="0.25">
      <c r="B69" s="157" t="s">
        <v>107</v>
      </c>
      <c r="C69" s="158">
        <v>75035</v>
      </c>
      <c r="D69" s="158">
        <v>69749</v>
      </c>
      <c r="E69" s="158">
        <v>20022</v>
      </c>
      <c r="F69" s="158">
        <v>88128</v>
      </c>
      <c r="G69" s="158">
        <v>98412</v>
      </c>
      <c r="H69" s="158">
        <v>127095</v>
      </c>
      <c r="I69" s="160">
        <f>IFERROR(H69/G69-1,"-")</f>
        <v>0.29145835873673942</v>
      </c>
      <c r="J69" s="159">
        <f t="shared" si="31"/>
        <v>0.82217666203099693</v>
      </c>
      <c r="K69" s="158">
        <f t="shared" si="32"/>
        <v>28683</v>
      </c>
      <c r="L69" s="158">
        <f t="shared" si="33"/>
        <v>57346</v>
      </c>
      <c r="M69" s="159">
        <f t="shared" si="30"/>
        <v>3.1031946827072252E-2</v>
      </c>
    </row>
    <row r="70" spans="2:13" x14ac:dyDescent="0.25">
      <c r="B70" s="162" t="s">
        <v>110</v>
      </c>
      <c r="C70" s="163">
        <v>34417</v>
      </c>
      <c r="D70" s="163">
        <v>30586</v>
      </c>
      <c r="E70" s="163">
        <v>7595</v>
      </c>
      <c r="F70" s="163">
        <v>41445</v>
      </c>
      <c r="G70" s="163">
        <v>37332</v>
      </c>
      <c r="H70" s="163">
        <v>55893</v>
      </c>
      <c r="I70" s="165">
        <f t="shared" ref="I70:I77" si="34">IFERROR(H70/G70-1,"-")</f>
        <v>0.49718739954998403</v>
      </c>
      <c r="J70" s="164">
        <f t="shared" si="31"/>
        <v>0.82740469495847768</v>
      </c>
      <c r="K70" s="163">
        <f t="shared" si="32"/>
        <v>18561</v>
      </c>
      <c r="L70" s="163">
        <f t="shared" si="33"/>
        <v>25307</v>
      </c>
      <c r="M70" s="164">
        <f t="shared" si="30"/>
        <v>1.3647024698104169E-2</v>
      </c>
    </row>
    <row r="71" spans="2:13" x14ac:dyDescent="0.25">
      <c r="B71" s="162" t="s">
        <v>113</v>
      </c>
      <c r="C71" s="163">
        <v>9645</v>
      </c>
      <c r="D71" s="163">
        <v>8263</v>
      </c>
      <c r="E71" s="163">
        <v>2405</v>
      </c>
      <c r="F71" s="163">
        <v>6009</v>
      </c>
      <c r="G71" s="163">
        <v>7116</v>
      </c>
      <c r="H71" s="163">
        <v>7077</v>
      </c>
      <c r="I71" s="165">
        <f t="shared" si="34"/>
        <v>-5.4806070826306508E-3</v>
      </c>
      <c r="J71" s="164">
        <f t="shared" si="31"/>
        <v>-0.14353140505869544</v>
      </c>
      <c r="K71" s="163">
        <f t="shared" si="32"/>
        <v>-39</v>
      </c>
      <c r="L71" s="163">
        <f t="shared" si="33"/>
        <v>-1186</v>
      </c>
      <c r="M71" s="164">
        <f t="shared" si="30"/>
        <v>1.7279443541853756E-3</v>
      </c>
    </row>
    <row r="72" spans="2:13" x14ac:dyDescent="0.25">
      <c r="B72" s="162" t="s">
        <v>116</v>
      </c>
      <c r="C72" s="163">
        <v>4938</v>
      </c>
      <c r="D72" s="163">
        <v>7845</v>
      </c>
      <c r="E72" s="163">
        <v>2628</v>
      </c>
      <c r="F72" s="163">
        <v>11317</v>
      </c>
      <c r="G72" s="163">
        <v>10860</v>
      </c>
      <c r="H72" s="163">
        <v>13883</v>
      </c>
      <c r="I72" s="165">
        <f t="shared" si="34"/>
        <v>0.2783609576427255</v>
      </c>
      <c r="J72" s="164">
        <f t="shared" si="31"/>
        <v>0.76966220522625872</v>
      </c>
      <c r="K72" s="163">
        <f t="shared" si="32"/>
        <v>3023</v>
      </c>
      <c r="L72" s="163">
        <f t="shared" si="33"/>
        <v>6038</v>
      </c>
      <c r="M72" s="164">
        <f t="shared" si="30"/>
        <v>3.3897204280281998E-3</v>
      </c>
    </row>
    <row r="73" spans="2:13" x14ac:dyDescent="0.25">
      <c r="B73" s="162" t="s">
        <v>123</v>
      </c>
      <c r="C73" s="163">
        <v>1596</v>
      </c>
      <c r="D73" s="163">
        <v>1320</v>
      </c>
      <c r="E73" s="163">
        <v>266</v>
      </c>
      <c r="F73" s="163">
        <v>2222</v>
      </c>
      <c r="G73" s="163">
        <v>2870</v>
      </c>
      <c r="H73" s="163">
        <v>4717</v>
      </c>
      <c r="I73" s="165">
        <f t="shared" si="34"/>
        <v>0.64355400696864118</v>
      </c>
      <c r="J73" s="164">
        <f t="shared" si="31"/>
        <v>2.5734848484848483</v>
      </c>
      <c r="K73" s="163">
        <f t="shared" si="32"/>
        <v>1847</v>
      </c>
      <c r="L73" s="163">
        <f t="shared" si="33"/>
        <v>3397</v>
      </c>
      <c r="M73" s="164">
        <f t="shared" si="30"/>
        <v>1.1517187393941524E-3</v>
      </c>
    </row>
    <row r="74" spans="2:13" x14ac:dyDescent="0.25">
      <c r="B74" s="162" t="s">
        <v>119</v>
      </c>
      <c r="C74" s="163">
        <v>2059</v>
      </c>
      <c r="D74" s="163">
        <v>1603</v>
      </c>
      <c r="E74" s="163">
        <v>761</v>
      </c>
      <c r="F74" s="163">
        <v>2436</v>
      </c>
      <c r="G74" s="163">
        <v>2203</v>
      </c>
      <c r="H74" s="163">
        <v>3141</v>
      </c>
      <c r="I74" s="165">
        <f t="shared" si="34"/>
        <v>0.42578302315024974</v>
      </c>
      <c r="J74" s="164">
        <f t="shared" si="31"/>
        <v>0.95945102932002491</v>
      </c>
      <c r="K74" s="163">
        <f t="shared" si="32"/>
        <v>938</v>
      </c>
      <c r="L74" s="163">
        <f t="shared" si="33"/>
        <v>1538</v>
      </c>
      <c r="M74" s="164">
        <f t="shared" si="30"/>
        <v>7.6691722714374239E-4</v>
      </c>
    </row>
    <row r="75" spans="2:13" x14ac:dyDescent="0.25">
      <c r="B75" s="162" t="s">
        <v>128</v>
      </c>
      <c r="C75" s="163">
        <v>915</v>
      </c>
      <c r="D75" s="163">
        <v>1201</v>
      </c>
      <c r="E75" s="163">
        <v>664</v>
      </c>
      <c r="F75" s="163">
        <v>1064</v>
      </c>
      <c r="G75" s="163">
        <v>3236</v>
      </c>
      <c r="H75" s="163">
        <v>2249</v>
      </c>
      <c r="I75" s="165">
        <f t="shared" si="34"/>
        <v>-0.30500618046971573</v>
      </c>
      <c r="J75" s="164">
        <f t="shared" si="31"/>
        <v>0.87260616153205661</v>
      </c>
      <c r="K75" s="163">
        <f t="shared" si="32"/>
        <v>-987</v>
      </c>
      <c r="L75" s="163">
        <f t="shared" si="33"/>
        <v>1048</v>
      </c>
      <c r="M75" s="164">
        <f t="shared" si="30"/>
        <v>5.491234778243479E-4</v>
      </c>
    </row>
    <row r="76" spans="2:13" x14ac:dyDescent="0.25">
      <c r="B76" s="162" t="s">
        <v>131</v>
      </c>
      <c r="C76" s="163">
        <v>1846</v>
      </c>
      <c r="D76" s="163">
        <v>1346</v>
      </c>
      <c r="E76" s="163">
        <v>797</v>
      </c>
      <c r="F76" s="163">
        <v>444</v>
      </c>
      <c r="G76" s="163">
        <v>975</v>
      </c>
      <c r="H76" s="163">
        <v>1688</v>
      </c>
      <c r="I76" s="165">
        <f t="shared" si="34"/>
        <v>0.73128205128205126</v>
      </c>
      <c r="J76" s="164">
        <f t="shared" si="31"/>
        <v>0.25408618127786031</v>
      </c>
      <c r="K76" s="163">
        <f t="shared" si="32"/>
        <v>713</v>
      </c>
      <c r="L76" s="163">
        <f t="shared" si="33"/>
        <v>342</v>
      </c>
      <c r="M76" s="164">
        <f t="shared" si="30"/>
        <v>4.121478126133834E-4</v>
      </c>
    </row>
    <row r="77" spans="2:13" x14ac:dyDescent="0.25">
      <c r="B77" s="168" t="s">
        <v>145</v>
      </c>
      <c r="C77" s="169">
        <f t="shared" ref="C77:H77" si="35">C69-SUM(C70:C76)</f>
        <v>19619</v>
      </c>
      <c r="D77" s="169">
        <f t="shared" si="35"/>
        <v>17585</v>
      </c>
      <c r="E77" s="169">
        <f t="shared" si="35"/>
        <v>4906</v>
      </c>
      <c r="F77" s="169">
        <f t="shared" si="35"/>
        <v>23191</v>
      </c>
      <c r="G77" s="169">
        <f t="shared" si="35"/>
        <v>33820</v>
      </c>
      <c r="H77" s="169">
        <f t="shared" si="35"/>
        <v>38447</v>
      </c>
      <c r="I77" s="171">
        <f t="shared" si="34"/>
        <v>0.13681253696037854</v>
      </c>
      <c r="J77" s="170">
        <f t="shared" si="31"/>
        <v>1.1863520045493319</v>
      </c>
      <c r="K77" s="169">
        <f>H77-G77</f>
        <v>4627</v>
      </c>
      <c r="L77" s="169">
        <f t="shared" si="33"/>
        <v>20862</v>
      </c>
      <c r="M77" s="170">
        <f t="shared" si="30"/>
        <v>9.3873500897788814E-3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625313</v>
      </c>
      <c r="D79" s="176">
        <v>596001</v>
      </c>
      <c r="E79" s="176">
        <v>181508</v>
      </c>
      <c r="F79" s="176">
        <v>523202</v>
      </c>
      <c r="G79" s="176">
        <v>598329</v>
      </c>
      <c r="H79" s="176">
        <v>691297</v>
      </c>
      <c r="I79" s="177">
        <f>IFERROR(H79/G79-1,"-")</f>
        <v>0.15537939829090686</v>
      </c>
      <c r="J79" s="177">
        <f>IFERROR(H79/D79-1,"-")</f>
        <v>0.15989234917391082</v>
      </c>
      <c r="K79" s="176">
        <f>H79-G79</f>
        <v>92968</v>
      </c>
      <c r="L79" s="176">
        <f>H79-D79</f>
        <v>95296</v>
      </c>
      <c r="M79" s="177">
        <f t="shared" ref="M79:M91" si="36">H79/H$9</f>
        <v>0.16878942323234247</v>
      </c>
    </row>
    <row r="80" spans="2:13" x14ac:dyDescent="0.25">
      <c r="B80" s="157" t="s">
        <v>97</v>
      </c>
      <c r="C80" s="158">
        <v>289256</v>
      </c>
      <c r="D80" s="158">
        <v>280056</v>
      </c>
      <c r="E80" s="158">
        <v>75068</v>
      </c>
      <c r="F80" s="158">
        <v>267342</v>
      </c>
      <c r="G80" s="158">
        <v>277292</v>
      </c>
      <c r="H80" s="158">
        <v>305825</v>
      </c>
      <c r="I80" s="160">
        <f>IFERROR(H80/G80-1,"-")</f>
        <v>0.10289874933283327</v>
      </c>
      <c r="J80" s="159">
        <f t="shared" ref="J80:J91" si="37">IFERROR(H80/D80-1,"-")</f>
        <v>9.2013740109121001E-2</v>
      </c>
      <c r="K80" s="158">
        <f t="shared" ref="K80:K90" si="38">H80-G80</f>
        <v>28533</v>
      </c>
      <c r="L80" s="158">
        <f t="shared" ref="L80:L91" si="39">H80-D80</f>
        <v>25769</v>
      </c>
      <c r="M80" s="159">
        <f t="shared" si="36"/>
        <v>7.4671270611663496E-2</v>
      </c>
    </row>
    <row r="81" spans="2:13" x14ac:dyDescent="0.25">
      <c r="B81" s="162" t="s">
        <v>103</v>
      </c>
      <c r="C81" s="163">
        <v>72921</v>
      </c>
      <c r="D81" s="163">
        <v>56186</v>
      </c>
      <c r="E81" s="163">
        <v>16241</v>
      </c>
      <c r="F81" s="163">
        <v>76215</v>
      </c>
      <c r="G81" s="163">
        <v>76079</v>
      </c>
      <c r="H81" s="163">
        <v>86382</v>
      </c>
      <c r="I81" s="165">
        <f>IFERROR(H81/G81-1,"-")</f>
        <v>0.13542501873053014</v>
      </c>
      <c r="J81" s="164">
        <f t="shared" si="37"/>
        <v>0.5374292528387854</v>
      </c>
      <c r="K81" s="163">
        <f t="shared" si="38"/>
        <v>10303</v>
      </c>
      <c r="L81" s="163">
        <f t="shared" si="39"/>
        <v>30196</v>
      </c>
      <c r="M81" s="164">
        <f t="shared" si="36"/>
        <v>2.1091322481735356E-2</v>
      </c>
    </row>
    <row r="82" spans="2:13" x14ac:dyDescent="0.25">
      <c r="B82" s="162" t="s">
        <v>100</v>
      </c>
      <c r="C82" s="163">
        <v>216335</v>
      </c>
      <c r="D82" s="163">
        <v>223870</v>
      </c>
      <c r="E82" s="163">
        <v>58827</v>
      </c>
      <c r="F82" s="163">
        <v>191127</v>
      </c>
      <c r="G82" s="163">
        <v>201213</v>
      </c>
      <c r="H82" s="163">
        <v>219443</v>
      </c>
      <c r="I82" s="165">
        <f>IFERROR(H82/G82-1,"-")</f>
        <v>9.0600507919468498E-2</v>
      </c>
      <c r="J82" s="164">
        <f t="shared" si="37"/>
        <v>-1.977486934381556E-2</v>
      </c>
      <c r="K82" s="163">
        <f t="shared" si="38"/>
        <v>18230</v>
      </c>
      <c r="L82" s="163">
        <f t="shared" si="39"/>
        <v>-4427</v>
      </c>
      <c r="M82" s="164">
        <f t="shared" si="36"/>
        <v>5.3579948129928133E-2</v>
      </c>
    </row>
    <row r="83" spans="2:13" x14ac:dyDescent="0.25">
      <c r="B83" s="157" t="s">
        <v>107</v>
      </c>
      <c r="C83" s="158">
        <v>336057</v>
      </c>
      <c r="D83" s="158">
        <v>315945</v>
      </c>
      <c r="E83" s="158">
        <v>106440</v>
      </c>
      <c r="F83" s="158">
        <v>255860</v>
      </c>
      <c r="G83" s="158">
        <v>321037</v>
      </c>
      <c r="H83" s="158">
        <v>385472</v>
      </c>
      <c r="I83" s="160">
        <f>IFERROR(H83/G83-1,"-")</f>
        <v>0.20070895255064047</v>
      </c>
      <c r="J83" s="159">
        <f t="shared" si="37"/>
        <v>0.22006045355995507</v>
      </c>
      <c r="K83" s="158">
        <f t="shared" si="38"/>
        <v>64435</v>
      </c>
      <c r="L83" s="158">
        <f t="shared" si="39"/>
        <v>69527</v>
      </c>
      <c r="M83" s="159">
        <f t="shared" si="36"/>
        <v>9.4118152620678977E-2</v>
      </c>
    </row>
    <row r="84" spans="2:13" x14ac:dyDescent="0.25">
      <c r="B84" s="162" t="s">
        <v>110</v>
      </c>
      <c r="C84" s="163">
        <v>49262</v>
      </c>
      <c r="D84" s="163">
        <v>55343</v>
      </c>
      <c r="E84" s="163">
        <v>18163</v>
      </c>
      <c r="F84" s="163">
        <v>51212</v>
      </c>
      <c r="G84" s="163">
        <v>67248</v>
      </c>
      <c r="H84" s="163">
        <v>81901</v>
      </c>
      <c r="I84" s="165">
        <f t="shared" ref="I84:I91" si="40">IFERROR(H84/G84-1,"-")</f>
        <v>0.21789495598382103</v>
      </c>
      <c r="J84" s="164">
        <f t="shared" si="37"/>
        <v>0.47988002096019367</v>
      </c>
      <c r="K84" s="163">
        <f t="shared" si="38"/>
        <v>14653</v>
      </c>
      <c r="L84" s="163">
        <f t="shared" si="39"/>
        <v>26558</v>
      </c>
      <c r="M84" s="164">
        <f t="shared" si="36"/>
        <v>1.9997226303820326E-2</v>
      </c>
    </row>
    <row r="85" spans="2:13" x14ac:dyDescent="0.25">
      <c r="B85" s="162" t="s">
        <v>113</v>
      </c>
      <c r="C85" s="163">
        <v>143033</v>
      </c>
      <c r="D85" s="163">
        <v>117630</v>
      </c>
      <c r="E85" s="163">
        <v>35353</v>
      </c>
      <c r="F85" s="163">
        <v>77150</v>
      </c>
      <c r="G85" s="163">
        <v>88481</v>
      </c>
      <c r="H85" s="163">
        <v>98955</v>
      </c>
      <c r="I85" s="165">
        <f t="shared" si="40"/>
        <v>0.1183756964772098</v>
      </c>
      <c r="J85" s="164">
        <f t="shared" si="37"/>
        <v>-0.15876052027543996</v>
      </c>
      <c r="K85" s="163">
        <f t="shared" si="38"/>
        <v>10474</v>
      </c>
      <c r="L85" s="163">
        <f t="shared" si="39"/>
        <v>-18675</v>
      </c>
      <c r="M85" s="164">
        <f t="shared" si="36"/>
        <v>2.4161188860875208E-2</v>
      </c>
    </row>
    <row r="86" spans="2:13" x14ac:dyDescent="0.25">
      <c r="B86" s="162" t="s">
        <v>116</v>
      </c>
      <c r="C86" s="163">
        <v>18151</v>
      </c>
      <c r="D86" s="163">
        <v>18918</v>
      </c>
      <c r="E86" s="163">
        <v>6685</v>
      </c>
      <c r="F86" s="163">
        <v>22539</v>
      </c>
      <c r="G86" s="163">
        <v>30609</v>
      </c>
      <c r="H86" s="163">
        <v>44207</v>
      </c>
      <c r="I86" s="165">
        <f t="shared" si="40"/>
        <v>0.44424842366624206</v>
      </c>
      <c r="J86" s="164">
        <f t="shared" si="37"/>
        <v>1.3367692145047045</v>
      </c>
      <c r="K86" s="163">
        <f t="shared" si="38"/>
        <v>13598</v>
      </c>
      <c r="L86" s="163">
        <f t="shared" si="39"/>
        <v>25289</v>
      </c>
      <c r="M86" s="164">
        <f t="shared" si="36"/>
        <v>1.0793731251303222E-2</v>
      </c>
    </row>
    <row r="87" spans="2:13" x14ac:dyDescent="0.25">
      <c r="B87" s="162" t="s">
        <v>123</v>
      </c>
      <c r="C87" s="163">
        <v>9497</v>
      </c>
      <c r="D87" s="163">
        <v>7403</v>
      </c>
      <c r="E87" s="163">
        <v>1721</v>
      </c>
      <c r="F87" s="163">
        <v>7869</v>
      </c>
      <c r="G87" s="163">
        <v>8834</v>
      </c>
      <c r="H87" s="163">
        <v>13464</v>
      </c>
      <c r="I87" s="165">
        <f t="shared" si="40"/>
        <v>0.52411138781978717</v>
      </c>
      <c r="J87" s="164">
        <f t="shared" si="37"/>
        <v>0.81872213967310548</v>
      </c>
      <c r="K87" s="163">
        <f t="shared" si="38"/>
        <v>4630</v>
      </c>
      <c r="L87" s="163">
        <f t="shared" si="39"/>
        <v>6061</v>
      </c>
      <c r="M87" s="164">
        <f t="shared" si="36"/>
        <v>3.287415965063148E-3</v>
      </c>
    </row>
    <row r="88" spans="2:13" x14ac:dyDescent="0.25">
      <c r="B88" s="162" t="s">
        <v>119</v>
      </c>
      <c r="C88" s="163">
        <v>5243</v>
      </c>
      <c r="D88" s="163">
        <v>4963</v>
      </c>
      <c r="E88" s="163">
        <v>1773</v>
      </c>
      <c r="F88" s="163">
        <v>4255</v>
      </c>
      <c r="G88" s="163">
        <v>5067</v>
      </c>
      <c r="H88" s="163">
        <v>6472</v>
      </c>
      <c r="I88" s="165">
        <f t="shared" si="40"/>
        <v>0.27728438918492215</v>
      </c>
      <c r="J88" s="164">
        <f t="shared" si="37"/>
        <v>0.30404996977634502</v>
      </c>
      <c r="K88" s="163">
        <f t="shared" si="38"/>
        <v>1405</v>
      </c>
      <c r="L88" s="163">
        <f t="shared" si="39"/>
        <v>1509</v>
      </c>
      <c r="M88" s="164">
        <f t="shared" si="36"/>
        <v>1.5802254995461002E-3</v>
      </c>
    </row>
    <row r="89" spans="2:13" x14ac:dyDescent="0.25">
      <c r="B89" s="162" t="s">
        <v>128</v>
      </c>
      <c r="C89" s="163">
        <v>4479</v>
      </c>
      <c r="D89" s="163">
        <v>5538</v>
      </c>
      <c r="E89" s="163">
        <v>3024</v>
      </c>
      <c r="F89" s="163">
        <v>4253</v>
      </c>
      <c r="G89" s="163">
        <v>5646</v>
      </c>
      <c r="H89" s="163">
        <v>4857</v>
      </c>
      <c r="I89" s="165">
        <f t="shared" si="40"/>
        <v>-0.13974495217853344</v>
      </c>
      <c r="J89" s="164">
        <f t="shared" si="37"/>
        <v>-0.12296858071505956</v>
      </c>
      <c r="K89" s="163">
        <f t="shared" si="38"/>
        <v>-789</v>
      </c>
      <c r="L89" s="163">
        <f t="shared" si="39"/>
        <v>-681</v>
      </c>
      <c r="M89" s="164">
        <f t="shared" si="36"/>
        <v>1.1859016148478691E-3</v>
      </c>
    </row>
    <row r="90" spans="2:13" x14ac:dyDescent="0.25">
      <c r="B90" s="162" t="s">
        <v>131</v>
      </c>
      <c r="C90" s="163">
        <v>8439</v>
      </c>
      <c r="D90" s="163">
        <v>7347</v>
      </c>
      <c r="E90" s="163">
        <v>4683</v>
      </c>
      <c r="F90" s="163">
        <v>3642</v>
      </c>
      <c r="G90" s="163">
        <v>5970</v>
      </c>
      <c r="H90" s="163">
        <v>6239</v>
      </c>
      <c r="I90" s="165">
        <f t="shared" si="40"/>
        <v>4.5058626465661611E-2</v>
      </c>
      <c r="J90" s="164">
        <f t="shared" si="37"/>
        <v>-0.15080985436232475</v>
      </c>
      <c r="K90" s="163">
        <f t="shared" si="38"/>
        <v>269</v>
      </c>
      <c r="L90" s="163">
        <f t="shared" si="39"/>
        <v>-1108</v>
      </c>
      <c r="M90" s="164">
        <f t="shared" si="36"/>
        <v>1.5233354282552717E-3</v>
      </c>
    </row>
    <row r="91" spans="2:13" x14ac:dyDescent="0.25">
      <c r="B91" s="168" t="s">
        <v>145</v>
      </c>
      <c r="C91" s="169">
        <f t="shared" ref="C91:H91" si="41">C83-SUM(C84:C90)</f>
        <v>97953</v>
      </c>
      <c r="D91" s="169">
        <f t="shared" si="41"/>
        <v>98803</v>
      </c>
      <c r="E91" s="169">
        <f t="shared" si="41"/>
        <v>35038</v>
      </c>
      <c r="F91" s="169">
        <f t="shared" si="41"/>
        <v>84940</v>
      </c>
      <c r="G91" s="169">
        <f t="shared" si="41"/>
        <v>109182</v>
      </c>
      <c r="H91" s="169">
        <f t="shared" si="41"/>
        <v>129377</v>
      </c>
      <c r="I91" s="171">
        <f t="shared" si="40"/>
        <v>0.18496638640068874</v>
      </c>
      <c r="J91" s="170">
        <f t="shared" si="37"/>
        <v>0.30944404522129898</v>
      </c>
      <c r="K91" s="169">
        <f>H91-G91</f>
        <v>20195</v>
      </c>
      <c r="L91" s="169">
        <f t="shared" si="39"/>
        <v>30574</v>
      </c>
      <c r="M91" s="170">
        <f t="shared" si="36"/>
        <v>3.1589127696967832E-2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38635</v>
      </c>
      <c r="D93" s="176">
        <v>39423</v>
      </c>
      <c r="E93" s="176">
        <v>17295</v>
      </c>
      <c r="F93" s="176">
        <v>37456</v>
      </c>
      <c r="G93" s="176">
        <v>44189</v>
      </c>
      <c r="H93" s="176"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42">H93/H$9</f>
        <v>1.0200414198785141E-2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43">IFERROR(H94/D94-1,"-")</f>
        <v>-3.9987813237870595E-3</v>
      </c>
      <c r="K94" s="158">
        <f t="shared" ref="K94:K104" si="44">H94-G94</f>
        <v>-3707</v>
      </c>
      <c r="L94" s="158">
        <f t="shared" ref="L94:L105" si="45">H94-D94</f>
        <v>-105</v>
      </c>
      <c r="M94" s="159">
        <f t="shared" si="42"/>
        <v>6.3856052981503646E-3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43"/>
        <v>-0.36467854376452358</v>
      </c>
      <c r="K95" s="163">
        <f t="shared" si="44"/>
        <v>-1333</v>
      </c>
      <c r="L95" s="163">
        <f t="shared" si="45"/>
        <v>-4708</v>
      </c>
      <c r="M95" s="164">
        <f t="shared" si="42"/>
        <v>2.0026281747955988E-3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43"/>
        <v>0.34484566976326048</v>
      </c>
      <c r="K96" s="163">
        <f t="shared" si="44"/>
        <v>-2374</v>
      </c>
      <c r="L96" s="163">
        <f t="shared" si="45"/>
        <v>4603</v>
      </c>
      <c r="M96" s="164">
        <f t="shared" si="42"/>
        <v>4.3829771233547662E-3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43"/>
        <v>0.18678313710596273</v>
      </c>
      <c r="K97" s="158">
        <f t="shared" si="44"/>
        <v>1295</v>
      </c>
      <c r="L97" s="158">
        <f t="shared" si="45"/>
        <v>2459</v>
      </c>
      <c r="M97" s="159">
        <f t="shared" si="42"/>
        <v>3.8148089006347758E-3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46">IFERROR(H98/G98-1,"-")</f>
        <v>0.11298315163528239</v>
      </c>
      <c r="J98" s="164">
        <f t="shared" si="43"/>
        <v>0.27036199095022617</v>
      </c>
      <c r="K98" s="163">
        <f t="shared" si="44"/>
        <v>228</v>
      </c>
      <c r="L98" s="163">
        <f t="shared" si="45"/>
        <v>478</v>
      </c>
      <c r="M98" s="164">
        <f t="shared" si="42"/>
        <v>5.4839098763605394E-4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46"/>
        <v>0.16261104673619164</v>
      </c>
      <c r="J99" s="164">
        <f t="shared" si="43"/>
        <v>0.16081758580794436</v>
      </c>
      <c r="K99" s="163">
        <f t="shared" si="44"/>
        <v>421</v>
      </c>
      <c r="L99" s="163">
        <f t="shared" si="45"/>
        <v>417</v>
      </c>
      <c r="M99" s="164">
        <f t="shared" si="42"/>
        <v>7.3493182225490758E-4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46"/>
        <v>-3.0644593166607947E-2</v>
      </c>
      <c r="J100" s="164">
        <f t="shared" si="43"/>
        <v>-2.0291918832324618E-2</v>
      </c>
      <c r="K100" s="163">
        <f t="shared" si="44"/>
        <v>-87</v>
      </c>
      <c r="L100" s="163">
        <f t="shared" si="45"/>
        <v>-57</v>
      </c>
      <c r="M100" s="164">
        <f t="shared" si="42"/>
        <v>6.7193766606162973E-4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46"/>
        <v>8.5139318885449011E-2</v>
      </c>
      <c r="J101" s="164">
        <f t="shared" si="43"/>
        <v>0.58597285067873295</v>
      </c>
      <c r="K101" s="163">
        <f t="shared" si="44"/>
        <v>55</v>
      </c>
      <c r="L101" s="163">
        <f t="shared" si="45"/>
        <v>259</v>
      </c>
      <c r="M101" s="164">
        <f t="shared" si="42"/>
        <v>1.7115854066468113E-4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46"/>
        <v>0.5</v>
      </c>
      <c r="J102" s="164">
        <f t="shared" si="43"/>
        <v>0.71313672922252014</v>
      </c>
      <c r="K102" s="163">
        <f t="shared" si="44"/>
        <v>213</v>
      </c>
      <c r="L102" s="163">
        <f t="shared" si="45"/>
        <v>266</v>
      </c>
      <c r="M102" s="164">
        <f t="shared" si="42"/>
        <v>1.5602041010660662E-4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46"/>
        <v>0.679245283018868</v>
      </c>
      <c r="J103" s="164">
        <f t="shared" si="43"/>
        <v>0.66355140186915884</v>
      </c>
      <c r="K103" s="163">
        <f t="shared" si="44"/>
        <v>72</v>
      </c>
      <c r="L103" s="163">
        <f t="shared" si="45"/>
        <v>71</v>
      </c>
      <c r="M103" s="164">
        <f t="shared" si="42"/>
        <v>4.3461084505439717E-5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46"/>
        <v>0.48421052631578942</v>
      </c>
      <c r="J104" s="164">
        <f t="shared" si="43"/>
        <v>0.93150684931506844</v>
      </c>
      <c r="K104" s="163">
        <f t="shared" si="44"/>
        <v>92</v>
      </c>
      <c r="L104" s="163">
        <f t="shared" si="45"/>
        <v>136</v>
      </c>
      <c r="M104" s="164">
        <f t="shared" si="42"/>
        <v>6.8854077699629217E-5</v>
      </c>
    </row>
    <row r="105" spans="2:13" x14ac:dyDescent="0.25">
      <c r="B105" s="168" t="s">
        <v>145</v>
      </c>
      <c r="C105" s="169">
        <f t="shared" ref="C105:H105" si="47">C97-SUM(C98:C104)</f>
        <v>5114</v>
      </c>
      <c r="D105" s="169">
        <f t="shared" si="47"/>
        <v>4927</v>
      </c>
      <c r="E105" s="169">
        <f t="shared" si="47"/>
        <v>1852</v>
      </c>
      <c r="F105" s="169">
        <f t="shared" si="47"/>
        <v>4325</v>
      </c>
      <c r="G105" s="169">
        <f t="shared" si="47"/>
        <v>5515</v>
      </c>
      <c r="H105" s="169">
        <f t="shared" si="47"/>
        <v>5816</v>
      </c>
      <c r="I105" s="171">
        <f t="shared" si="46"/>
        <v>5.4578422484134137E-2</v>
      </c>
      <c r="J105" s="170">
        <f t="shared" si="43"/>
        <v>0.18043434138420955</v>
      </c>
      <c r="K105" s="169">
        <f>H105-G105</f>
        <v>301</v>
      </c>
      <c r="L105" s="169">
        <f t="shared" si="45"/>
        <v>889</v>
      </c>
      <c r="M105" s="170">
        <f t="shared" si="42"/>
        <v>1.4200543117058281E-3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108036</v>
      </c>
      <c r="D107" s="176">
        <v>107268</v>
      </c>
      <c r="E107" s="176">
        <v>59721</v>
      </c>
      <c r="F107" s="176">
        <v>146094</v>
      </c>
      <c r="G107" s="176">
        <v>187734</v>
      </c>
      <c r="H107" s="176">
        <v>181355</v>
      </c>
      <c r="I107" s="177">
        <f>IFERROR(H107/G107-1,"-")</f>
        <v>-3.3978927631649003E-2</v>
      </c>
      <c r="J107" s="177">
        <f>IFERROR(H107/D107-1,"-")</f>
        <v>0.69067196181526636</v>
      </c>
      <c r="K107" s="176">
        <f>H107-G107</f>
        <v>-6379</v>
      </c>
      <c r="L107" s="176">
        <f>H107-D107</f>
        <v>74087</v>
      </c>
      <c r="M107" s="177">
        <f t="shared" ref="M107:M119" si="48">H107/H$9</f>
        <v>4.4280252699348426E-2</v>
      </c>
    </row>
    <row r="108" spans="2:13" x14ac:dyDescent="0.25">
      <c r="B108" s="157" t="s">
        <v>97</v>
      </c>
      <c r="C108" s="158">
        <v>24497</v>
      </c>
      <c r="D108" s="158">
        <v>23748</v>
      </c>
      <c r="E108" s="158">
        <v>24373</v>
      </c>
      <c r="F108" s="158">
        <v>37846</v>
      </c>
      <c r="G108" s="158">
        <v>43389</v>
      </c>
      <c r="H108" s="158">
        <v>40492</v>
      </c>
      <c r="I108" s="160">
        <f>IFERROR(H108/G108-1,"-")</f>
        <v>-6.6768074857682769E-2</v>
      </c>
      <c r="J108" s="159">
        <f t="shared" ref="J108:J119" si="49">IFERROR(H108/D108-1,"-")</f>
        <v>0.7050699006232104</v>
      </c>
      <c r="K108" s="158">
        <f t="shared" ref="K108:K118" si="50">H108-G108</f>
        <v>-2897</v>
      </c>
      <c r="L108" s="158">
        <f t="shared" ref="L108:L119" si="51">H108-D108</f>
        <v>16744</v>
      </c>
      <c r="M108" s="159">
        <f t="shared" si="48"/>
        <v>9.8866642347992407E-3</v>
      </c>
    </row>
    <row r="109" spans="2:13" x14ac:dyDescent="0.25">
      <c r="B109" s="162" t="s">
        <v>103</v>
      </c>
      <c r="C109" s="163">
        <v>11332</v>
      </c>
      <c r="D109" s="163">
        <v>9234</v>
      </c>
      <c r="E109" s="163">
        <v>2058</v>
      </c>
      <c r="F109" s="163">
        <v>13592</v>
      </c>
      <c r="G109" s="163">
        <v>16768</v>
      </c>
      <c r="H109" s="163">
        <v>13342</v>
      </c>
      <c r="I109" s="165">
        <f>IFERROR(H109/G109-1,"-")</f>
        <v>-0.20431774809160308</v>
      </c>
      <c r="J109" s="164">
        <f t="shared" si="49"/>
        <v>0.44487762616417581</v>
      </c>
      <c r="K109" s="163">
        <f t="shared" si="50"/>
        <v>-3426</v>
      </c>
      <c r="L109" s="163">
        <f t="shared" si="51"/>
        <v>4108</v>
      </c>
      <c r="M109" s="164">
        <f t="shared" si="48"/>
        <v>3.2576280307391949E-3</v>
      </c>
    </row>
    <row r="110" spans="2:13" x14ac:dyDescent="0.25">
      <c r="B110" s="162" t="s">
        <v>100</v>
      </c>
      <c r="C110" s="163">
        <v>13165</v>
      </c>
      <c r="D110" s="163">
        <v>14514</v>
      </c>
      <c r="E110" s="163">
        <v>22315</v>
      </c>
      <c r="F110" s="163">
        <v>24254</v>
      </c>
      <c r="G110" s="163">
        <v>26621</v>
      </c>
      <c r="H110" s="163">
        <v>27150</v>
      </c>
      <c r="I110" s="165">
        <f>IFERROR(H110/G110-1,"-")</f>
        <v>1.9871529995116655E-2</v>
      </c>
      <c r="J110" s="164">
        <f t="shared" si="49"/>
        <v>0.87060768912773878</v>
      </c>
      <c r="K110" s="163">
        <f t="shared" si="50"/>
        <v>529</v>
      </c>
      <c r="L110" s="163">
        <f t="shared" si="51"/>
        <v>12636</v>
      </c>
      <c r="M110" s="164">
        <f t="shared" si="48"/>
        <v>6.6290362040600462E-3</v>
      </c>
    </row>
    <row r="111" spans="2:13" x14ac:dyDescent="0.25">
      <c r="B111" s="157" t="s">
        <v>107</v>
      </c>
      <c r="C111" s="158">
        <v>83539</v>
      </c>
      <c r="D111" s="158">
        <v>83520</v>
      </c>
      <c r="E111" s="158">
        <v>35348</v>
      </c>
      <c r="F111" s="158">
        <v>108248</v>
      </c>
      <c r="G111" s="158">
        <v>144345</v>
      </c>
      <c r="H111" s="158">
        <v>140863</v>
      </c>
      <c r="I111" s="160">
        <f>IFERROR(H111/G111-1,"-")</f>
        <v>-2.4122761439606455E-2</v>
      </c>
      <c r="J111" s="159">
        <f t="shared" si="49"/>
        <v>0.68657806513409958</v>
      </c>
      <c r="K111" s="158">
        <f t="shared" si="50"/>
        <v>-3482</v>
      </c>
      <c r="L111" s="158">
        <f t="shared" si="51"/>
        <v>57343</v>
      </c>
      <c r="M111" s="159">
        <f t="shared" si="48"/>
        <v>3.4393588464549187E-2</v>
      </c>
    </row>
    <row r="112" spans="2:13" x14ac:dyDescent="0.25">
      <c r="B112" s="162" t="s">
        <v>110</v>
      </c>
      <c r="C112" s="163">
        <v>46336</v>
      </c>
      <c r="D112" s="163">
        <v>46299</v>
      </c>
      <c r="E112" s="163">
        <v>17631</v>
      </c>
      <c r="F112" s="163">
        <v>65362</v>
      </c>
      <c r="G112" s="163">
        <v>94419</v>
      </c>
      <c r="H112" s="163">
        <v>87590</v>
      </c>
      <c r="I112" s="165">
        <f t="shared" ref="I112:I119" si="52">IFERROR(H112/G112-1,"-")</f>
        <v>-7.2326544445503571E-2</v>
      </c>
      <c r="J112" s="164">
        <f t="shared" si="49"/>
        <v>0.8918335169226117</v>
      </c>
      <c r="K112" s="163">
        <f t="shared" si="50"/>
        <v>-6829</v>
      </c>
      <c r="L112" s="163">
        <f t="shared" si="51"/>
        <v>41291</v>
      </c>
      <c r="M112" s="164">
        <f t="shared" si="48"/>
        <v>2.1386271864221713E-2</v>
      </c>
    </row>
    <row r="113" spans="2:13" x14ac:dyDescent="0.25">
      <c r="B113" s="162" t="s">
        <v>113</v>
      </c>
      <c r="C113" s="163">
        <v>9069</v>
      </c>
      <c r="D113" s="163">
        <v>7098</v>
      </c>
      <c r="E113" s="163">
        <v>2335</v>
      </c>
      <c r="F113" s="163">
        <v>4642</v>
      </c>
      <c r="G113" s="163">
        <v>6272</v>
      </c>
      <c r="H113" s="163">
        <v>6015</v>
      </c>
      <c r="I113" s="165">
        <f t="shared" si="52"/>
        <v>-4.0975765306122458E-2</v>
      </c>
      <c r="J113" s="164">
        <f t="shared" si="49"/>
        <v>-0.15257819103972947</v>
      </c>
      <c r="K113" s="163">
        <f t="shared" si="50"/>
        <v>-257</v>
      </c>
      <c r="L113" s="163">
        <f t="shared" si="51"/>
        <v>-1083</v>
      </c>
      <c r="M113" s="164">
        <f t="shared" si="48"/>
        <v>1.4686428275293253E-3</v>
      </c>
    </row>
    <row r="114" spans="2:13" x14ac:dyDescent="0.25">
      <c r="B114" s="162" t="s">
        <v>116</v>
      </c>
      <c r="C114" s="163">
        <v>9960</v>
      </c>
      <c r="D114" s="163">
        <v>9645</v>
      </c>
      <c r="E114" s="163">
        <v>1974</v>
      </c>
      <c r="F114" s="163">
        <v>7032</v>
      </c>
      <c r="G114" s="163">
        <v>10935</v>
      </c>
      <c r="H114" s="163">
        <v>10431</v>
      </c>
      <c r="I114" s="165">
        <f t="shared" si="52"/>
        <v>-4.6090534979423836E-2</v>
      </c>
      <c r="J114" s="164">
        <f t="shared" si="49"/>
        <v>8.1493001555209998E-2</v>
      </c>
      <c r="K114" s="163">
        <f t="shared" si="50"/>
        <v>-504</v>
      </c>
      <c r="L114" s="163">
        <f t="shared" si="51"/>
        <v>786</v>
      </c>
      <c r="M114" s="164">
        <f t="shared" si="48"/>
        <v>2.5468683846979869E-3</v>
      </c>
    </row>
    <row r="115" spans="2:13" x14ac:dyDescent="0.25">
      <c r="B115" s="162" t="s">
        <v>123</v>
      </c>
      <c r="C115" s="163">
        <v>1663</v>
      </c>
      <c r="D115" s="163">
        <v>1845</v>
      </c>
      <c r="E115" s="163">
        <v>1058</v>
      </c>
      <c r="F115" s="163">
        <v>4569</v>
      </c>
      <c r="G115" s="163">
        <v>4338</v>
      </c>
      <c r="H115" s="163">
        <v>4452</v>
      </c>
      <c r="I115" s="165">
        <f t="shared" si="52"/>
        <v>2.6279391424619547E-2</v>
      </c>
      <c r="J115" s="164">
        <f t="shared" si="49"/>
        <v>1.4130081300813009</v>
      </c>
      <c r="K115" s="163">
        <f t="shared" si="50"/>
        <v>114</v>
      </c>
      <c r="L115" s="163">
        <f t="shared" si="51"/>
        <v>2607</v>
      </c>
      <c r="M115" s="164">
        <f t="shared" si="48"/>
        <v>1.0870154394281889E-3</v>
      </c>
    </row>
    <row r="116" spans="2:13" x14ac:dyDescent="0.25">
      <c r="B116" s="162" t="s">
        <v>119</v>
      </c>
      <c r="C116" s="163">
        <v>2741</v>
      </c>
      <c r="D116" s="163">
        <v>2879</v>
      </c>
      <c r="E116" s="163">
        <v>2533</v>
      </c>
      <c r="F116" s="163">
        <v>3747</v>
      </c>
      <c r="G116" s="163">
        <v>4004</v>
      </c>
      <c r="H116" s="163">
        <v>3610</v>
      </c>
      <c r="I116" s="165">
        <f t="shared" si="52"/>
        <v>-9.8401598401598456E-2</v>
      </c>
      <c r="J116" s="164">
        <f t="shared" si="49"/>
        <v>0.25390760680791935</v>
      </c>
      <c r="K116" s="163">
        <f t="shared" si="50"/>
        <v>-394</v>
      </c>
      <c r="L116" s="163">
        <f t="shared" si="51"/>
        <v>731</v>
      </c>
      <c r="M116" s="164">
        <f t="shared" si="48"/>
        <v>8.8142985991369307E-4</v>
      </c>
    </row>
    <row r="117" spans="2:13" x14ac:dyDescent="0.25">
      <c r="B117" s="162" t="s">
        <v>128</v>
      </c>
      <c r="C117" s="163">
        <v>482</v>
      </c>
      <c r="D117" s="163">
        <v>513</v>
      </c>
      <c r="E117" s="163">
        <v>403</v>
      </c>
      <c r="F117" s="163">
        <v>552</v>
      </c>
      <c r="G117" s="163">
        <v>913</v>
      </c>
      <c r="H117" s="163">
        <v>911</v>
      </c>
      <c r="I117" s="165">
        <f t="shared" si="52"/>
        <v>-2.1905805038334725E-3</v>
      </c>
      <c r="J117" s="164">
        <f t="shared" si="49"/>
        <v>0.77582846003898642</v>
      </c>
      <c r="K117" s="163">
        <f t="shared" si="50"/>
        <v>-2</v>
      </c>
      <c r="L117" s="163">
        <f t="shared" si="51"/>
        <v>398</v>
      </c>
      <c r="M117" s="164">
        <f t="shared" si="48"/>
        <v>2.2243285384525608E-4</v>
      </c>
    </row>
    <row r="118" spans="2:13" x14ac:dyDescent="0.25">
      <c r="B118" s="162" t="s">
        <v>131</v>
      </c>
      <c r="C118" s="163">
        <v>1158</v>
      </c>
      <c r="D118" s="163">
        <v>933</v>
      </c>
      <c r="E118" s="163">
        <v>917</v>
      </c>
      <c r="F118" s="163">
        <v>725</v>
      </c>
      <c r="G118" s="163">
        <v>490</v>
      </c>
      <c r="H118" s="163">
        <v>1136</v>
      </c>
      <c r="I118" s="165">
        <f t="shared" si="52"/>
        <v>1.3183673469387753</v>
      </c>
      <c r="J118" s="164">
        <f t="shared" si="49"/>
        <v>0.217577706323687</v>
      </c>
      <c r="K118" s="163">
        <f t="shared" si="50"/>
        <v>646</v>
      </c>
      <c r="L118" s="163">
        <f t="shared" si="51"/>
        <v>203</v>
      </c>
      <c r="M118" s="164">
        <f t="shared" si="48"/>
        <v>2.7736961796730067E-4</v>
      </c>
    </row>
    <row r="119" spans="2:13" x14ac:dyDescent="0.25">
      <c r="B119" s="168" t="s">
        <v>145</v>
      </c>
      <c r="C119" s="169">
        <f t="shared" ref="C119:H119" si="53">C111-SUM(C112:C118)</f>
        <v>12130</v>
      </c>
      <c r="D119" s="169">
        <f t="shared" si="53"/>
        <v>14308</v>
      </c>
      <c r="E119" s="169">
        <f t="shared" si="53"/>
        <v>8497</v>
      </c>
      <c r="F119" s="169">
        <f t="shared" si="53"/>
        <v>21619</v>
      </c>
      <c r="G119" s="169">
        <f t="shared" si="53"/>
        <v>22974</v>
      </c>
      <c r="H119" s="169">
        <f t="shared" si="53"/>
        <v>26718</v>
      </c>
      <c r="I119" s="171">
        <f t="shared" si="52"/>
        <v>0.1629668320710369</v>
      </c>
      <c r="J119" s="170">
        <f t="shared" si="49"/>
        <v>0.86734693877551017</v>
      </c>
      <c r="K119" s="169">
        <f>H119-G119</f>
        <v>3744</v>
      </c>
      <c r="L119" s="169">
        <f t="shared" si="51"/>
        <v>12410</v>
      </c>
      <c r="M119" s="170">
        <f t="shared" si="48"/>
        <v>6.5235576169457212E-3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169824</v>
      </c>
      <c r="D121" s="176">
        <v>159130</v>
      </c>
      <c r="E121" s="176">
        <v>67052</v>
      </c>
      <c r="F121" s="176">
        <v>157983</v>
      </c>
      <c r="G121" s="176">
        <v>174312</v>
      </c>
      <c r="H121" s="176"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54">H121/H$9</f>
        <v>4.4393788678533982E-2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55">IFERROR(H122/D122-1,"-")</f>
        <v>0.32379962063212742</v>
      </c>
      <c r="K122" s="158">
        <f t="shared" ref="K122:K132" si="56">H122-G122</f>
        <v>7527</v>
      </c>
      <c r="L122" s="158">
        <f t="shared" ref="L122:L133" si="57">H122-D122</f>
        <v>28337</v>
      </c>
      <c r="M122" s="159">
        <f t="shared" si="54"/>
        <v>2.828657360134661E-2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55"/>
        <v>0.29793676979051331</v>
      </c>
      <c r="K123" s="163">
        <f t="shared" si="56"/>
        <v>8620</v>
      </c>
      <c r="L123" s="163">
        <f t="shared" si="57"/>
        <v>13184</v>
      </c>
      <c r="M123" s="164">
        <f t="shared" si="54"/>
        <v>1.4023524654887248E-2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55"/>
        <v>0.35025310311351499</v>
      </c>
      <c r="K124" s="163">
        <f t="shared" si="56"/>
        <v>-1093</v>
      </c>
      <c r="L124" s="163">
        <f t="shared" si="57"/>
        <v>15153</v>
      </c>
      <c r="M124" s="164">
        <f t="shared" si="54"/>
        <v>1.4263048946459363E-2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55"/>
        <v>-7.8851094727435234E-2</v>
      </c>
      <c r="K125" s="158">
        <f t="shared" si="56"/>
        <v>-19</v>
      </c>
      <c r="L125" s="158">
        <f t="shared" si="57"/>
        <v>-5647</v>
      </c>
      <c r="M125" s="159">
        <f t="shared" si="54"/>
        <v>1.6107215077187376E-2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58">IFERROR(H126/G126-1,"-")</f>
        <v>-0.10171639212072336</v>
      </c>
      <c r="J126" s="164">
        <f t="shared" si="55"/>
        <v>1.8680600914434908E-2</v>
      </c>
      <c r="K126" s="163">
        <f t="shared" si="56"/>
        <v>-883</v>
      </c>
      <c r="L126" s="163">
        <f t="shared" si="57"/>
        <v>143</v>
      </c>
      <c r="M126" s="164">
        <f t="shared" si="54"/>
        <v>1.9039861627720164E-3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58"/>
        <v>-4.4548016475178809E-2</v>
      </c>
      <c r="J127" s="164">
        <f t="shared" si="55"/>
        <v>0.35740683708038179</v>
      </c>
      <c r="K127" s="163">
        <f t="shared" si="56"/>
        <v>-411</v>
      </c>
      <c r="L127" s="163">
        <f t="shared" si="57"/>
        <v>2321</v>
      </c>
      <c r="M127" s="164">
        <f t="shared" si="54"/>
        <v>2.1523003366036579E-3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58"/>
        <v>-1.2656225280810007E-2</v>
      </c>
      <c r="J128" s="164">
        <f t="shared" si="55"/>
        <v>0.26875381175035584</v>
      </c>
      <c r="K128" s="163">
        <f t="shared" si="56"/>
        <v>-80</v>
      </c>
      <c r="L128" s="163">
        <f t="shared" si="57"/>
        <v>1322</v>
      </c>
      <c r="M128" s="164">
        <f t="shared" si="54"/>
        <v>1.5238237550474678E-3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58"/>
        <v>-0.10917721518987344</v>
      </c>
      <c r="J129" s="164">
        <f t="shared" si="55"/>
        <v>0.38556193601312549</v>
      </c>
      <c r="K129" s="163">
        <f t="shared" si="56"/>
        <v>-207</v>
      </c>
      <c r="L129" s="163">
        <f t="shared" si="57"/>
        <v>470</v>
      </c>
      <c r="M129" s="164">
        <f t="shared" si="54"/>
        <v>4.1239197600948137E-4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58"/>
        <v>7.3302469135802406E-2</v>
      </c>
      <c r="J130" s="164">
        <f t="shared" si="55"/>
        <v>0.34396135265700489</v>
      </c>
      <c r="K130" s="163">
        <f t="shared" si="56"/>
        <v>95</v>
      </c>
      <c r="L130" s="163">
        <f t="shared" si="57"/>
        <v>356</v>
      </c>
      <c r="M130" s="164">
        <f t="shared" si="54"/>
        <v>3.396312839722845E-4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58"/>
        <v>9.8722415795586604E-2</v>
      </c>
      <c r="J131" s="164">
        <f t="shared" si="55"/>
        <v>-0.16725352112676062</v>
      </c>
      <c r="K131" s="163">
        <f t="shared" si="56"/>
        <v>85</v>
      </c>
      <c r="L131" s="163">
        <f t="shared" si="57"/>
        <v>-190</v>
      </c>
      <c r="M131" s="164">
        <f t="shared" si="54"/>
        <v>2.3097857270868523E-4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58"/>
        <v>-8.7595907928388783E-2</v>
      </c>
      <c r="J132" s="164">
        <f t="shared" si="55"/>
        <v>-0.15462085308056872</v>
      </c>
      <c r="K132" s="163">
        <f t="shared" si="56"/>
        <v>-137</v>
      </c>
      <c r="L132" s="163">
        <f t="shared" si="57"/>
        <v>-261</v>
      </c>
      <c r="M132" s="164">
        <f t="shared" si="54"/>
        <v>3.4842116623181164E-4</v>
      </c>
    </row>
    <row r="133" spans="2:13" x14ac:dyDescent="0.25">
      <c r="B133" s="168" t="s">
        <v>145</v>
      </c>
      <c r="C133" s="169">
        <f t="shared" ref="C133:H133" si="59">C125-SUM(C126:C132)</f>
        <v>42182</v>
      </c>
      <c r="D133" s="169">
        <f t="shared" si="59"/>
        <v>47470</v>
      </c>
      <c r="E133" s="169">
        <f t="shared" si="59"/>
        <v>19475</v>
      </c>
      <c r="F133" s="169">
        <f t="shared" si="59"/>
        <v>36928</v>
      </c>
      <c r="G133" s="169">
        <f t="shared" si="59"/>
        <v>36143</v>
      </c>
      <c r="H133" s="169">
        <f t="shared" si="59"/>
        <v>37662</v>
      </c>
      <c r="I133" s="171">
        <f t="shared" si="58"/>
        <v>4.2027501867581529E-2</v>
      </c>
      <c r="J133" s="170">
        <f t="shared" si="55"/>
        <v>-0.20661470402359383</v>
      </c>
      <c r="K133" s="169">
        <f>H133-G133</f>
        <v>1519</v>
      </c>
      <c r="L133" s="169">
        <f t="shared" si="57"/>
        <v>-9808</v>
      </c>
      <c r="M133" s="170">
        <f t="shared" si="54"/>
        <v>9.1956818238419693E-3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207919</v>
      </c>
      <c r="D135" s="176">
        <v>186886</v>
      </c>
      <c r="E135" s="176">
        <v>71319</v>
      </c>
      <c r="F135" s="176">
        <v>190426</v>
      </c>
      <c r="G135" s="176">
        <v>205238</v>
      </c>
      <c r="H135" s="176">
        <v>213816</v>
      </c>
      <c r="I135" s="177">
        <f>IFERROR(H135/G135-1,"-")</f>
        <v>4.1795379023377821E-2</v>
      </c>
      <c r="J135" s="177">
        <f>IFERROR(H135/D135-1,"-")</f>
        <v>0.14409854135676303</v>
      </c>
      <c r="K135" s="176">
        <f>H135-G135</f>
        <v>8578</v>
      </c>
      <c r="L135" s="176">
        <f>H135-D135</f>
        <v>26930</v>
      </c>
      <c r="M135" s="177">
        <f t="shared" ref="M135:M147" si="60">H135/H$9</f>
        <v>5.2206040700084826E-2</v>
      </c>
    </row>
    <row r="136" spans="2:13" x14ac:dyDescent="0.25">
      <c r="B136" s="157" t="s">
        <v>97</v>
      </c>
      <c r="C136" s="158">
        <v>45251</v>
      </c>
      <c r="D136" s="158">
        <v>37574</v>
      </c>
      <c r="E136" s="158">
        <v>14652</v>
      </c>
      <c r="F136" s="158">
        <v>24500</v>
      </c>
      <c r="G136" s="158">
        <v>26474</v>
      </c>
      <c r="H136" s="158">
        <v>22996</v>
      </c>
      <c r="I136" s="160">
        <f>IFERROR(H136/G136-1,"-")</f>
        <v>-0.13137417843922339</v>
      </c>
      <c r="J136" s="159">
        <f t="shared" ref="J136:J147" si="61">IFERROR(H136/D136-1,"-")</f>
        <v>-0.38798105072656619</v>
      </c>
      <c r="K136" s="158">
        <f t="shared" ref="K136:K146" si="62">H136-G136</f>
        <v>-3478</v>
      </c>
      <c r="L136" s="158">
        <f t="shared" ref="L136:L147" si="63">H136-D136</f>
        <v>-14578</v>
      </c>
      <c r="M136" s="159">
        <f t="shared" si="60"/>
        <v>5.6147814566690542E-3</v>
      </c>
    </row>
    <row r="137" spans="2:13" x14ac:dyDescent="0.25">
      <c r="B137" s="162" t="s">
        <v>103</v>
      </c>
      <c r="C137" s="163">
        <v>32986</v>
      </c>
      <c r="D137" s="163">
        <v>21167</v>
      </c>
      <c r="E137" s="163">
        <v>10065</v>
      </c>
      <c r="F137" s="163">
        <v>17244</v>
      </c>
      <c r="G137" s="163">
        <v>17464</v>
      </c>
      <c r="H137" s="163">
        <v>15005</v>
      </c>
      <c r="I137" s="165">
        <f>IFERROR(H137/G137-1,"-")</f>
        <v>-0.14080393953275305</v>
      </c>
      <c r="J137" s="164">
        <f t="shared" si="61"/>
        <v>-0.29111352577124772</v>
      </c>
      <c r="K137" s="163">
        <f t="shared" si="62"/>
        <v>-2459</v>
      </c>
      <c r="L137" s="163">
        <f t="shared" si="63"/>
        <v>-6162</v>
      </c>
      <c r="M137" s="164">
        <f t="shared" si="60"/>
        <v>3.6636717584501289E-3</v>
      </c>
    </row>
    <row r="138" spans="2:13" x14ac:dyDescent="0.25">
      <c r="B138" s="162" t="s">
        <v>100</v>
      </c>
      <c r="C138" s="163">
        <v>12265</v>
      </c>
      <c r="D138" s="163">
        <v>16407</v>
      </c>
      <c r="E138" s="163">
        <v>4587</v>
      </c>
      <c r="F138" s="163">
        <v>7256</v>
      </c>
      <c r="G138" s="163">
        <v>9010</v>
      </c>
      <c r="H138" s="163">
        <v>7991</v>
      </c>
      <c r="I138" s="165">
        <f>IFERROR(H138/G138-1,"-")</f>
        <v>-0.11309655937846841</v>
      </c>
      <c r="J138" s="164">
        <f t="shared" si="61"/>
        <v>-0.512951788870604</v>
      </c>
      <c r="K138" s="163">
        <f t="shared" si="62"/>
        <v>-1019</v>
      </c>
      <c r="L138" s="163">
        <f t="shared" si="63"/>
        <v>-8416</v>
      </c>
      <c r="M138" s="164">
        <f t="shared" si="60"/>
        <v>1.9511096982189257E-3</v>
      </c>
    </row>
    <row r="139" spans="2:13" x14ac:dyDescent="0.25">
      <c r="B139" s="157" t="s">
        <v>107</v>
      </c>
      <c r="C139" s="158">
        <v>162668</v>
      </c>
      <c r="D139" s="158">
        <v>149312</v>
      </c>
      <c r="E139" s="158">
        <v>56667</v>
      </c>
      <c r="F139" s="158">
        <v>165926</v>
      </c>
      <c r="G139" s="158">
        <v>178764</v>
      </c>
      <c r="H139" s="158">
        <v>190820</v>
      </c>
      <c r="I139" s="160">
        <f>IFERROR(H139/G139-1,"-")</f>
        <v>6.7440871763889909E-2</v>
      </c>
      <c r="J139" s="159">
        <f t="shared" si="61"/>
        <v>0.27799507072438923</v>
      </c>
      <c r="K139" s="158">
        <f t="shared" si="62"/>
        <v>12056</v>
      </c>
      <c r="L139" s="158">
        <f t="shared" si="63"/>
        <v>41508</v>
      </c>
      <c r="M139" s="159">
        <f t="shared" si="60"/>
        <v>4.659125924341577E-2</v>
      </c>
    </row>
    <row r="140" spans="2:13" x14ac:dyDescent="0.25">
      <c r="B140" s="162" t="s">
        <v>110</v>
      </c>
      <c r="C140" s="163">
        <v>82959</v>
      </c>
      <c r="D140" s="163">
        <v>73348</v>
      </c>
      <c r="E140" s="163">
        <v>22281</v>
      </c>
      <c r="F140" s="163">
        <v>71304</v>
      </c>
      <c r="G140" s="163">
        <v>77058</v>
      </c>
      <c r="H140" s="163">
        <v>86387</v>
      </c>
      <c r="I140" s="165">
        <f t="shared" ref="I140:I147" si="64">IFERROR(H140/G140-1,"-")</f>
        <v>0.12106465259934085</v>
      </c>
      <c r="J140" s="164">
        <f t="shared" si="61"/>
        <v>0.17776899165621418</v>
      </c>
      <c r="K140" s="163">
        <f t="shared" si="62"/>
        <v>9329</v>
      </c>
      <c r="L140" s="163">
        <f t="shared" si="63"/>
        <v>13039</v>
      </c>
      <c r="M140" s="164">
        <f t="shared" si="60"/>
        <v>2.1092543298715846E-2</v>
      </c>
    </row>
    <row r="141" spans="2:13" x14ac:dyDescent="0.25">
      <c r="B141" s="162" t="s">
        <v>113</v>
      </c>
      <c r="C141" s="163">
        <v>10746</v>
      </c>
      <c r="D141" s="163">
        <v>10763</v>
      </c>
      <c r="E141" s="163">
        <v>4317</v>
      </c>
      <c r="F141" s="163">
        <v>10802</v>
      </c>
      <c r="G141" s="163">
        <v>14655</v>
      </c>
      <c r="H141" s="163">
        <v>15235</v>
      </c>
      <c r="I141" s="165">
        <f t="shared" si="64"/>
        <v>3.9576936199249513E-2</v>
      </c>
      <c r="J141" s="164">
        <f t="shared" si="61"/>
        <v>0.41549753786119115</v>
      </c>
      <c r="K141" s="163">
        <f t="shared" si="62"/>
        <v>580</v>
      </c>
      <c r="L141" s="163">
        <f t="shared" si="63"/>
        <v>4472</v>
      </c>
      <c r="M141" s="164">
        <f t="shared" si="60"/>
        <v>3.7198293395526633E-3</v>
      </c>
    </row>
    <row r="142" spans="2:13" x14ac:dyDescent="0.25">
      <c r="B142" s="162" t="s">
        <v>116</v>
      </c>
      <c r="C142" s="163">
        <v>19721</v>
      </c>
      <c r="D142" s="163">
        <v>15224</v>
      </c>
      <c r="E142" s="163">
        <v>4696</v>
      </c>
      <c r="F142" s="163">
        <v>20585</v>
      </c>
      <c r="G142" s="163">
        <v>19204</v>
      </c>
      <c r="H142" s="163">
        <v>19029</v>
      </c>
      <c r="I142" s="165">
        <f t="shared" si="64"/>
        <v>-9.1126848573214181E-3</v>
      </c>
      <c r="J142" s="164">
        <f t="shared" si="61"/>
        <v>0.24993431424067269</v>
      </c>
      <c r="K142" s="163">
        <f t="shared" si="62"/>
        <v>-175</v>
      </c>
      <c r="L142" s="163">
        <f t="shared" si="63"/>
        <v>3805</v>
      </c>
      <c r="M142" s="164">
        <f t="shared" si="60"/>
        <v>4.6461852643483841E-3</v>
      </c>
    </row>
    <row r="143" spans="2:13" x14ac:dyDescent="0.25">
      <c r="B143" s="162" t="s">
        <v>123</v>
      </c>
      <c r="C143" s="163">
        <v>3388</v>
      </c>
      <c r="D143" s="163">
        <v>2988</v>
      </c>
      <c r="E143" s="163">
        <v>936</v>
      </c>
      <c r="F143" s="163">
        <v>7986</v>
      </c>
      <c r="G143" s="163">
        <v>6796</v>
      </c>
      <c r="H143" s="163">
        <v>4730</v>
      </c>
      <c r="I143" s="165">
        <f t="shared" si="64"/>
        <v>-0.30400235432607414</v>
      </c>
      <c r="J143" s="164">
        <f t="shared" si="61"/>
        <v>0.58299866131191425</v>
      </c>
      <c r="K143" s="163">
        <f t="shared" si="62"/>
        <v>-2066</v>
      </c>
      <c r="L143" s="163">
        <f t="shared" si="63"/>
        <v>1742</v>
      </c>
      <c r="M143" s="164">
        <f t="shared" si="60"/>
        <v>1.1548928635434262E-3</v>
      </c>
    </row>
    <row r="144" spans="2:13" x14ac:dyDescent="0.25">
      <c r="B144" s="162" t="s">
        <v>119</v>
      </c>
      <c r="C144" s="163">
        <v>3236</v>
      </c>
      <c r="D144" s="163">
        <v>3201</v>
      </c>
      <c r="E144" s="163">
        <v>1567</v>
      </c>
      <c r="F144" s="163">
        <v>3300</v>
      </c>
      <c r="G144" s="163">
        <v>3893</v>
      </c>
      <c r="H144" s="163">
        <v>4292</v>
      </c>
      <c r="I144" s="165">
        <f t="shared" si="64"/>
        <v>0.10249165168250696</v>
      </c>
      <c r="J144" s="164">
        <f t="shared" si="61"/>
        <v>0.34083099031552644</v>
      </c>
      <c r="K144" s="163">
        <f t="shared" si="62"/>
        <v>399</v>
      </c>
      <c r="L144" s="163">
        <f t="shared" si="63"/>
        <v>1091</v>
      </c>
      <c r="M144" s="164">
        <f t="shared" si="60"/>
        <v>1.0479492960525126E-3</v>
      </c>
    </row>
    <row r="145" spans="2:13" x14ac:dyDescent="0.25">
      <c r="B145" s="162" t="s">
        <v>128</v>
      </c>
      <c r="C145" s="163">
        <v>1473</v>
      </c>
      <c r="D145" s="163">
        <v>1553</v>
      </c>
      <c r="E145" s="163">
        <v>1963</v>
      </c>
      <c r="F145" s="163">
        <v>1898</v>
      </c>
      <c r="G145" s="163">
        <v>2272</v>
      </c>
      <c r="H145" s="163">
        <v>2036</v>
      </c>
      <c r="I145" s="165">
        <f t="shared" si="64"/>
        <v>-0.10387323943661975</v>
      </c>
      <c r="J145" s="164">
        <f t="shared" si="61"/>
        <v>0.31101094655505479</v>
      </c>
      <c r="K145" s="163">
        <f t="shared" si="62"/>
        <v>-236</v>
      </c>
      <c r="L145" s="163">
        <f t="shared" si="63"/>
        <v>483</v>
      </c>
      <c r="M145" s="164">
        <f t="shared" si="60"/>
        <v>4.9711667445547902E-4</v>
      </c>
    </row>
    <row r="146" spans="2:13" x14ac:dyDescent="0.25">
      <c r="B146" s="162" t="s">
        <v>131</v>
      </c>
      <c r="C146" s="163">
        <v>6903</v>
      </c>
      <c r="D146" s="163">
        <v>4261</v>
      </c>
      <c r="E146" s="163">
        <v>3936</v>
      </c>
      <c r="F146" s="163">
        <v>926</v>
      </c>
      <c r="G146" s="163">
        <v>1641</v>
      </c>
      <c r="H146" s="163">
        <v>1499</v>
      </c>
      <c r="I146" s="165">
        <f t="shared" si="64"/>
        <v>-8.6532602071907383E-2</v>
      </c>
      <c r="J146" s="164">
        <f t="shared" si="61"/>
        <v>-0.64820464679652656</v>
      </c>
      <c r="K146" s="163">
        <f t="shared" si="62"/>
        <v>-142</v>
      </c>
      <c r="L146" s="163">
        <f t="shared" si="63"/>
        <v>-2762</v>
      </c>
      <c r="M146" s="164">
        <f t="shared" si="60"/>
        <v>3.6600093075086593E-4</v>
      </c>
    </row>
    <row r="147" spans="2:13" x14ac:dyDescent="0.25">
      <c r="B147" s="168" t="s">
        <v>145</v>
      </c>
      <c r="C147" s="169">
        <f t="shared" ref="C147:H147" si="65">C139-SUM(C140:C146)</f>
        <v>34242</v>
      </c>
      <c r="D147" s="169">
        <f t="shared" si="65"/>
        <v>37974</v>
      </c>
      <c r="E147" s="169">
        <f t="shared" si="65"/>
        <v>16971</v>
      </c>
      <c r="F147" s="169">
        <f t="shared" si="65"/>
        <v>49125</v>
      </c>
      <c r="G147" s="169">
        <f t="shared" si="65"/>
        <v>53245</v>
      </c>
      <c r="H147" s="169">
        <f t="shared" si="65"/>
        <v>57612</v>
      </c>
      <c r="I147" s="171">
        <f t="shared" si="64"/>
        <v>8.2017090806648429E-2</v>
      </c>
      <c r="J147" s="170">
        <f t="shared" si="61"/>
        <v>0.51714330857955448</v>
      </c>
      <c r="K147" s="169">
        <f>H147-G147</f>
        <v>4367</v>
      </c>
      <c r="L147" s="169">
        <f t="shared" si="63"/>
        <v>19638</v>
      </c>
      <c r="M147" s="170">
        <f t="shared" si="60"/>
        <v>1.406674157599659E-2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95856</v>
      </c>
      <c r="D149" s="176">
        <v>95406</v>
      </c>
      <c r="E149" s="176">
        <v>31688</v>
      </c>
      <c r="F149" s="176">
        <v>81548</v>
      </c>
      <c r="G149" s="176">
        <v>89780</v>
      </c>
      <c r="H149" s="176">
        <v>94601</v>
      </c>
      <c r="I149" s="177">
        <f>IFERROR(H149/G149-1,"-")</f>
        <v>5.3697928269102357E-2</v>
      </c>
      <c r="J149" s="177">
        <f>IFERROR(H149/D149-1,"-")</f>
        <v>-8.4376244680628432E-3</v>
      </c>
      <c r="K149" s="176">
        <f>H149-G149</f>
        <v>4821</v>
      </c>
      <c r="L149" s="176">
        <f>H149-D149</f>
        <v>-805</v>
      </c>
      <c r="M149" s="177">
        <f t="shared" ref="M149:M161" si="66">H149/H$9</f>
        <v>2.309810143426462E-2</v>
      </c>
    </row>
    <row r="150" spans="2:13" x14ac:dyDescent="0.25">
      <c r="B150" s="157" t="s">
        <v>97</v>
      </c>
      <c r="C150" s="158">
        <v>39837</v>
      </c>
      <c r="D150" s="158">
        <v>42305</v>
      </c>
      <c r="E150" s="158">
        <v>14030</v>
      </c>
      <c r="F150" s="158">
        <v>44261</v>
      </c>
      <c r="G150" s="158">
        <v>46703</v>
      </c>
      <c r="H150" s="158">
        <v>42965</v>
      </c>
      <c r="I150" s="160">
        <f>IFERROR(H150/G150-1,"-")</f>
        <v>-8.003768494529262E-2</v>
      </c>
      <c r="J150" s="159">
        <f t="shared" ref="J150:J161" si="67">IFERROR(H150/D150-1,"-")</f>
        <v>1.5600992790450352E-2</v>
      </c>
      <c r="K150" s="158">
        <f t="shared" ref="K150:K160" si="68">H150-G150</f>
        <v>-3738</v>
      </c>
      <c r="L150" s="158">
        <f t="shared" ref="L150:L161" si="69">H150-D150</f>
        <v>660</v>
      </c>
      <c r="M150" s="159">
        <f t="shared" si="66"/>
        <v>1.0490480313349535E-2</v>
      </c>
    </row>
    <row r="151" spans="2:13" x14ac:dyDescent="0.25">
      <c r="B151" s="162" t="s">
        <v>103</v>
      </c>
      <c r="C151" s="163">
        <v>24512</v>
      </c>
      <c r="D151" s="163">
        <v>25510</v>
      </c>
      <c r="E151" s="163">
        <v>7709</v>
      </c>
      <c r="F151" s="163">
        <v>31924</v>
      </c>
      <c r="G151" s="163">
        <v>33975</v>
      </c>
      <c r="H151" s="163">
        <v>28847</v>
      </c>
      <c r="I151" s="165">
        <f>IFERROR(H151/G151-1,"-")</f>
        <v>-0.15093451066961006</v>
      </c>
      <c r="J151" s="164">
        <f t="shared" si="67"/>
        <v>0.13081144649157195</v>
      </c>
      <c r="K151" s="163">
        <f t="shared" si="68"/>
        <v>-5128</v>
      </c>
      <c r="L151" s="163">
        <f t="shared" si="69"/>
        <v>3337</v>
      </c>
      <c r="M151" s="164">
        <f t="shared" si="66"/>
        <v>7.0433814872383118E-3</v>
      </c>
    </row>
    <row r="152" spans="2:13" x14ac:dyDescent="0.25">
      <c r="B152" s="162" t="s">
        <v>100</v>
      </c>
      <c r="C152" s="163">
        <v>15325</v>
      </c>
      <c r="D152" s="163">
        <v>16795</v>
      </c>
      <c r="E152" s="163">
        <v>6321</v>
      </c>
      <c r="F152" s="163">
        <v>12337</v>
      </c>
      <c r="G152" s="163">
        <v>12728</v>
      </c>
      <c r="H152" s="163">
        <v>14118</v>
      </c>
      <c r="I152" s="165">
        <f>IFERROR(H152/G152-1,"-")</f>
        <v>0.10920804525455696</v>
      </c>
      <c r="J152" s="164">
        <f t="shared" si="67"/>
        <v>-0.15939267639178323</v>
      </c>
      <c r="K152" s="163">
        <f t="shared" si="68"/>
        <v>1390</v>
      </c>
      <c r="L152" s="163">
        <f t="shared" si="69"/>
        <v>-2677</v>
      </c>
      <c r="M152" s="164">
        <f t="shared" si="66"/>
        <v>3.4470988261112241E-3</v>
      </c>
    </row>
    <row r="153" spans="2:13" x14ac:dyDescent="0.25">
      <c r="B153" s="157" t="s">
        <v>107</v>
      </c>
      <c r="C153" s="158">
        <v>56019</v>
      </c>
      <c r="D153" s="158">
        <v>53101</v>
      </c>
      <c r="E153" s="158">
        <v>17658</v>
      </c>
      <c r="F153" s="158">
        <v>37287</v>
      </c>
      <c r="G153" s="158">
        <v>43077</v>
      </c>
      <c r="H153" s="158">
        <v>51636</v>
      </c>
      <c r="I153" s="160">
        <f>IFERROR(H153/G153-1,"-")</f>
        <v>0.1986907166237204</v>
      </c>
      <c r="J153" s="159">
        <f t="shared" si="67"/>
        <v>-2.7588934295022738E-2</v>
      </c>
      <c r="K153" s="158">
        <f t="shared" si="68"/>
        <v>8559</v>
      </c>
      <c r="L153" s="158">
        <f t="shared" si="69"/>
        <v>-1465</v>
      </c>
      <c r="M153" s="159">
        <f t="shared" si="66"/>
        <v>1.2607621120915085E-2</v>
      </c>
    </row>
    <row r="154" spans="2:13" x14ac:dyDescent="0.25">
      <c r="B154" s="162" t="s">
        <v>110</v>
      </c>
      <c r="C154" s="163">
        <v>16601</v>
      </c>
      <c r="D154" s="163">
        <v>16095</v>
      </c>
      <c r="E154" s="163">
        <v>4991</v>
      </c>
      <c r="F154" s="163">
        <v>13622</v>
      </c>
      <c r="G154" s="163">
        <v>13413</v>
      </c>
      <c r="H154" s="163">
        <v>15032</v>
      </c>
      <c r="I154" s="165">
        <f t="shared" ref="I154:I161" si="70">IFERROR(H154/G154-1,"-")</f>
        <v>0.12070379482591509</v>
      </c>
      <c r="J154" s="164">
        <f t="shared" si="67"/>
        <v>-6.6045355700528163E-2</v>
      </c>
      <c r="K154" s="163">
        <f t="shared" si="68"/>
        <v>1619</v>
      </c>
      <c r="L154" s="163">
        <f t="shared" si="69"/>
        <v>-1063</v>
      </c>
      <c r="M154" s="164">
        <f t="shared" si="66"/>
        <v>3.670264170144774E-3</v>
      </c>
    </row>
    <row r="155" spans="2:13" x14ac:dyDescent="0.25">
      <c r="B155" s="162" t="s">
        <v>113</v>
      </c>
      <c r="C155" s="163">
        <v>17045</v>
      </c>
      <c r="D155" s="163">
        <v>13744</v>
      </c>
      <c r="E155" s="163">
        <v>4466</v>
      </c>
      <c r="F155" s="163">
        <v>7583</v>
      </c>
      <c r="G155" s="163">
        <v>8235</v>
      </c>
      <c r="H155" s="163">
        <v>8751</v>
      </c>
      <c r="I155" s="165">
        <f t="shared" si="70"/>
        <v>6.2659380692167588E-2</v>
      </c>
      <c r="J155" s="164">
        <f t="shared" si="67"/>
        <v>-0.36328579743888245</v>
      </c>
      <c r="K155" s="163">
        <f t="shared" si="68"/>
        <v>516</v>
      </c>
      <c r="L155" s="163">
        <f t="shared" si="69"/>
        <v>-4993</v>
      </c>
      <c r="M155" s="164">
        <f t="shared" si="66"/>
        <v>2.1366738792533875E-3</v>
      </c>
    </row>
    <row r="156" spans="2:13" x14ac:dyDescent="0.25">
      <c r="B156" s="162" t="s">
        <v>116</v>
      </c>
      <c r="C156" s="163">
        <v>8437</v>
      </c>
      <c r="D156" s="163">
        <v>7759</v>
      </c>
      <c r="E156" s="163">
        <v>1966</v>
      </c>
      <c r="F156" s="163">
        <v>4576</v>
      </c>
      <c r="G156" s="163">
        <v>7060</v>
      </c>
      <c r="H156" s="163">
        <v>9021</v>
      </c>
      <c r="I156" s="165">
        <f t="shared" si="70"/>
        <v>0.27776203966005664</v>
      </c>
      <c r="J156" s="164">
        <f t="shared" si="67"/>
        <v>0.1626498260085063</v>
      </c>
      <c r="K156" s="163">
        <f t="shared" si="68"/>
        <v>1961</v>
      </c>
      <c r="L156" s="163">
        <f t="shared" si="69"/>
        <v>1262</v>
      </c>
      <c r="M156" s="164">
        <f t="shared" si="66"/>
        <v>2.2025979961998411E-3</v>
      </c>
    </row>
    <row r="157" spans="2:13" x14ac:dyDescent="0.25">
      <c r="B157" s="162" t="s">
        <v>123</v>
      </c>
      <c r="C157" s="163">
        <v>1004</v>
      </c>
      <c r="D157" s="163">
        <v>1096</v>
      </c>
      <c r="E157" s="163">
        <v>560</v>
      </c>
      <c r="F157" s="163">
        <v>1124</v>
      </c>
      <c r="G157" s="163">
        <v>1342</v>
      </c>
      <c r="H157" s="163">
        <v>2012</v>
      </c>
      <c r="I157" s="165">
        <f t="shared" si="70"/>
        <v>0.49925484351713867</v>
      </c>
      <c r="J157" s="164">
        <f t="shared" si="67"/>
        <v>0.83576642335766427</v>
      </c>
      <c r="K157" s="163">
        <f t="shared" si="68"/>
        <v>670</v>
      </c>
      <c r="L157" s="163">
        <f t="shared" si="69"/>
        <v>916</v>
      </c>
      <c r="M157" s="164">
        <f t="shared" si="66"/>
        <v>4.9125675294912755E-4</v>
      </c>
    </row>
    <row r="158" spans="2:13" x14ac:dyDescent="0.25">
      <c r="B158" s="162" t="s">
        <v>119</v>
      </c>
      <c r="C158" s="163">
        <v>1709</v>
      </c>
      <c r="D158" s="163">
        <v>2321</v>
      </c>
      <c r="E158" s="163">
        <v>1056</v>
      </c>
      <c r="F158" s="163">
        <v>2299</v>
      </c>
      <c r="G158" s="163">
        <v>2224</v>
      </c>
      <c r="H158" s="163">
        <v>2688</v>
      </c>
      <c r="I158" s="165">
        <f t="shared" si="70"/>
        <v>0.20863309352517989</v>
      </c>
      <c r="J158" s="164">
        <f t="shared" si="67"/>
        <v>0.15812149935372677</v>
      </c>
      <c r="K158" s="163">
        <f t="shared" si="68"/>
        <v>464</v>
      </c>
      <c r="L158" s="163">
        <f t="shared" si="69"/>
        <v>367</v>
      </c>
      <c r="M158" s="164">
        <f t="shared" si="66"/>
        <v>6.5631120871135931E-4</v>
      </c>
    </row>
    <row r="159" spans="2:13" x14ac:dyDescent="0.25">
      <c r="B159" s="162" t="s">
        <v>128</v>
      </c>
      <c r="C159" s="163">
        <v>307</v>
      </c>
      <c r="D159" s="163">
        <v>369</v>
      </c>
      <c r="E159" s="163">
        <v>339</v>
      </c>
      <c r="F159" s="163">
        <v>293</v>
      </c>
      <c r="G159" s="163">
        <v>425</v>
      </c>
      <c r="H159" s="163">
        <v>306</v>
      </c>
      <c r="I159" s="165">
        <f t="shared" si="70"/>
        <v>-0.28000000000000003</v>
      </c>
      <c r="J159" s="164">
        <f t="shared" si="67"/>
        <v>-0.17073170731707321</v>
      </c>
      <c r="K159" s="163">
        <f t="shared" si="68"/>
        <v>-119</v>
      </c>
      <c r="L159" s="163">
        <f t="shared" si="69"/>
        <v>-63</v>
      </c>
      <c r="M159" s="164">
        <f t="shared" si="66"/>
        <v>7.4713999205980639E-5</v>
      </c>
    </row>
    <row r="160" spans="2:13" x14ac:dyDescent="0.25">
      <c r="B160" s="162" t="s">
        <v>131</v>
      </c>
      <c r="C160" s="163">
        <v>786</v>
      </c>
      <c r="D160" s="163">
        <v>631</v>
      </c>
      <c r="E160" s="163">
        <v>420</v>
      </c>
      <c r="F160" s="163">
        <v>405</v>
      </c>
      <c r="G160" s="163">
        <v>565</v>
      </c>
      <c r="H160" s="163">
        <v>504</v>
      </c>
      <c r="I160" s="165">
        <f t="shared" si="70"/>
        <v>-0.10796460176991152</v>
      </c>
      <c r="J160" s="164">
        <f t="shared" si="67"/>
        <v>-0.20126782884310623</v>
      </c>
      <c r="K160" s="163">
        <f t="shared" si="68"/>
        <v>-61</v>
      </c>
      <c r="L160" s="163">
        <f t="shared" si="69"/>
        <v>-127</v>
      </c>
      <c r="M160" s="164">
        <f t="shared" si="66"/>
        <v>1.2305835163337988E-4</v>
      </c>
    </row>
    <row r="161" spans="2:13" x14ac:dyDescent="0.25">
      <c r="B161" s="168" t="s">
        <v>145</v>
      </c>
      <c r="C161" s="169">
        <f t="shared" ref="C161:H161" si="71">C153-SUM(C154:C160)</f>
        <v>10130</v>
      </c>
      <c r="D161" s="169">
        <f t="shared" si="71"/>
        <v>11086</v>
      </c>
      <c r="E161" s="169">
        <f t="shared" si="71"/>
        <v>3860</v>
      </c>
      <c r="F161" s="169">
        <f t="shared" si="71"/>
        <v>7385</v>
      </c>
      <c r="G161" s="169">
        <f t="shared" si="71"/>
        <v>9813</v>
      </c>
      <c r="H161" s="169">
        <f t="shared" si="71"/>
        <v>13322</v>
      </c>
      <c r="I161" s="171">
        <f t="shared" si="70"/>
        <v>0.35758687455416283</v>
      </c>
      <c r="J161" s="170">
        <f t="shared" si="67"/>
        <v>0.20169583258163448</v>
      </c>
      <c r="K161" s="169">
        <f>H161-G161</f>
        <v>3509</v>
      </c>
      <c r="L161" s="169">
        <f t="shared" si="69"/>
        <v>2236</v>
      </c>
      <c r="M161" s="170">
        <f t="shared" si="66"/>
        <v>3.2527447628172353E-3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C2A6-89C2-4A19-830F-3EDE172B371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2634143</v>
      </c>
      <c r="D9" s="176">
        <f t="shared" ref="D9:H9" si="0">D10+D13</f>
        <v>2653036</v>
      </c>
      <c r="E9" s="176">
        <f t="shared" si="0"/>
        <v>1002314</v>
      </c>
      <c r="F9" s="176">
        <f t="shared" si="0"/>
        <v>2770259</v>
      </c>
      <c r="G9" s="176">
        <f t="shared" si="0"/>
        <v>3031978</v>
      </c>
      <c r="H9" s="176">
        <f t="shared" si="0"/>
        <v>3198024</v>
      </c>
      <c r="I9" s="177">
        <f>IFERROR(H9/G9-1,"-")</f>
        <v>5.4764909244064519E-2</v>
      </c>
      <c r="J9" s="177">
        <f>IFERROR(H9/D9-1,"-")</f>
        <v>0.20542050692112723</v>
      </c>
      <c r="K9" s="176">
        <f>H9-G9</f>
        <v>166046</v>
      </c>
      <c r="L9" s="176">
        <f>H9-D9</f>
        <v>544988</v>
      </c>
      <c r="M9" s="177">
        <f t="shared" ref="M9:M21" si="1">H9/H$9</f>
        <v>1</v>
      </c>
      <c r="P9" s="154" t="s">
        <v>68</v>
      </c>
      <c r="Q9" s="176">
        <f>Q10+Q13</f>
        <v>989316</v>
      </c>
      <c r="R9" s="176">
        <f t="shared" ref="R9:V9" si="2">R10+R13</f>
        <v>1023538</v>
      </c>
      <c r="S9" s="176">
        <f t="shared" si="2"/>
        <v>352777</v>
      </c>
      <c r="T9" s="176">
        <f t="shared" si="2"/>
        <v>1107347</v>
      </c>
      <c r="U9" s="176">
        <f t="shared" si="2"/>
        <v>1144954</v>
      </c>
      <c r="V9" s="176">
        <f t="shared" si="2"/>
        <v>1180192</v>
      </c>
      <c r="W9" s="177">
        <f>IFERROR(V9/U9-1,"-")</f>
        <v>3.077678229867753E-2</v>
      </c>
      <c r="X9" s="177">
        <f>IFERROR(V9/R9-1,"-")</f>
        <v>0.15305147439567457</v>
      </c>
      <c r="Y9" s="176">
        <f>V9-U9</f>
        <v>35238</v>
      </c>
      <c r="Z9" s="176">
        <f>V9-R9</f>
        <v>156654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656883</v>
      </c>
      <c r="D10" s="158">
        <v>670158</v>
      </c>
      <c r="E10" s="158">
        <v>291851</v>
      </c>
      <c r="F10" s="158">
        <v>674079</v>
      </c>
      <c r="G10" s="158">
        <v>697698</v>
      </c>
      <c r="H10" s="158">
        <v>694742</v>
      </c>
      <c r="I10" s="160">
        <f>IFERROR(H10/G10-1,"-")</f>
        <v>-4.2367901298269173E-3</v>
      </c>
      <c r="J10" s="159">
        <f t="shared" ref="J10:J21" si="4">IFERROR(H10/D10-1,"-")</f>
        <v>3.6683886486470252E-2</v>
      </c>
      <c r="K10" s="157">
        <f t="shared" ref="K10:K20" si="5">H10-G10</f>
        <v>-2956</v>
      </c>
      <c r="L10" s="158">
        <f t="shared" ref="L10:L21" si="6">H10-D10</f>
        <v>24584</v>
      </c>
      <c r="M10" s="159">
        <f t="shared" si="1"/>
        <v>0.21724102133067169</v>
      </c>
      <c r="P10" s="157" t="s">
        <v>97</v>
      </c>
      <c r="Q10" s="158">
        <v>129325</v>
      </c>
      <c r="R10" s="158">
        <v>148733</v>
      </c>
      <c r="S10" s="158">
        <v>62090</v>
      </c>
      <c r="T10" s="158">
        <v>143837</v>
      </c>
      <c r="U10" s="158">
        <v>116447</v>
      </c>
      <c r="V10" s="158">
        <v>104394</v>
      </c>
      <c r="W10" s="160">
        <f>IFERROR(V10/U10-1,"-")</f>
        <v>-0.10350631617817552</v>
      </c>
      <c r="X10" s="159">
        <f t="shared" ref="X10:X21" si="7">IFERROR(V10/R10-1,"-")</f>
        <v>-0.29811138079646082</v>
      </c>
      <c r="Y10" s="157">
        <f t="shared" ref="Y10:Y20" si="8">V10-U10</f>
        <v>-12053</v>
      </c>
      <c r="Z10" s="158">
        <f t="shared" ref="Z10:Z21" si="9">V10-R10</f>
        <v>-44339</v>
      </c>
      <c r="AA10" s="159">
        <f t="shared" si="3"/>
        <v>8.8455098831376588E-2</v>
      </c>
    </row>
    <row r="11" spans="1:27" x14ac:dyDescent="0.25">
      <c r="A11" s="161" t="s">
        <v>100</v>
      </c>
      <c r="B11" s="162" t="s">
        <v>103</v>
      </c>
      <c r="C11" s="163">
        <v>253155</v>
      </c>
      <c r="D11" s="163">
        <v>243301</v>
      </c>
      <c r="E11" s="163">
        <v>107552</v>
      </c>
      <c r="F11" s="163">
        <v>265673</v>
      </c>
      <c r="G11" s="163">
        <v>273504</v>
      </c>
      <c r="H11" s="163">
        <v>269639</v>
      </c>
      <c r="I11" s="165">
        <f>IFERROR(H11/G11-1,"-")</f>
        <v>-1.4131420381420345E-2</v>
      </c>
      <c r="J11" s="164">
        <f t="shared" si="4"/>
        <v>0.10825274043263278</v>
      </c>
      <c r="K11" s="162">
        <f t="shared" si="5"/>
        <v>-3865</v>
      </c>
      <c r="L11" s="163">
        <f t="shared" si="6"/>
        <v>26338</v>
      </c>
      <c r="M11" s="164">
        <f t="shared" si="1"/>
        <v>8.4314251550332328E-2</v>
      </c>
      <c r="P11" s="162" t="s">
        <v>103</v>
      </c>
      <c r="Q11" s="163">
        <v>58014</v>
      </c>
      <c r="R11" s="163">
        <v>69896</v>
      </c>
      <c r="S11" s="163">
        <v>30289</v>
      </c>
      <c r="T11" s="163">
        <v>58250</v>
      </c>
      <c r="U11" s="163">
        <v>46066</v>
      </c>
      <c r="V11" s="163">
        <v>36859</v>
      </c>
      <c r="W11" s="165">
        <f>IFERROR(V11/U11-1,"-")</f>
        <v>-0.19986541049798112</v>
      </c>
      <c r="X11" s="164">
        <f t="shared" si="7"/>
        <v>-0.47265937964976534</v>
      </c>
      <c r="Y11" s="162">
        <f t="shared" si="8"/>
        <v>-9207</v>
      </c>
      <c r="Z11" s="163">
        <f t="shared" si="9"/>
        <v>-33037</v>
      </c>
      <c r="AA11" s="164">
        <f>V11/V$9</f>
        <v>3.1231358965320897E-2</v>
      </c>
    </row>
    <row r="12" spans="1:27" x14ac:dyDescent="0.25">
      <c r="A12" s="1"/>
      <c r="B12" s="162" t="s">
        <v>100</v>
      </c>
      <c r="C12" s="163">
        <v>403728</v>
      </c>
      <c r="D12" s="163">
        <v>426857</v>
      </c>
      <c r="E12" s="163">
        <v>184299</v>
      </c>
      <c r="F12" s="163">
        <v>408406</v>
      </c>
      <c r="G12" s="163">
        <v>424194</v>
      </c>
      <c r="H12" s="163">
        <v>425103</v>
      </c>
      <c r="I12" s="165">
        <f>IFERROR(H12/G12-1,"-")</f>
        <v>2.1428874524391794E-3</v>
      </c>
      <c r="J12" s="164">
        <f t="shared" si="4"/>
        <v>-4.1091044541848865E-3</v>
      </c>
      <c r="K12" s="162">
        <f t="shared" si="5"/>
        <v>909</v>
      </c>
      <c r="L12" s="163">
        <f t="shared" si="6"/>
        <v>-1754</v>
      </c>
      <c r="M12" s="164">
        <f t="shared" si="1"/>
        <v>0.13292676978033935</v>
      </c>
      <c r="P12" s="162" t="s">
        <v>100</v>
      </c>
      <c r="Q12" s="163">
        <v>71311</v>
      </c>
      <c r="R12" s="163">
        <v>78837</v>
      </c>
      <c r="S12" s="163">
        <v>31801</v>
      </c>
      <c r="T12" s="163">
        <v>85587</v>
      </c>
      <c r="U12" s="163">
        <v>70381</v>
      </c>
      <c r="V12" s="163">
        <v>67535</v>
      </c>
      <c r="W12" s="165">
        <f>IFERROR(V12/U12-1,"-")</f>
        <v>-4.0437049771955502E-2</v>
      </c>
      <c r="X12" s="164">
        <f t="shared" si="7"/>
        <v>-0.14335908266423125</v>
      </c>
      <c r="Y12" s="162">
        <f t="shared" si="8"/>
        <v>-2846</v>
      </c>
      <c r="Z12" s="163">
        <f t="shared" si="9"/>
        <v>-11302</v>
      </c>
      <c r="AA12" s="164">
        <f t="shared" si="3"/>
        <v>5.7223739866055695E-2</v>
      </c>
    </row>
    <row r="13" spans="1:27" s="56" customFormat="1" x14ac:dyDescent="0.25">
      <c r="B13" s="157" t="s">
        <v>107</v>
      </c>
      <c r="C13" s="158">
        <v>1977260</v>
      </c>
      <c r="D13" s="158">
        <v>1982878</v>
      </c>
      <c r="E13" s="158">
        <v>710463</v>
      </c>
      <c r="F13" s="158">
        <v>2096180</v>
      </c>
      <c r="G13" s="158">
        <v>2334280</v>
      </c>
      <c r="H13" s="158">
        <v>2503282</v>
      </c>
      <c r="I13" s="160">
        <f>IFERROR(H13/G13-1,"-")</f>
        <v>7.2400054834895533E-2</v>
      </c>
      <c r="J13" s="159">
        <f t="shared" si="4"/>
        <v>0.26244882438556472</v>
      </c>
      <c r="K13" s="157">
        <f t="shared" si="5"/>
        <v>169002</v>
      </c>
      <c r="L13" s="158">
        <f t="shared" si="6"/>
        <v>520404</v>
      </c>
      <c r="M13" s="159">
        <f t="shared" si="1"/>
        <v>0.78275897866932831</v>
      </c>
      <c r="P13" s="157" t="s">
        <v>107</v>
      </c>
      <c r="Q13" s="158">
        <v>859991</v>
      </c>
      <c r="R13" s="158">
        <v>874805</v>
      </c>
      <c r="S13" s="158">
        <v>290687</v>
      </c>
      <c r="T13" s="158">
        <v>963510</v>
      </c>
      <c r="U13" s="158">
        <v>1028507</v>
      </c>
      <c r="V13" s="158">
        <v>1075798</v>
      </c>
      <c r="W13" s="160">
        <f>IFERROR(V13/U13-1,"-")</f>
        <v>4.5980241262334687E-2</v>
      </c>
      <c r="X13" s="159">
        <f t="shared" si="7"/>
        <v>0.22975748881179237</v>
      </c>
      <c r="Y13" s="157">
        <f t="shared" si="8"/>
        <v>47291</v>
      </c>
      <c r="Z13" s="158">
        <f t="shared" si="9"/>
        <v>200993</v>
      </c>
      <c r="AA13" s="159">
        <f t="shared" si="3"/>
        <v>0.91154490116862341</v>
      </c>
    </row>
    <row r="14" spans="1:27" s="56" customFormat="1" x14ac:dyDescent="0.25">
      <c r="B14" s="162" t="s">
        <v>110</v>
      </c>
      <c r="C14" s="163">
        <v>806885</v>
      </c>
      <c r="D14" s="163">
        <v>859075</v>
      </c>
      <c r="E14" s="163">
        <v>267043</v>
      </c>
      <c r="F14" s="163">
        <v>969789</v>
      </c>
      <c r="G14" s="163">
        <v>1080799</v>
      </c>
      <c r="H14" s="163">
        <v>1149527</v>
      </c>
      <c r="I14" s="165">
        <f t="shared" ref="I14:I21" si="10">IFERROR(H14/G14-1,"-")</f>
        <v>6.3589992218719749E-2</v>
      </c>
      <c r="J14" s="164">
        <f t="shared" si="4"/>
        <v>0.33809853621627917</v>
      </c>
      <c r="K14" s="162">
        <f t="shared" si="5"/>
        <v>68728</v>
      </c>
      <c r="L14" s="163">
        <f t="shared" si="6"/>
        <v>290452</v>
      </c>
      <c r="M14" s="164">
        <f t="shared" si="1"/>
        <v>0.35944914734848771</v>
      </c>
      <c r="P14" s="162" t="s">
        <v>110</v>
      </c>
      <c r="Q14" s="163">
        <v>388563</v>
      </c>
      <c r="R14" s="163">
        <v>410174</v>
      </c>
      <c r="S14" s="163">
        <v>120474</v>
      </c>
      <c r="T14" s="163">
        <v>488203</v>
      </c>
      <c r="U14" s="163">
        <v>528257</v>
      </c>
      <c r="V14" s="163">
        <v>551640</v>
      </c>
      <c r="W14" s="165">
        <f t="shared" ref="W14:W21" si="11">IFERROR(V14/U14-1,"-")</f>
        <v>4.4264439467910588E-2</v>
      </c>
      <c r="X14" s="164">
        <f t="shared" si="7"/>
        <v>0.34489265531213587</v>
      </c>
      <c r="Y14" s="162">
        <f t="shared" si="8"/>
        <v>23383</v>
      </c>
      <c r="Z14" s="163">
        <f t="shared" si="9"/>
        <v>141466</v>
      </c>
      <c r="AA14" s="164">
        <f t="shared" si="3"/>
        <v>0.46741547138092787</v>
      </c>
    </row>
    <row r="15" spans="1:27" x14ac:dyDescent="0.25">
      <c r="A15" s="1"/>
      <c r="B15" s="162" t="s">
        <v>113</v>
      </c>
      <c r="C15" s="163">
        <v>355809</v>
      </c>
      <c r="D15" s="163">
        <v>306158</v>
      </c>
      <c r="E15" s="163">
        <v>102940</v>
      </c>
      <c r="F15" s="163">
        <v>234445</v>
      </c>
      <c r="G15" s="163">
        <v>268942</v>
      </c>
      <c r="H15" s="163">
        <v>277141</v>
      </c>
      <c r="I15" s="165">
        <f t="shared" si="10"/>
        <v>3.0486127120345596E-2</v>
      </c>
      <c r="J15" s="164">
        <f t="shared" si="4"/>
        <v>-9.4777859797882114E-2</v>
      </c>
      <c r="K15" s="162">
        <f t="shared" si="5"/>
        <v>8199</v>
      </c>
      <c r="L15" s="163">
        <f t="shared" si="6"/>
        <v>-29017</v>
      </c>
      <c r="M15" s="164">
        <f t="shared" si="1"/>
        <v>8.6660075096372011E-2</v>
      </c>
      <c r="P15" s="162" t="s">
        <v>113</v>
      </c>
      <c r="Q15" s="163">
        <v>138510</v>
      </c>
      <c r="R15" s="163">
        <v>128587</v>
      </c>
      <c r="S15" s="163">
        <v>38968</v>
      </c>
      <c r="T15" s="163">
        <v>111315</v>
      </c>
      <c r="U15" s="163">
        <v>121028</v>
      </c>
      <c r="V15" s="163">
        <v>121215</v>
      </c>
      <c r="W15" s="165">
        <f t="shared" si="11"/>
        <v>1.5450970023465072E-3</v>
      </c>
      <c r="X15" s="164">
        <f t="shared" si="7"/>
        <v>-5.7330834376725481E-2</v>
      </c>
      <c r="Y15" s="162">
        <f t="shared" si="8"/>
        <v>187</v>
      </c>
      <c r="Z15" s="163">
        <f t="shared" si="9"/>
        <v>-7372</v>
      </c>
      <c r="AA15" s="164">
        <f t="shared" si="3"/>
        <v>0.10270786448306717</v>
      </c>
    </row>
    <row r="16" spans="1:27" x14ac:dyDescent="0.25">
      <c r="A16" s="1"/>
      <c r="B16" s="162" t="s">
        <v>116</v>
      </c>
      <c r="C16" s="163">
        <v>101854</v>
      </c>
      <c r="D16" s="163">
        <v>105696</v>
      </c>
      <c r="E16" s="163">
        <v>39450</v>
      </c>
      <c r="F16" s="163">
        <v>120986</v>
      </c>
      <c r="G16" s="163">
        <v>131977</v>
      </c>
      <c r="H16" s="163">
        <v>145390</v>
      </c>
      <c r="I16" s="165">
        <f t="shared" si="10"/>
        <v>0.10163134485554304</v>
      </c>
      <c r="J16" s="164">
        <f t="shared" si="4"/>
        <v>0.37554874356645485</v>
      </c>
      <c r="K16" s="162">
        <f t="shared" si="5"/>
        <v>13413</v>
      </c>
      <c r="L16" s="163">
        <f t="shared" si="6"/>
        <v>39694</v>
      </c>
      <c r="M16" s="164">
        <f t="shared" si="1"/>
        <v>4.5462448061678089E-2</v>
      </c>
      <c r="P16" s="162" t="s">
        <v>116</v>
      </c>
      <c r="Q16" s="163">
        <v>31772</v>
      </c>
      <c r="R16" s="163">
        <v>32798</v>
      </c>
      <c r="S16" s="163">
        <v>13385</v>
      </c>
      <c r="T16" s="163">
        <v>39571</v>
      </c>
      <c r="U16" s="163">
        <v>36065</v>
      </c>
      <c r="V16" s="163">
        <v>32682</v>
      </c>
      <c r="W16" s="165">
        <f t="shared" si="11"/>
        <v>-9.3802855954526532E-2</v>
      </c>
      <c r="X16" s="164">
        <f t="shared" si="7"/>
        <v>-3.5368010244527515E-3</v>
      </c>
      <c r="Y16" s="162">
        <f t="shared" si="8"/>
        <v>-3383</v>
      </c>
      <c r="Z16" s="163">
        <f t="shared" si="9"/>
        <v>-116</v>
      </c>
      <c r="AA16" s="164">
        <f t="shared" si="3"/>
        <v>2.7692104335565737E-2</v>
      </c>
    </row>
    <row r="17" spans="1:27" x14ac:dyDescent="0.25">
      <c r="A17" s="1"/>
      <c r="B17" s="162" t="s">
        <v>123</v>
      </c>
      <c r="C17" s="163">
        <v>75895</v>
      </c>
      <c r="D17" s="163">
        <v>68092</v>
      </c>
      <c r="E17" s="163">
        <v>25260</v>
      </c>
      <c r="F17" s="163">
        <v>95676</v>
      </c>
      <c r="G17" s="163">
        <v>87162</v>
      </c>
      <c r="H17" s="163">
        <v>94713</v>
      </c>
      <c r="I17" s="165">
        <f t="shared" si="10"/>
        <v>8.6631789082398214E-2</v>
      </c>
      <c r="J17" s="164">
        <f t="shared" si="4"/>
        <v>0.39095635316924171</v>
      </c>
      <c r="K17" s="162">
        <f t="shared" si="5"/>
        <v>7551</v>
      </c>
      <c r="L17" s="163">
        <f t="shared" si="6"/>
        <v>26621</v>
      </c>
      <c r="M17" s="164">
        <f t="shared" si="1"/>
        <v>2.9616100442022949E-2</v>
      </c>
      <c r="P17" s="162" t="s">
        <v>123</v>
      </c>
      <c r="Q17" s="163">
        <v>40624</v>
      </c>
      <c r="R17" s="163">
        <v>35474</v>
      </c>
      <c r="S17" s="163">
        <v>12596</v>
      </c>
      <c r="T17" s="163">
        <v>51227</v>
      </c>
      <c r="U17" s="163">
        <v>43823</v>
      </c>
      <c r="V17" s="163">
        <v>46352</v>
      </c>
      <c r="W17" s="165">
        <f t="shared" si="11"/>
        <v>5.7709421993017429E-2</v>
      </c>
      <c r="X17" s="164">
        <f t="shared" si="7"/>
        <v>0.30664712183571075</v>
      </c>
      <c r="Y17" s="162">
        <f t="shared" si="8"/>
        <v>2529</v>
      </c>
      <c r="Z17" s="163">
        <f t="shared" si="9"/>
        <v>10878</v>
      </c>
      <c r="AA17" s="164">
        <f t="shared" si="3"/>
        <v>3.9274965429353867E-2</v>
      </c>
    </row>
    <row r="18" spans="1:27" x14ac:dyDescent="0.25">
      <c r="A18" s="1"/>
      <c r="B18" s="162" t="s">
        <v>119</v>
      </c>
      <c r="C18" s="163">
        <v>88674</v>
      </c>
      <c r="D18" s="163">
        <v>87602</v>
      </c>
      <c r="E18" s="163">
        <v>42174</v>
      </c>
      <c r="F18" s="163">
        <v>95385</v>
      </c>
      <c r="G18" s="163">
        <v>97352</v>
      </c>
      <c r="H18" s="163">
        <v>102779</v>
      </c>
      <c r="I18" s="165">
        <f t="shared" si="10"/>
        <v>5.5746158271016588E-2</v>
      </c>
      <c r="J18" s="164">
        <f t="shared" si="4"/>
        <v>0.17324946919020112</v>
      </c>
      <c r="K18" s="162">
        <f t="shared" si="5"/>
        <v>5427</v>
      </c>
      <c r="L18" s="163">
        <f t="shared" si="6"/>
        <v>15177</v>
      </c>
      <c r="M18" s="164">
        <f t="shared" si="1"/>
        <v>3.2138282889684379E-2</v>
      </c>
      <c r="P18" s="162" t="s">
        <v>119</v>
      </c>
      <c r="Q18" s="163">
        <v>48894</v>
      </c>
      <c r="R18" s="163">
        <v>48275</v>
      </c>
      <c r="S18" s="163">
        <v>20610</v>
      </c>
      <c r="T18" s="163">
        <v>57020</v>
      </c>
      <c r="U18" s="163">
        <v>53612</v>
      </c>
      <c r="V18" s="163">
        <v>55551</v>
      </c>
      <c r="W18" s="165">
        <f t="shared" si="11"/>
        <v>3.6167275982988967E-2</v>
      </c>
      <c r="X18" s="164">
        <f t="shared" si="7"/>
        <v>0.15071983428275515</v>
      </c>
      <c r="Y18" s="162">
        <f t="shared" si="8"/>
        <v>1939</v>
      </c>
      <c r="Z18" s="163">
        <f t="shared" si="9"/>
        <v>7276</v>
      </c>
      <c r="AA18" s="164">
        <f t="shared" si="3"/>
        <v>4.7069459884493368E-2</v>
      </c>
    </row>
    <row r="19" spans="1:27" x14ac:dyDescent="0.25">
      <c r="A19" s="161" t="s">
        <v>144</v>
      </c>
      <c r="B19" s="162" t="s">
        <v>128</v>
      </c>
      <c r="C19" s="163">
        <v>28157</v>
      </c>
      <c r="D19" s="163">
        <v>31482</v>
      </c>
      <c r="E19" s="163">
        <v>18088</v>
      </c>
      <c r="F19" s="163">
        <v>24723</v>
      </c>
      <c r="G19" s="163">
        <v>30854</v>
      </c>
      <c r="H19" s="163">
        <v>28123</v>
      </c>
      <c r="I19" s="165">
        <f t="shared" si="10"/>
        <v>-8.8513644908277733E-2</v>
      </c>
      <c r="J19" s="164">
        <f t="shared" si="4"/>
        <v>-0.10669588971475763</v>
      </c>
      <c r="K19" s="162">
        <f t="shared" si="5"/>
        <v>-2731</v>
      </c>
      <c r="L19" s="163">
        <f t="shared" si="6"/>
        <v>-3359</v>
      </c>
      <c r="M19" s="164">
        <f t="shared" si="1"/>
        <v>8.7938677133129715E-3</v>
      </c>
      <c r="P19" s="162" t="s">
        <v>128</v>
      </c>
      <c r="Q19" s="163">
        <v>16504</v>
      </c>
      <c r="R19" s="163">
        <v>19343</v>
      </c>
      <c r="S19" s="163">
        <v>9535</v>
      </c>
      <c r="T19" s="163">
        <v>12945</v>
      </c>
      <c r="U19" s="163">
        <v>14488</v>
      </c>
      <c r="V19" s="163">
        <v>14309</v>
      </c>
      <c r="W19" s="165">
        <f t="shared" si="11"/>
        <v>-1.2355052457205917E-2</v>
      </c>
      <c r="X19" s="164">
        <f t="shared" si="7"/>
        <v>-0.26024918575195166</v>
      </c>
      <c r="Y19" s="162">
        <f t="shared" si="8"/>
        <v>-179</v>
      </c>
      <c r="Z19" s="163">
        <f t="shared" si="9"/>
        <v>-5034</v>
      </c>
      <c r="AA19" s="164">
        <f t="shared" si="3"/>
        <v>1.2124298419240259E-2</v>
      </c>
    </row>
    <row r="20" spans="1:27" x14ac:dyDescent="0.25">
      <c r="A20" s="167" t="s">
        <v>145</v>
      </c>
      <c r="B20" s="162" t="s">
        <v>131</v>
      </c>
      <c r="C20" s="163">
        <v>41919</v>
      </c>
      <c r="D20" s="163">
        <v>34994</v>
      </c>
      <c r="E20" s="163">
        <v>24290</v>
      </c>
      <c r="F20" s="163">
        <v>17076</v>
      </c>
      <c r="G20" s="163">
        <v>26602</v>
      </c>
      <c r="H20" s="163">
        <v>24882</v>
      </c>
      <c r="I20" s="165">
        <f t="shared" si="10"/>
        <v>-6.4656792722351697E-2</v>
      </c>
      <c r="J20" s="164">
        <f t="shared" si="4"/>
        <v>-0.28896382236954909</v>
      </c>
      <c r="K20" s="162">
        <f t="shared" si="5"/>
        <v>-1720</v>
      </c>
      <c r="L20" s="163">
        <f t="shared" si="6"/>
        <v>-10112</v>
      </c>
      <c r="M20" s="164">
        <f t="shared" si="1"/>
        <v>7.7804294151638635E-3</v>
      </c>
      <c r="P20" s="162" t="s">
        <v>131</v>
      </c>
      <c r="Q20" s="163">
        <v>18854</v>
      </c>
      <c r="R20" s="163">
        <v>16486</v>
      </c>
      <c r="S20" s="163">
        <v>11137</v>
      </c>
      <c r="T20" s="163">
        <v>7937</v>
      </c>
      <c r="U20" s="163">
        <v>12828</v>
      </c>
      <c r="V20" s="163">
        <v>11734</v>
      </c>
      <c r="W20" s="165">
        <f t="shared" si="11"/>
        <v>-8.5282195198004396E-2</v>
      </c>
      <c r="X20" s="164">
        <f t="shared" si="7"/>
        <v>-0.28824457115127988</v>
      </c>
      <c r="Y20" s="162">
        <f t="shared" si="8"/>
        <v>-1094</v>
      </c>
      <c r="Z20" s="163">
        <f t="shared" si="9"/>
        <v>-4752</v>
      </c>
      <c r="AA20" s="164">
        <f t="shared" si="3"/>
        <v>9.9424500420270592E-3</v>
      </c>
    </row>
    <row r="21" spans="1:27" x14ac:dyDescent="0.25">
      <c r="B21" s="168" t="s">
        <v>145</v>
      </c>
      <c r="C21" s="169">
        <f t="shared" ref="C21:H21" si="12">C13-SUM(C14:C20)</f>
        <v>478067</v>
      </c>
      <c r="D21" s="169">
        <f t="shared" si="12"/>
        <v>489779</v>
      </c>
      <c r="E21" s="169">
        <f t="shared" si="12"/>
        <v>191218</v>
      </c>
      <c r="F21" s="169">
        <f t="shared" si="12"/>
        <v>538100</v>
      </c>
      <c r="G21" s="169">
        <f t="shared" si="12"/>
        <v>610592</v>
      </c>
      <c r="H21" s="169">
        <f t="shared" si="12"/>
        <v>680727</v>
      </c>
      <c r="I21" s="171">
        <f t="shared" si="10"/>
        <v>0.11486393532833716</v>
      </c>
      <c r="J21" s="170">
        <f t="shared" si="4"/>
        <v>0.38986563327541601</v>
      </c>
      <c r="K21" s="168">
        <f>H21-G21</f>
        <v>70135</v>
      </c>
      <c r="L21" s="169">
        <f t="shared" si="6"/>
        <v>190948</v>
      </c>
      <c r="M21" s="170">
        <f t="shared" si="1"/>
        <v>0.21285862770260636</v>
      </c>
      <c r="P21" s="168" t="s">
        <v>145</v>
      </c>
      <c r="Q21" s="169">
        <f t="shared" ref="Q21:V21" si="13">Q13-SUM(Q14:Q20)</f>
        <v>176270</v>
      </c>
      <c r="R21" s="169">
        <f t="shared" si="13"/>
        <v>183668</v>
      </c>
      <c r="S21" s="169">
        <f t="shared" si="13"/>
        <v>63982</v>
      </c>
      <c r="T21" s="169">
        <f t="shared" si="13"/>
        <v>195292</v>
      </c>
      <c r="U21" s="169">
        <f t="shared" si="13"/>
        <v>218406</v>
      </c>
      <c r="V21" s="169">
        <f t="shared" si="13"/>
        <v>242315</v>
      </c>
      <c r="W21" s="171">
        <f t="shared" si="11"/>
        <v>0.10947043579388849</v>
      </c>
      <c r="X21" s="170">
        <f t="shared" si="7"/>
        <v>0.31930984167084087</v>
      </c>
      <c r="Y21" s="168">
        <f>V21-U21</f>
        <v>23909</v>
      </c>
      <c r="Z21" s="169">
        <f t="shared" si="9"/>
        <v>58647</v>
      </c>
      <c r="AA21" s="170">
        <f t="shared" si="3"/>
        <v>0.2053182871939481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989316</v>
      </c>
      <c r="D23" s="176">
        <f t="shared" ref="D23:H23" si="14">D24+D27</f>
        <v>1023538</v>
      </c>
      <c r="E23" s="176">
        <f t="shared" si="14"/>
        <v>352777</v>
      </c>
      <c r="F23" s="176">
        <f t="shared" si="14"/>
        <v>1107347</v>
      </c>
      <c r="G23" s="176">
        <f t="shared" si="14"/>
        <v>1144954</v>
      </c>
      <c r="H23" s="176">
        <f t="shared" si="14"/>
        <v>1180192</v>
      </c>
      <c r="I23" s="177">
        <f>IFERROR(H23/G23-1,"-")</f>
        <v>3.077678229867753E-2</v>
      </c>
      <c r="J23" s="177">
        <f>IFERROR(H23/D23-1,"-")</f>
        <v>0.15305147439567457</v>
      </c>
      <c r="K23" s="176">
        <f>H23-G23</f>
        <v>35238</v>
      </c>
      <c r="L23" s="176">
        <f>H23-D23</f>
        <v>156654</v>
      </c>
      <c r="M23" s="177">
        <f t="shared" ref="M23:M35" si="15">H23/H$9</f>
        <v>0.36903788089145045</v>
      </c>
    </row>
    <row r="24" spans="1:27" x14ac:dyDescent="0.25">
      <c r="B24" s="157" t="s">
        <v>97</v>
      </c>
      <c r="C24" s="158">
        <v>129325</v>
      </c>
      <c r="D24" s="158">
        <v>148733</v>
      </c>
      <c r="E24" s="158">
        <v>62090</v>
      </c>
      <c r="F24" s="158">
        <v>143837</v>
      </c>
      <c r="G24" s="158">
        <v>116447</v>
      </c>
      <c r="H24" s="158">
        <v>104394</v>
      </c>
      <c r="I24" s="160">
        <f>IFERROR(H24/G24-1,"-")</f>
        <v>-0.10350631617817552</v>
      </c>
      <c r="J24" s="159">
        <f t="shared" ref="J24:J35" si="16">IFERROR(H24/D24-1,"-")</f>
        <v>-0.29811138079646082</v>
      </c>
      <c r="K24" s="157">
        <f t="shared" ref="K24:K34" si="17">H24-G24</f>
        <v>-12053</v>
      </c>
      <c r="L24" s="158">
        <f t="shared" ref="L24:L35" si="18">H24-D24</f>
        <v>-44339</v>
      </c>
      <c r="M24" s="159">
        <f t="shared" si="15"/>
        <v>3.2643282226775032E-2</v>
      </c>
    </row>
    <row r="25" spans="1:27" x14ac:dyDescent="0.25">
      <c r="B25" s="162" t="s">
        <v>103</v>
      </c>
      <c r="C25" s="163">
        <v>58014</v>
      </c>
      <c r="D25" s="163">
        <v>69896</v>
      </c>
      <c r="E25" s="163">
        <v>30289</v>
      </c>
      <c r="F25" s="163">
        <v>58250</v>
      </c>
      <c r="G25" s="163">
        <v>46066</v>
      </c>
      <c r="H25" s="163">
        <v>36859</v>
      </c>
      <c r="I25" s="165">
        <f>IFERROR(H25/G25-1,"-")</f>
        <v>-0.19986541049798112</v>
      </c>
      <c r="J25" s="164">
        <f t="shared" si="16"/>
        <v>-0.47265937964976534</v>
      </c>
      <c r="K25" s="162">
        <f t="shared" si="17"/>
        <v>-9207</v>
      </c>
      <c r="L25" s="163">
        <f t="shared" si="18"/>
        <v>-33037</v>
      </c>
      <c r="M25" s="164">
        <f t="shared" si="15"/>
        <v>1.1525554529922226E-2</v>
      </c>
    </row>
    <row r="26" spans="1:27" x14ac:dyDescent="0.25">
      <c r="B26" s="162" t="s">
        <v>100</v>
      </c>
      <c r="C26" s="163">
        <v>71311</v>
      </c>
      <c r="D26" s="163">
        <v>78837</v>
      </c>
      <c r="E26" s="163">
        <v>31801</v>
      </c>
      <c r="F26" s="163">
        <v>85587</v>
      </c>
      <c r="G26" s="163">
        <v>70381</v>
      </c>
      <c r="H26" s="163">
        <v>67535</v>
      </c>
      <c r="I26" s="165">
        <f>IFERROR(H26/G26-1,"-")</f>
        <v>-4.0437049771955502E-2</v>
      </c>
      <c r="J26" s="164">
        <f t="shared" si="16"/>
        <v>-0.14335908266423125</v>
      </c>
      <c r="K26" s="162">
        <f t="shared" si="17"/>
        <v>-2846</v>
      </c>
      <c r="L26" s="163">
        <f t="shared" si="18"/>
        <v>-11302</v>
      </c>
      <c r="M26" s="164">
        <f t="shared" si="15"/>
        <v>2.1117727696852807E-2</v>
      </c>
    </row>
    <row r="27" spans="1:27" x14ac:dyDescent="0.25">
      <c r="B27" s="157" t="s">
        <v>107</v>
      </c>
      <c r="C27" s="158">
        <v>859991</v>
      </c>
      <c r="D27" s="158">
        <v>874805</v>
      </c>
      <c r="E27" s="158">
        <v>290687</v>
      </c>
      <c r="F27" s="158">
        <v>963510</v>
      </c>
      <c r="G27" s="158">
        <v>1028507</v>
      </c>
      <c r="H27" s="158">
        <v>1075798</v>
      </c>
      <c r="I27" s="160">
        <f>IFERROR(H27/G27-1,"-")</f>
        <v>4.5980241262334687E-2</v>
      </c>
      <c r="J27" s="159">
        <f t="shared" si="16"/>
        <v>0.22975748881179237</v>
      </c>
      <c r="K27" s="157">
        <f t="shared" si="17"/>
        <v>47291</v>
      </c>
      <c r="L27" s="158">
        <f t="shared" si="18"/>
        <v>200993</v>
      </c>
      <c r="M27" s="159">
        <f t="shared" si="15"/>
        <v>0.33639459866467541</v>
      </c>
    </row>
    <row r="28" spans="1:27" x14ac:dyDescent="0.25">
      <c r="B28" s="162" t="s">
        <v>110</v>
      </c>
      <c r="C28" s="163">
        <v>388563</v>
      </c>
      <c r="D28" s="163">
        <v>410174</v>
      </c>
      <c r="E28" s="163">
        <v>120474</v>
      </c>
      <c r="F28" s="163">
        <v>488203</v>
      </c>
      <c r="G28" s="163">
        <v>528257</v>
      </c>
      <c r="H28" s="163">
        <v>551640</v>
      </c>
      <c r="I28" s="165">
        <f t="shared" ref="I28:I35" si="19">IFERROR(H28/G28-1,"-")</f>
        <v>4.4264439467910588E-2</v>
      </c>
      <c r="J28" s="164">
        <f t="shared" si="16"/>
        <v>0.34489265531213587</v>
      </c>
      <c r="K28" s="162">
        <f t="shared" si="17"/>
        <v>23383</v>
      </c>
      <c r="L28" s="163">
        <f t="shared" si="18"/>
        <v>141466</v>
      </c>
      <c r="M28" s="164">
        <f t="shared" si="15"/>
        <v>0.17249401505429604</v>
      </c>
    </row>
    <row r="29" spans="1:27" x14ac:dyDescent="0.25">
      <c r="B29" s="162" t="s">
        <v>113</v>
      </c>
      <c r="C29" s="163">
        <v>138510</v>
      </c>
      <c r="D29" s="163">
        <v>128587</v>
      </c>
      <c r="E29" s="163">
        <v>38968</v>
      </c>
      <c r="F29" s="163">
        <v>111315</v>
      </c>
      <c r="G29" s="163">
        <v>121028</v>
      </c>
      <c r="H29" s="163">
        <v>121215</v>
      </c>
      <c r="I29" s="165">
        <f t="shared" si="19"/>
        <v>1.5450970023465072E-3</v>
      </c>
      <c r="J29" s="164">
        <f t="shared" si="16"/>
        <v>-5.7330834376725481E-2</v>
      </c>
      <c r="K29" s="162">
        <f t="shared" si="17"/>
        <v>187</v>
      </c>
      <c r="L29" s="163">
        <f t="shared" si="18"/>
        <v>-7372</v>
      </c>
      <c r="M29" s="164">
        <f t="shared" si="15"/>
        <v>3.7903092659717377E-2</v>
      </c>
    </row>
    <row r="30" spans="1:27" x14ac:dyDescent="0.25">
      <c r="B30" s="162" t="s">
        <v>116</v>
      </c>
      <c r="C30" s="163">
        <v>31772</v>
      </c>
      <c r="D30" s="163">
        <v>32798</v>
      </c>
      <c r="E30" s="163">
        <v>13385</v>
      </c>
      <c r="F30" s="163">
        <v>39571</v>
      </c>
      <c r="G30" s="163">
        <v>36065</v>
      </c>
      <c r="H30" s="163">
        <v>32682</v>
      </c>
      <c r="I30" s="165">
        <f t="shared" si="19"/>
        <v>-9.3802855954526532E-2</v>
      </c>
      <c r="J30" s="164">
        <f t="shared" si="16"/>
        <v>-3.5368010244527515E-3</v>
      </c>
      <c r="K30" s="162">
        <f t="shared" si="17"/>
        <v>-3383</v>
      </c>
      <c r="L30" s="163">
        <f t="shared" si="18"/>
        <v>-116</v>
      </c>
      <c r="M30" s="164">
        <f t="shared" si="15"/>
        <v>1.0219435501422128E-2</v>
      </c>
    </row>
    <row r="31" spans="1:27" x14ac:dyDescent="0.25">
      <c r="B31" s="162" t="s">
        <v>123</v>
      </c>
      <c r="C31" s="163">
        <v>40624</v>
      </c>
      <c r="D31" s="163">
        <v>35474</v>
      </c>
      <c r="E31" s="163">
        <v>12596</v>
      </c>
      <c r="F31" s="163">
        <v>51227</v>
      </c>
      <c r="G31" s="163">
        <v>43823</v>
      </c>
      <c r="H31" s="163">
        <v>46352</v>
      </c>
      <c r="I31" s="165">
        <f t="shared" si="19"/>
        <v>5.7709421993017429E-2</v>
      </c>
      <c r="J31" s="164">
        <f t="shared" si="16"/>
        <v>0.30664712183571075</v>
      </c>
      <c r="K31" s="162">
        <f t="shared" si="17"/>
        <v>2529</v>
      </c>
      <c r="L31" s="163">
        <f t="shared" si="18"/>
        <v>10878</v>
      </c>
      <c r="M31" s="164">
        <f t="shared" si="15"/>
        <v>1.4493950014133727E-2</v>
      </c>
    </row>
    <row r="32" spans="1:27" x14ac:dyDescent="0.25">
      <c r="B32" s="162" t="s">
        <v>119</v>
      </c>
      <c r="C32" s="163">
        <v>48894</v>
      </c>
      <c r="D32" s="163">
        <v>48275</v>
      </c>
      <c r="E32" s="163">
        <v>20610</v>
      </c>
      <c r="F32" s="163">
        <v>57020</v>
      </c>
      <c r="G32" s="163">
        <v>53612</v>
      </c>
      <c r="H32" s="163">
        <v>55551</v>
      </c>
      <c r="I32" s="165">
        <f t="shared" si="19"/>
        <v>3.6167275982988967E-2</v>
      </c>
      <c r="J32" s="164">
        <f t="shared" si="16"/>
        <v>0.15071983428275515</v>
      </c>
      <c r="K32" s="162">
        <f t="shared" si="17"/>
        <v>1939</v>
      </c>
      <c r="L32" s="163">
        <f t="shared" si="18"/>
        <v>7276</v>
      </c>
      <c r="M32" s="164">
        <f t="shared" si="15"/>
        <v>1.7370413730478571E-2</v>
      </c>
    </row>
    <row r="33" spans="2:13" x14ac:dyDescent="0.25">
      <c r="B33" s="162" t="s">
        <v>128</v>
      </c>
      <c r="C33" s="163">
        <v>16504</v>
      </c>
      <c r="D33" s="163">
        <v>19343</v>
      </c>
      <c r="E33" s="163">
        <v>9535</v>
      </c>
      <c r="F33" s="163">
        <v>12945</v>
      </c>
      <c r="G33" s="163">
        <v>14488</v>
      </c>
      <c r="H33" s="163">
        <v>14309</v>
      </c>
      <c r="I33" s="165">
        <f t="shared" si="19"/>
        <v>-1.2355052457205917E-2</v>
      </c>
      <c r="J33" s="164">
        <f t="shared" si="16"/>
        <v>-0.26024918575195166</v>
      </c>
      <c r="K33" s="162">
        <f t="shared" si="17"/>
        <v>-179</v>
      </c>
      <c r="L33" s="163">
        <f t="shared" si="18"/>
        <v>-5034</v>
      </c>
      <c r="M33" s="164">
        <f t="shared" si="15"/>
        <v>4.4743253959319881E-3</v>
      </c>
    </row>
    <row r="34" spans="2:13" x14ac:dyDescent="0.25">
      <c r="B34" s="162" t="s">
        <v>131</v>
      </c>
      <c r="C34" s="163">
        <v>18854</v>
      </c>
      <c r="D34" s="163">
        <v>16486</v>
      </c>
      <c r="E34" s="163">
        <v>11137</v>
      </c>
      <c r="F34" s="163">
        <v>7937</v>
      </c>
      <c r="G34" s="163">
        <v>12828</v>
      </c>
      <c r="H34" s="163">
        <v>11734</v>
      </c>
      <c r="I34" s="165">
        <f t="shared" si="19"/>
        <v>-8.5282195198004396E-2</v>
      </c>
      <c r="J34" s="164">
        <f t="shared" si="16"/>
        <v>-0.28824457115127988</v>
      </c>
      <c r="K34" s="162">
        <f t="shared" si="17"/>
        <v>-1094</v>
      </c>
      <c r="L34" s="163">
        <f t="shared" si="18"/>
        <v>-4752</v>
      </c>
      <c r="M34" s="164">
        <f t="shared" si="15"/>
        <v>3.6691406943787789E-3</v>
      </c>
    </row>
    <row r="35" spans="2:13" x14ac:dyDescent="0.25">
      <c r="B35" s="168" t="s">
        <v>145</v>
      </c>
      <c r="C35" s="169">
        <f t="shared" ref="C35:H35" si="20">C27-SUM(C28:C34)</f>
        <v>176270</v>
      </c>
      <c r="D35" s="169">
        <f t="shared" si="20"/>
        <v>183668</v>
      </c>
      <c r="E35" s="169">
        <f t="shared" si="20"/>
        <v>63982</v>
      </c>
      <c r="F35" s="169">
        <f t="shared" si="20"/>
        <v>195292</v>
      </c>
      <c r="G35" s="169">
        <f t="shared" si="20"/>
        <v>218406</v>
      </c>
      <c r="H35" s="169">
        <f t="shared" si="20"/>
        <v>242315</v>
      </c>
      <c r="I35" s="171">
        <f t="shared" si="19"/>
        <v>0.10947043579388849</v>
      </c>
      <c r="J35" s="170">
        <f t="shared" si="16"/>
        <v>0.31930984167084087</v>
      </c>
      <c r="K35" s="168">
        <f>H35-G35</f>
        <v>23909</v>
      </c>
      <c r="L35" s="169">
        <f t="shared" si="18"/>
        <v>58647</v>
      </c>
      <c r="M35" s="170">
        <f t="shared" si="15"/>
        <v>7.5770225614316844E-2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526496</v>
      </c>
      <c r="D37" s="176">
        <f t="shared" ref="D37:H37" si="21">D38+D41</f>
        <v>536693</v>
      </c>
      <c r="E37" s="176">
        <f t="shared" si="21"/>
        <v>170072</v>
      </c>
      <c r="F37" s="176">
        <f t="shared" si="21"/>
        <v>546989</v>
      </c>
      <c r="G37" s="176">
        <f t="shared" si="21"/>
        <v>598309</v>
      </c>
      <c r="H37" s="176">
        <f t="shared" si="21"/>
        <v>639306</v>
      </c>
      <c r="I37" s="177">
        <f>IFERROR(H37/G37-1,"-")</f>
        <v>6.8521449618842434E-2</v>
      </c>
      <c r="J37" s="177">
        <f>IFERROR(H37/D37-1,"-")</f>
        <v>0.19119496620973253</v>
      </c>
      <c r="K37" s="176">
        <f>H37-G37</f>
        <v>40997</v>
      </c>
      <c r="L37" s="176">
        <f>H37-D37</f>
        <v>102613</v>
      </c>
      <c r="M37" s="177">
        <f t="shared" ref="M37:M49" si="22">H37/H$9</f>
        <v>0.19990656730531103</v>
      </c>
    </row>
    <row r="38" spans="2:13" x14ac:dyDescent="0.25">
      <c r="B38" s="157" t="s">
        <v>97</v>
      </c>
      <c r="C38" s="158">
        <v>61211</v>
      </c>
      <c r="D38" s="158">
        <v>62628</v>
      </c>
      <c r="E38" s="158">
        <v>17227</v>
      </c>
      <c r="F38" s="158">
        <v>65724</v>
      </c>
      <c r="G38" s="158">
        <v>63307</v>
      </c>
      <c r="H38" s="158">
        <v>63481</v>
      </c>
      <c r="I38" s="160">
        <f>IFERROR(H38/G38-1,"-")</f>
        <v>2.7485112230873909E-3</v>
      </c>
      <c r="J38" s="159">
        <f t="shared" ref="J38:J49" si="23">IFERROR(H38/D38-1,"-")</f>
        <v>1.3620106022865119E-2</v>
      </c>
      <c r="K38" s="157">
        <f t="shared" ref="K38:K48" si="24">H38-G38</f>
        <v>174</v>
      </c>
      <c r="L38" s="158">
        <f t="shared" ref="L38:L49" si="25">H38-D38</f>
        <v>853</v>
      </c>
      <c r="M38" s="159">
        <f t="shared" si="22"/>
        <v>1.9850069918174472E-2</v>
      </c>
    </row>
    <row r="39" spans="2:13" x14ac:dyDescent="0.25">
      <c r="B39" s="162" t="s">
        <v>103</v>
      </c>
      <c r="C39" s="163">
        <v>9565</v>
      </c>
      <c r="D39" s="163">
        <v>13736</v>
      </c>
      <c r="E39" s="163">
        <v>3211</v>
      </c>
      <c r="F39" s="163">
        <v>15251</v>
      </c>
      <c r="G39" s="163">
        <v>22736</v>
      </c>
      <c r="H39" s="163">
        <v>25712</v>
      </c>
      <c r="I39" s="165">
        <f>IFERROR(H39/G39-1,"-")</f>
        <v>0.13089373680506688</v>
      </c>
      <c r="J39" s="164">
        <f t="shared" si="23"/>
        <v>0.87186953989516591</v>
      </c>
      <c r="K39" s="162">
        <f t="shared" si="24"/>
        <v>2976</v>
      </c>
      <c r="L39" s="163">
        <f t="shared" si="25"/>
        <v>11976</v>
      </c>
      <c r="M39" s="164">
        <f t="shared" si="22"/>
        <v>8.0399646781887813E-3</v>
      </c>
    </row>
    <row r="40" spans="2:13" x14ac:dyDescent="0.25">
      <c r="B40" s="162" t="s">
        <v>100</v>
      </c>
      <c r="C40" s="163">
        <v>51646</v>
      </c>
      <c r="D40" s="163">
        <v>48892</v>
      </c>
      <c r="E40" s="163">
        <v>14016</v>
      </c>
      <c r="F40" s="163">
        <v>50473</v>
      </c>
      <c r="G40" s="163">
        <v>40571</v>
      </c>
      <c r="H40" s="163">
        <v>37769</v>
      </c>
      <c r="I40" s="165">
        <f>IFERROR(H40/G40-1,"-")</f>
        <v>-6.9064109832146059E-2</v>
      </c>
      <c r="J40" s="164">
        <f t="shared" si="23"/>
        <v>-0.22750143172707193</v>
      </c>
      <c r="K40" s="162">
        <f t="shared" si="24"/>
        <v>-2802</v>
      </c>
      <c r="L40" s="163">
        <f t="shared" si="25"/>
        <v>-11123</v>
      </c>
      <c r="M40" s="164">
        <f t="shared" si="22"/>
        <v>1.1810105239985691E-2</v>
      </c>
    </row>
    <row r="41" spans="2:13" x14ac:dyDescent="0.25">
      <c r="B41" s="157" t="s">
        <v>107</v>
      </c>
      <c r="C41" s="158">
        <v>465285</v>
      </c>
      <c r="D41" s="158">
        <v>474065</v>
      </c>
      <c r="E41" s="158">
        <v>152845</v>
      </c>
      <c r="F41" s="158">
        <v>481265</v>
      </c>
      <c r="G41" s="158">
        <v>535002</v>
      </c>
      <c r="H41" s="158">
        <v>575825</v>
      </c>
      <c r="I41" s="160">
        <f>IFERROR(H41/G41-1,"-")</f>
        <v>7.6304387647148975E-2</v>
      </c>
      <c r="J41" s="159">
        <f t="shared" si="23"/>
        <v>0.21465410861379763</v>
      </c>
      <c r="K41" s="157">
        <f t="shared" si="24"/>
        <v>40823</v>
      </c>
      <c r="L41" s="158">
        <f t="shared" si="25"/>
        <v>101760</v>
      </c>
      <c r="M41" s="159">
        <f t="shared" si="22"/>
        <v>0.18005649738713655</v>
      </c>
    </row>
    <row r="42" spans="2:13" x14ac:dyDescent="0.25">
      <c r="B42" s="162" t="s">
        <v>110</v>
      </c>
      <c r="C42" s="163">
        <v>236761</v>
      </c>
      <c r="D42" s="163">
        <v>261872</v>
      </c>
      <c r="E42" s="163">
        <v>72052</v>
      </c>
      <c r="F42" s="163">
        <v>252047</v>
      </c>
      <c r="G42" s="163">
        <v>279605</v>
      </c>
      <c r="H42" s="163">
        <v>310166</v>
      </c>
      <c r="I42" s="165">
        <f t="shared" ref="I42:I49" si="26">IFERROR(H42/G42-1,"-")</f>
        <v>0.10930062051823097</v>
      </c>
      <c r="J42" s="164">
        <f t="shared" si="23"/>
        <v>0.18441834178529959</v>
      </c>
      <c r="K42" s="162">
        <f t="shared" si="24"/>
        <v>30561</v>
      </c>
      <c r="L42" s="163">
        <f t="shared" si="25"/>
        <v>48294</v>
      </c>
      <c r="M42" s="164">
        <f t="shared" si="22"/>
        <v>9.6986764326971911E-2</v>
      </c>
    </row>
    <row r="43" spans="2:13" x14ac:dyDescent="0.25">
      <c r="B43" s="162" t="s">
        <v>113</v>
      </c>
      <c r="C43" s="163">
        <v>38647</v>
      </c>
      <c r="D43" s="163">
        <v>28247</v>
      </c>
      <c r="E43" s="163">
        <v>9329</v>
      </c>
      <c r="F43" s="163">
        <v>18455</v>
      </c>
      <c r="G43" s="163">
        <v>23623</v>
      </c>
      <c r="H43" s="163">
        <v>21917</v>
      </c>
      <c r="I43" s="165">
        <f t="shared" si="26"/>
        <v>-7.2217753883926705E-2</v>
      </c>
      <c r="J43" s="164">
        <f t="shared" si="23"/>
        <v>-0.22409459411618937</v>
      </c>
      <c r="K43" s="162">
        <f t="shared" si="24"/>
        <v>-1706</v>
      </c>
      <c r="L43" s="163">
        <f t="shared" si="25"/>
        <v>-6330</v>
      </c>
      <c r="M43" s="164">
        <f t="shared" si="22"/>
        <v>6.8532944092977418E-3</v>
      </c>
    </row>
    <row r="44" spans="2:13" x14ac:dyDescent="0.25">
      <c r="B44" s="162" t="s">
        <v>116</v>
      </c>
      <c r="C44" s="163">
        <v>11619</v>
      </c>
      <c r="D44" s="163">
        <v>12385</v>
      </c>
      <c r="E44" s="163">
        <v>4807</v>
      </c>
      <c r="F44" s="163">
        <v>12810</v>
      </c>
      <c r="G44" s="163">
        <v>15002</v>
      </c>
      <c r="H44" s="163">
        <v>14778</v>
      </c>
      <c r="I44" s="165">
        <f t="shared" si="26"/>
        <v>-1.4931342487668364E-2</v>
      </c>
      <c r="J44" s="164">
        <f t="shared" si="23"/>
        <v>0.193217601937828</v>
      </c>
      <c r="K44" s="162">
        <f t="shared" si="24"/>
        <v>-224</v>
      </c>
      <c r="L44" s="163">
        <f t="shared" si="25"/>
        <v>2393</v>
      </c>
      <c r="M44" s="164">
        <f t="shared" si="22"/>
        <v>4.6209784541954655E-3</v>
      </c>
    </row>
    <row r="45" spans="2:13" x14ac:dyDescent="0.25">
      <c r="B45" s="162" t="s">
        <v>123</v>
      </c>
      <c r="C45" s="163">
        <v>21343</v>
      </c>
      <c r="D45" s="163">
        <v>20730</v>
      </c>
      <c r="E45" s="163">
        <v>6115</v>
      </c>
      <c r="F45" s="163">
        <v>23796</v>
      </c>
      <c r="G45" s="163">
        <v>22128</v>
      </c>
      <c r="H45" s="163">
        <v>23732</v>
      </c>
      <c r="I45" s="165">
        <f t="shared" si="26"/>
        <v>7.2487346348517612E-2</v>
      </c>
      <c r="J45" s="164">
        <f t="shared" si="23"/>
        <v>0.14481427882296183</v>
      </c>
      <c r="K45" s="162">
        <f t="shared" si="24"/>
        <v>1604</v>
      </c>
      <c r="L45" s="163">
        <f t="shared" si="25"/>
        <v>3002</v>
      </c>
      <c r="M45" s="164">
        <f t="shared" si="22"/>
        <v>7.4208323639847603E-3</v>
      </c>
    </row>
    <row r="46" spans="2:13" x14ac:dyDescent="0.25">
      <c r="B46" s="162" t="s">
        <v>119</v>
      </c>
      <c r="C46" s="163">
        <v>24376</v>
      </c>
      <c r="D46" s="163">
        <v>24006</v>
      </c>
      <c r="E46" s="163">
        <v>10387</v>
      </c>
      <c r="F46" s="163">
        <v>21823</v>
      </c>
      <c r="G46" s="163">
        <v>26022</v>
      </c>
      <c r="H46" s="163">
        <v>26483</v>
      </c>
      <c r="I46" s="165">
        <f t="shared" si="26"/>
        <v>1.7715778956267858E-2</v>
      </c>
      <c r="J46" s="164">
        <f t="shared" si="23"/>
        <v>0.10318253769890862</v>
      </c>
      <c r="K46" s="162">
        <f t="shared" si="24"/>
        <v>461</v>
      </c>
      <c r="L46" s="163">
        <f t="shared" si="25"/>
        <v>2477</v>
      </c>
      <c r="M46" s="164">
        <f t="shared" si="22"/>
        <v>8.2810510490227713E-3</v>
      </c>
    </row>
    <row r="47" spans="2:13" x14ac:dyDescent="0.25">
      <c r="B47" s="162" t="s">
        <v>128</v>
      </c>
      <c r="C47" s="163">
        <v>5908</v>
      </c>
      <c r="D47" s="163">
        <v>5447</v>
      </c>
      <c r="E47" s="163">
        <v>3321</v>
      </c>
      <c r="F47" s="163">
        <v>5532</v>
      </c>
      <c r="G47" s="163">
        <v>6433</v>
      </c>
      <c r="H47" s="163">
        <v>5436</v>
      </c>
      <c r="I47" s="165">
        <f t="shared" si="26"/>
        <v>-0.15498212342608431</v>
      </c>
      <c r="J47" s="164">
        <f t="shared" si="23"/>
        <v>-2.0194602533504247E-3</v>
      </c>
      <c r="K47" s="162">
        <f t="shared" si="24"/>
        <v>-997</v>
      </c>
      <c r="L47" s="163">
        <f t="shared" si="25"/>
        <v>-11</v>
      </c>
      <c r="M47" s="164">
        <f t="shared" si="22"/>
        <v>1.6997996262692213E-3</v>
      </c>
    </row>
    <row r="48" spans="2:13" x14ac:dyDescent="0.25">
      <c r="B48" s="162" t="s">
        <v>131</v>
      </c>
      <c r="C48" s="163">
        <v>8284</v>
      </c>
      <c r="D48" s="163">
        <v>6600</v>
      </c>
      <c r="E48" s="163">
        <v>4763</v>
      </c>
      <c r="F48" s="163">
        <v>3971</v>
      </c>
      <c r="G48" s="163">
        <v>6080</v>
      </c>
      <c r="H48" s="163">
        <v>5414</v>
      </c>
      <c r="I48" s="165">
        <f t="shared" si="26"/>
        <v>-0.10953947368421058</v>
      </c>
      <c r="J48" s="164">
        <f t="shared" si="23"/>
        <v>-0.17969696969696969</v>
      </c>
      <c r="K48" s="162">
        <f t="shared" si="24"/>
        <v>-666</v>
      </c>
      <c r="L48" s="163">
        <f t="shared" si="25"/>
        <v>-1186</v>
      </c>
      <c r="M48" s="164">
        <f t="shared" si="22"/>
        <v>1.692920378333621E-3</v>
      </c>
    </row>
    <row r="49" spans="2:13" x14ac:dyDescent="0.25">
      <c r="B49" s="168" t="s">
        <v>145</v>
      </c>
      <c r="C49" s="169">
        <f t="shared" ref="C49:H49" si="27">C41-SUM(C42:C48)</f>
        <v>118347</v>
      </c>
      <c r="D49" s="169">
        <f t="shared" si="27"/>
        <v>114778</v>
      </c>
      <c r="E49" s="169">
        <f t="shared" si="27"/>
        <v>42071</v>
      </c>
      <c r="F49" s="169">
        <f t="shared" si="27"/>
        <v>142831</v>
      </c>
      <c r="G49" s="169">
        <f t="shared" si="27"/>
        <v>156109</v>
      </c>
      <c r="H49" s="169">
        <f t="shared" si="27"/>
        <v>167899</v>
      </c>
      <c r="I49" s="171">
        <f t="shared" si="26"/>
        <v>7.5524152995663396E-2</v>
      </c>
      <c r="J49" s="170">
        <f t="shared" si="23"/>
        <v>0.46281517363954761</v>
      </c>
      <c r="K49" s="168">
        <f>H49-G49</f>
        <v>11790</v>
      </c>
      <c r="L49" s="169">
        <f t="shared" si="25"/>
        <v>53121</v>
      </c>
      <c r="M49" s="170">
        <f t="shared" si="22"/>
        <v>5.2500856779061071E-2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29876</v>
      </c>
      <c r="D51" s="176">
        <f t="shared" ref="D51:H51" si="28">D52+D55</f>
        <v>29035</v>
      </c>
      <c r="E51" s="176">
        <f t="shared" si="28"/>
        <v>9467</v>
      </c>
      <c r="F51" s="176">
        <f t="shared" si="28"/>
        <v>25651</v>
      </c>
      <c r="G51" s="176">
        <f t="shared" si="28"/>
        <v>36596</v>
      </c>
      <c r="H51" s="176">
        <f t="shared" si="28"/>
        <v>31559</v>
      </c>
      <c r="I51" s="177">
        <f>IFERROR(H51/G51-1,"-")</f>
        <v>-0.13763799322330306</v>
      </c>
      <c r="J51" s="177">
        <f>IFERROR(H51/D51-1,"-")</f>
        <v>8.6929567763044613E-2</v>
      </c>
      <c r="K51" s="176">
        <f>H51-G51</f>
        <v>-5037</v>
      </c>
      <c r="L51" s="176">
        <f>H51-D51</f>
        <v>2524</v>
      </c>
      <c r="M51" s="177">
        <f t="shared" ref="M51:M63" si="29">H51/H$9</f>
        <v>9.868281163618535E-3</v>
      </c>
    </row>
    <row r="52" spans="2:13" x14ac:dyDescent="0.25">
      <c r="B52" s="157" t="s">
        <v>97</v>
      </c>
      <c r="C52" s="158">
        <v>7992</v>
      </c>
      <c r="D52" s="158">
        <v>7052</v>
      </c>
      <c r="E52" s="158">
        <v>1779</v>
      </c>
      <c r="F52" s="158">
        <v>4228</v>
      </c>
      <c r="G52" s="158">
        <v>16245</v>
      </c>
      <c r="H52" s="158">
        <v>8595</v>
      </c>
      <c r="I52" s="160">
        <f>IFERROR(H52/G52-1,"-")</f>
        <v>-0.47091412742382266</v>
      </c>
      <c r="J52" s="159">
        <f t="shared" ref="J52:J63" si="30">IFERROR(H52/D52-1,"-")</f>
        <v>0.21880317640385716</v>
      </c>
      <c r="K52" s="157">
        <f t="shared" ref="K52:K62" si="31">H52-G52</f>
        <v>-7650</v>
      </c>
      <c r="L52" s="158">
        <f t="shared" ref="L52:L63" si="32">H52-D52</f>
        <v>1543</v>
      </c>
      <c r="M52" s="159">
        <f t="shared" si="29"/>
        <v>2.6875970912038183E-3</v>
      </c>
    </row>
    <row r="53" spans="2:13" x14ac:dyDescent="0.25">
      <c r="B53" s="162" t="s">
        <v>103</v>
      </c>
      <c r="C53" s="163">
        <v>4952</v>
      </c>
      <c r="D53" s="163">
        <v>3996</v>
      </c>
      <c r="E53" s="163">
        <v>1332</v>
      </c>
      <c r="F53" s="163">
        <v>2187</v>
      </c>
      <c r="G53" s="163">
        <v>12177</v>
      </c>
      <c r="H53" s="163">
        <v>5827</v>
      </c>
      <c r="I53" s="165">
        <f>IFERROR(H53/G53-1,"-")</f>
        <v>-0.52147491171881422</v>
      </c>
      <c r="J53" s="164">
        <f t="shared" si="30"/>
        <v>0.45820820820820818</v>
      </c>
      <c r="K53" s="162">
        <f t="shared" si="31"/>
        <v>-6350</v>
      </c>
      <c r="L53" s="163">
        <f t="shared" si="32"/>
        <v>1831</v>
      </c>
      <c r="M53" s="164">
        <f t="shared" si="29"/>
        <v>1.8220626236701164E-3</v>
      </c>
    </row>
    <row r="54" spans="2:13" x14ac:dyDescent="0.25">
      <c r="B54" s="162" t="s">
        <v>100</v>
      </c>
      <c r="C54" s="163">
        <v>3040</v>
      </c>
      <c r="D54" s="163">
        <v>3056</v>
      </c>
      <c r="E54" s="163">
        <v>447</v>
      </c>
      <c r="F54" s="163">
        <v>2041</v>
      </c>
      <c r="G54" s="163">
        <v>4068</v>
      </c>
      <c r="H54" s="163">
        <v>2768</v>
      </c>
      <c r="I54" s="165">
        <f>IFERROR(H54/G54-1,"-")</f>
        <v>-0.31956735496558508</v>
      </c>
      <c r="J54" s="164">
        <f t="shared" si="30"/>
        <v>-9.4240837696335067E-2</v>
      </c>
      <c r="K54" s="162">
        <f t="shared" si="31"/>
        <v>-1300</v>
      </c>
      <c r="L54" s="163">
        <f t="shared" si="32"/>
        <v>-288</v>
      </c>
      <c r="M54" s="164">
        <f t="shared" si="29"/>
        <v>8.6553446753370202E-4</v>
      </c>
    </row>
    <row r="55" spans="2:13" x14ac:dyDescent="0.25">
      <c r="B55" s="157" t="s">
        <v>107</v>
      </c>
      <c r="C55" s="158">
        <v>21884</v>
      </c>
      <c r="D55" s="158">
        <v>21983</v>
      </c>
      <c r="E55" s="158">
        <v>7688</v>
      </c>
      <c r="F55" s="158">
        <v>21423</v>
      </c>
      <c r="G55" s="158">
        <v>20351</v>
      </c>
      <c r="H55" s="158">
        <v>22964</v>
      </c>
      <c r="I55" s="160">
        <f>IFERROR(H55/G55-1,"-")</f>
        <v>0.12839663898579912</v>
      </c>
      <c r="J55" s="159">
        <f t="shared" si="30"/>
        <v>4.4625392348633053E-2</v>
      </c>
      <c r="K55" s="157">
        <f t="shared" si="31"/>
        <v>2613</v>
      </c>
      <c r="L55" s="158">
        <f t="shared" si="32"/>
        <v>981</v>
      </c>
      <c r="M55" s="159">
        <f t="shared" si="29"/>
        <v>7.1806840724147163E-3</v>
      </c>
    </row>
    <row r="56" spans="2:13" x14ac:dyDescent="0.25">
      <c r="B56" s="162" t="s">
        <v>110</v>
      </c>
      <c r="C56" s="163">
        <v>6130</v>
      </c>
      <c r="D56" s="163">
        <v>6545</v>
      </c>
      <c r="E56" s="163">
        <v>2338</v>
      </c>
      <c r="F56" s="163">
        <v>7632</v>
      </c>
      <c r="G56" s="163">
        <v>6643</v>
      </c>
      <c r="H56" s="163">
        <v>8156</v>
      </c>
      <c r="I56" s="165">
        <f t="shared" ref="I56:I63" si="33">IFERROR(H56/G56-1,"-")</f>
        <v>0.22775854282703589</v>
      </c>
      <c r="J56" s="164">
        <f t="shared" si="30"/>
        <v>0.24614209320091662</v>
      </c>
      <c r="K56" s="162">
        <f t="shared" si="31"/>
        <v>1513</v>
      </c>
      <c r="L56" s="163">
        <f t="shared" si="32"/>
        <v>1611</v>
      </c>
      <c r="M56" s="164">
        <f t="shared" si="29"/>
        <v>2.5503248255797956E-3</v>
      </c>
    </row>
    <row r="57" spans="2:13" x14ac:dyDescent="0.25">
      <c r="B57" s="162" t="s">
        <v>113</v>
      </c>
      <c r="C57" s="163">
        <v>7188</v>
      </c>
      <c r="D57" s="163">
        <v>5918</v>
      </c>
      <c r="E57" s="163">
        <v>2232</v>
      </c>
      <c r="F57" s="163">
        <v>4682</v>
      </c>
      <c r="G57" s="163">
        <v>3480</v>
      </c>
      <c r="H57" s="163">
        <v>4392</v>
      </c>
      <c r="I57" s="165">
        <f t="shared" si="33"/>
        <v>0.26206896551724146</v>
      </c>
      <c r="J57" s="164">
        <f t="shared" si="30"/>
        <v>-0.25785738425143634</v>
      </c>
      <c r="K57" s="162">
        <f t="shared" si="31"/>
        <v>912</v>
      </c>
      <c r="L57" s="163">
        <f t="shared" si="32"/>
        <v>-1526</v>
      </c>
      <c r="M57" s="164">
        <f t="shared" si="29"/>
        <v>1.373348042416192E-3</v>
      </c>
    </row>
    <row r="58" spans="2:13" x14ac:dyDescent="0.25">
      <c r="B58" s="162" t="s">
        <v>116</v>
      </c>
      <c r="C58" s="163">
        <v>1580</v>
      </c>
      <c r="D58" s="163">
        <v>1648</v>
      </c>
      <c r="E58" s="163">
        <v>440</v>
      </c>
      <c r="F58" s="163">
        <v>1821</v>
      </c>
      <c r="G58" s="163">
        <v>2075</v>
      </c>
      <c r="H58" s="163">
        <v>1710</v>
      </c>
      <c r="I58" s="165">
        <f t="shared" si="33"/>
        <v>-0.17590361445783131</v>
      </c>
      <c r="J58" s="164">
        <f t="shared" si="30"/>
        <v>3.762135922330101E-2</v>
      </c>
      <c r="K58" s="162">
        <f t="shared" si="31"/>
        <v>-365</v>
      </c>
      <c r="L58" s="163">
        <f t="shared" si="32"/>
        <v>62</v>
      </c>
      <c r="M58" s="164">
        <f t="shared" si="29"/>
        <v>5.3470518044892719E-4</v>
      </c>
    </row>
    <row r="59" spans="2:13" x14ac:dyDescent="0.25">
      <c r="B59" s="162" t="s">
        <v>123</v>
      </c>
      <c r="C59" s="163">
        <v>420</v>
      </c>
      <c r="D59" s="163">
        <v>433</v>
      </c>
      <c r="E59" s="163">
        <v>230</v>
      </c>
      <c r="F59" s="163">
        <v>605</v>
      </c>
      <c r="G59" s="163">
        <v>443</v>
      </c>
      <c r="H59" s="163">
        <v>756</v>
      </c>
      <c r="I59" s="165">
        <f t="shared" si="33"/>
        <v>0.70654627539503378</v>
      </c>
      <c r="J59" s="164">
        <f t="shared" si="30"/>
        <v>0.74595842956120095</v>
      </c>
      <c r="K59" s="162">
        <f t="shared" si="31"/>
        <v>313</v>
      </c>
      <c r="L59" s="163">
        <f t="shared" si="32"/>
        <v>323</v>
      </c>
      <c r="M59" s="164">
        <f t="shared" si="29"/>
        <v>2.3639597451426256E-4</v>
      </c>
    </row>
    <row r="60" spans="2:13" x14ac:dyDescent="0.25">
      <c r="B60" s="162" t="s">
        <v>119</v>
      </c>
      <c r="C60" s="163">
        <v>448</v>
      </c>
      <c r="D60" s="163">
        <v>513</v>
      </c>
      <c r="E60" s="163">
        <v>161</v>
      </c>
      <c r="F60" s="163">
        <v>538</v>
      </c>
      <c r="G60" s="163">
        <v>447</v>
      </c>
      <c r="H60" s="163">
        <v>502</v>
      </c>
      <c r="I60" s="165">
        <f t="shared" si="33"/>
        <v>0.12304250559284124</v>
      </c>
      <c r="J60" s="164">
        <f t="shared" si="30"/>
        <v>-2.1442495126705707E-2</v>
      </c>
      <c r="K60" s="162">
        <f t="shared" si="31"/>
        <v>55</v>
      </c>
      <c r="L60" s="163">
        <f t="shared" si="32"/>
        <v>-11</v>
      </c>
      <c r="M60" s="164">
        <f t="shared" si="29"/>
        <v>1.5697193016687804E-4</v>
      </c>
    </row>
    <row r="61" spans="2:13" x14ac:dyDescent="0.25">
      <c r="B61" s="162" t="s">
        <v>128</v>
      </c>
      <c r="C61" s="163">
        <v>234</v>
      </c>
      <c r="D61" s="163">
        <v>141</v>
      </c>
      <c r="E61" s="163">
        <v>76</v>
      </c>
      <c r="F61" s="163">
        <v>62</v>
      </c>
      <c r="G61" s="163">
        <v>165</v>
      </c>
      <c r="H61" s="163">
        <v>96</v>
      </c>
      <c r="I61" s="165">
        <f t="shared" si="33"/>
        <v>-0.41818181818181821</v>
      </c>
      <c r="J61" s="164">
        <f t="shared" si="30"/>
        <v>-0.31914893617021278</v>
      </c>
      <c r="K61" s="162">
        <f t="shared" si="31"/>
        <v>-69</v>
      </c>
      <c r="L61" s="163">
        <f t="shared" si="32"/>
        <v>-45</v>
      </c>
      <c r="M61" s="164">
        <f t="shared" si="29"/>
        <v>3.0018536446255563E-5</v>
      </c>
    </row>
    <row r="62" spans="2:13" x14ac:dyDescent="0.25">
      <c r="B62" s="162" t="s">
        <v>131</v>
      </c>
      <c r="C62" s="163">
        <v>242</v>
      </c>
      <c r="D62" s="163">
        <v>230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-0.60869565217391308</v>
      </c>
      <c r="K62" s="162">
        <f t="shared" si="31"/>
        <v>-50</v>
      </c>
      <c r="L62" s="163">
        <f t="shared" si="32"/>
        <v>-140</v>
      </c>
      <c r="M62" s="164">
        <f t="shared" si="29"/>
        <v>2.8142377918364591E-5</v>
      </c>
    </row>
    <row r="63" spans="2:13" x14ac:dyDescent="0.25">
      <c r="B63" s="168" t="s">
        <v>145</v>
      </c>
      <c r="C63" s="169">
        <f t="shared" ref="C63:H63" si="34">C55-SUM(C56:C62)</f>
        <v>5642</v>
      </c>
      <c r="D63" s="169">
        <f t="shared" si="34"/>
        <v>6555</v>
      </c>
      <c r="E63" s="169">
        <f t="shared" si="34"/>
        <v>2106</v>
      </c>
      <c r="F63" s="169">
        <f t="shared" si="34"/>
        <v>5986</v>
      </c>
      <c r="G63" s="169">
        <f t="shared" si="34"/>
        <v>6958</v>
      </c>
      <c r="H63" s="169">
        <f t="shared" si="34"/>
        <v>7262</v>
      </c>
      <c r="I63" s="171">
        <f t="shared" si="33"/>
        <v>4.3690715722908946E-2</v>
      </c>
      <c r="J63" s="170">
        <f t="shared" si="30"/>
        <v>0.10785659801678116</v>
      </c>
      <c r="K63" s="168">
        <f>H63-G63</f>
        <v>304</v>
      </c>
      <c r="L63" s="169">
        <f t="shared" si="32"/>
        <v>707</v>
      </c>
      <c r="M63" s="170">
        <f t="shared" si="29"/>
        <v>2.2707772049240407E-3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102442</v>
      </c>
      <c r="D65" s="176">
        <f t="shared" ref="D65:H65" si="35">D66+D69</f>
        <v>102355</v>
      </c>
      <c r="E65" s="176">
        <f t="shared" si="35"/>
        <v>36134</v>
      </c>
      <c r="F65" s="176">
        <f t="shared" si="35"/>
        <v>110290</v>
      </c>
      <c r="G65" s="176">
        <f t="shared" si="35"/>
        <v>131067</v>
      </c>
      <c r="H65" s="176">
        <f t="shared" si="35"/>
        <v>146251</v>
      </c>
      <c r="I65" s="177">
        <f>IFERROR(H65/G65-1,"-")</f>
        <v>0.11584914585669925</v>
      </c>
      <c r="J65" s="177">
        <f>IFERROR(H65/D65-1,"-")</f>
        <v>0.42886033901616916</v>
      </c>
      <c r="K65" s="176">
        <f>H65-G65</f>
        <v>15184</v>
      </c>
      <c r="L65" s="176">
        <f>H65-D65</f>
        <v>43896</v>
      </c>
      <c r="M65" s="177">
        <f t="shared" ref="M65:M77" si="36">H65/H$9</f>
        <v>4.5731676810430444E-2</v>
      </c>
    </row>
    <row r="66" spans="2:13" x14ac:dyDescent="0.25">
      <c r="B66" s="157" t="s">
        <v>97</v>
      </c>
      <c r="C66" s="158">
        <v>28406</v>
      </c>
      <c r="D66" s="158">
        <v>33428</v>
      </c>
      <c r="E66" s="158">
        <v>16811</v>
      </c>
      <c r="F66" s="158">
        <v>28303</v>
      </c>
      <c r="G66" s="158">
        <v>37924</v>
      </c>
      <c r="H66" s="158">
        <v>46749</v>
      </c>
      <c r="I66" s="160">
        <f>IFERROR(H66/G66-1,"-")</f>
        <v>0.23270224659846006</v>
      </c>
      <c r="J66" s="159">
        <f t="shared" ref="J66:J77" si="37">IFERROR(H66/D66-1,"-")</f>
        <v>0.39849826492760565</v>
      </c>
      <c r="K66" s="157">
        <f t="shared" ref="K66:K76" si="38">H66-G66</f>
        <v>8825</v>
      </c>
      <c r="L66" s="158">
        <f t="shared" ref="L66:L77" si="39">H66-D66</f>
        <v>13321</v>
      </c>
      <c r="M66" s="159">
        <f t="shared" si="36"/>
        <v>1.4618089170062513E-2</v>
      </c>
    </row>
    <row r="67" spans="2:13" x14ac:dyDescent="0.25">
      <c r="B67" s="162" t="s">
        <v>103</v>
      </c>
      <c r="C67" s="163">
        <v>16166</v>
      </c>
      <c r="D67" s="163">
        <v>18193</v>
      </c>
      <c r="E67" s="163">
        <v>5981</v>
      </c>
      <c r="F67" s="163">
        <v>22434</v>
      </c>
      <c r="G67" s="163">
        <v>27984</v>
      </c>
      <c r="H67" s="163">
        <v>28822</v>
      </c>
      <c r="I67" s="165">
        <f>IFERROR(H67/G67-1,"-")</f>
        <v>2.9945683247569965E-2</v>
      </c>
      <c r="J67" s="164">
        <f t="shared" si="37"/>
        <v>0.5842356950475458</v>
      </c>
      <c r="K67" s="162">
        <f t="shared" si="38"/>
        <v>838</v>
      </c>
      <c r="L67" s="163">
        <f t="shared" si="39"/>
        <v>10629</v>
      </c>
      <c r="M67" s="164">
        <f t="shared" si="36"/>
        <v>9.0124401818122684E-3</v>
      </c>
    </row>
    <row r="68" spans="2:13" x14ac:dyDescent="0.25">
      <c r="B68" s="162" t="s">
        <v>100</v>
      </c>
      <c r="C68" s="163">
        <v>12240</v>
      </c>
      <c r="D68" s="163">
        <v>15235</v>
      </c>
      <c r="E68" s="163">
        <v>10830</v>
      </c>
      <c r="F68" s="163">
        <v>5869</v>
      </c>
      <c r="G68" s="163">
        <v>9940</v>
      </c>
      <c r="H68" s="163">
        <v>17927</v>
      </c>
      <c r="I68" s="165">
        <f>IFERROR(H68/G68-1,"-")</f>
        <v>0.80352112676056331</v>
      </c>
      <c r="J68" s="164">
        <f t="shared" si="37"/>
        <v>0.17669839186084668</v>
      </c>
      <c r="K68" s="162">
        <f t="shared" si="38"/>
        <v>7987</v>
      </c>
      <c r="L68" s="163">
        <f t="shared" si="39"/>
        <v>2692</v>
      </c>
      <c r="M68" s="164">
        <f t="shared" si="36"/>
        <v>5.6056489882502442E-3</v>
      </c>
    </row>
    <row r="69" spans="2:13" x14ac:dyDescent="0.25">
      <c r="B69" s="157" t="s">
        <v>107</v>
      </c>
      <c r="C69" s="158">
        <v>74036</v>
      </c>
      <c r="D69" s="158">
        <v>68927</v>
      </c>
      <c r="E69" s="158">
        <v>19323</v>
      </c>
      <c r="F69" s="158">
        <v>81987</v>
      </c>
      <c r="G69" s="158">
        <v>93143</v>
      </c>
      <c r="H69" s="158">
        <v>99502</v>
      </c>
      <c r="I69" s="160">
        <f>IFERROR(H69/G69-1,"-")</f>
        <v>6.82713676819513E-2</v>
      </c>
      <c r="J69" s="159">
        <f t="shared" si="37"/>
        <v>0.44358524235785679</v>
      </c>
      <c r="K69" s="157">
        <f t="shared" si="38"/>
        <v>6359</v>
      </c>
      <c r="L69" s="158">
        <f t="shared" si="39"/>
        <v>30575</v>
      </c>
      <c r="M69" s="159">
        <f t="shared" si="36"/>
        <v>3.1113587640367927E-2</v>
      </c>
    </row>
    <row r="70" spans="2:13" x14ac:dyDescent="0.25">
      <c r="B70" s="162" t="s">
        <v>110</v>
      </c>
      <c r="C70" s="163">
        <v>34186</v>
      </c>
      <c r="D70" s="163">
        <v>30426</v>
      </c>
      <c r="E70" s="163">
        <v>7331</v>
      </c>
      <c r="F70" s="163">
        <v>38844</v>
      </c>
      <c r="G70" s="163">
        <v>35609</v>
      </c>
      <c r="H70" s="163">
        <v>34444</v>
      </c>
      <c r="I70" s="165">
        <f t="shared" ref="I70:I77" si="40">IFERROR(H70/G70-1,"-")</f>
        <v>-3.2716448088966232E-2</v>
      </c>
      <c r="J70" s="164">
        <f t="shared" si="37"/>
        <v>0.13205810819693675</v>
      </c>
      <c r="K70" s="162">
        <f t="shared" si="38"/>
        <v>-1165</v>
      </c>
      <c r="L70" s="163">
        <f t="shared" si="39"/>
        <v>4018</v>
      </c>
      <c r="M70" s="164">
        <f t="shared" si="36"/>
        <v>1.0770400722446111E-2</v>
      </c>
    </row>
    <row r="71" spans="2:13" x14ac:dyDescent="0.25">
      <c r="B71" s="162" t="s">
        <v>113</v>
      </c>
      <c r="C71" s="163">
        <v>9289</v>
      </c>
      <c r="D71" s="163">
        <v>8021</v>
      </c>
      <c r="E71" s="163">
        <v>2362</v>
      </c>
      <c r="F71" s="163">
        <v>5542</v>
      </c>
      <c r="G71" s="163">
        <v>6459</v>
      </c>
      <c r="H71" s="163">
        <v>6633</v>
      </c>
      <c r="I71" s="165">
        <f t="shared" si="40"/>
        <v>2.6939154667905196E-2</v>
      </c>
      <c r="J71" s="164">
        <f t="shared" si="37"/>
        <v>-0.17304575489340479</v>
      </c>
      <c r="K71" s="162">
        <f t="shared" si="38"/>
        <v>174</v>
      </c>
      <c r="L71" s="163">
        <f t="shared" si="39"/>
        <v>-1388</v>
      </c>
      <c r="M71" s="164">
        <f t="shared" si="36"/>
        <v>2.0740932525834701E-3</v>
      </c>
    </row>
    <row r="72" spans="2:13" x14ac:dyDescent="0.25">
      <c r="B72" s="162" t="s">
        <v>116</v>
      </c>
      <c r="C72" s="163">
        <v>4902</v>
      </c>
      <c r="D72" s="163">
        <v>7764</v>
      </c>
      <c r="E72" s="163">
        <v>2592</v>
      </c>
      <c r="F72" s="163">
        <v>11009</v>
      </c>
      <c r="G72" s="163">
        <v>10476</v>
      </c>
      <c r="H72" s="163">
        <v>13838</v>
      </c>
      <c r="I72" s="165">
        <f t="shared" si="40"/>
        <v>0.32092401680030536</v>
      </c>
      <c r="J72" s="164">
        <f t="shared" si="37"/>
        <v>0.78232869654817105</v>
      </c>
      <c r="K72" s="162">
        <f t="shared" si="38"/>
        <v>3362</v>
      </c>
      <c r="L72" s="163">
        <f t="shared" si="39"/>
        <v>6074</v>
      </c>
      <c r="M72" s="164">
        <f t="shared" si="36"/>
        <v>4.3270469514925464E-3</v>
      </c>
    </row>
    <row r="73" spans="2:13" x14ac:dyDescent="0.25">
      <c r="B73" s="162" t="s">
        <v>123</v>
      </c>
      <c r="C73" s="163">
        <v>1562</v>
      </c>
      <c r="D73" s="163">
        <v>1267</v>
      </c>
      <c r="E73" s="163">
        <v>258</v>
      </c>
      <c r="F73" s="163">
        <v>1360</v>
      </c>
      <c r="G73" s="163">
        <v>2515</v>
      </c>
      <c r="H73" s="163">
        <v>3267</v>
      </c>
      <c r="I73" s="165">
        <f t="shared" si="40"/>
        <v>0.29900596421471182</v>
      </c>
      <c r="J73" s="164">
        <f t="shared" si="37"/>
        <v>1.5785319652722967</v>
      </c>
      <c r="K73" s="162">
        <f t="shared" si="38"/>
        <v>752</v>
      </c>
      <c r="L73" s="163">
        <f t="shared" si="39"/>
        <v>2000</v>
      </c>
      <c r="M73" s="164">
        <f t="shared" si="36"/>
        <v>1.0215683184366345E-3</v>
      </c>
    </row>
    <row r="74" spans="2:13" x14ac:dyDescent="0.25">
      <c r="B74" s="162" t="s">
        <v>119</v>
      </c>
      <c r="C74" s="163">
        <v>2033</v>
      </c>
      <c r="D74" s="163">
        <v>1598</v>
      </c>
      <c r="E74" s="163">
        <v>729</v>
      </c>
      <c r="F74" s="163">
        <v>2196</v>
      </c>
      <c r="G74" s="163">
        <v>1917</v>
      </c>
      <c r="H74" s="163">
        <v>2865</v>
      </c>
      <c r="I74" s="165">
        <f t="shared" si="40"/>
        <v>0.49452269170579033</v>
      </c>
      <c r="J74" s="164">
        <f t="shared" si="37"/>
        <v>0.79286608260325409</v>
      </c>
      <c r="K74" s="162">
        <f t="shared" si="38"/>
        <v>948</v>
      </c>
      <c r="L74" s="163">
        <f t="shared" si="39"/>
        <v>1267</v>
      </c>
      <c r="M74" s="164">
        <f t="shared" si="36"/>
        <v>8.9586569706793942E-4</v>
      </c>
    </row>
    <row r="75" spans="2:13" x14ac:dyDescent="0.25">
      <c r="B75" s="162" t="s">
        <v>128</v>
      </c>
      <c r="C75" s="163">
        <v>897</v>
      </c>
      <c r="D75" s="163">
        <v>1183</v>
      </c>
      <c r="E75" s="163">
        <v>634</v>
      </c>
      <c r="F75" s="163">
        <v>897</v>
      </c>
      <c r="G75" s="163">
        <v>3209</v>
      </c>
      <c r="H75" s="163">
        <v>1645</v>
      </c>
      <c r="I75" s="165">
        <f t="shared" si="40"/>
        <v>-0.4873792458709878</v>
      </c>
      <c r="J75" s="164">
        <f t="shared" si="37"/>
        <v>0.39053254437869822</v>
      </c>
      <c r="K75" s="162">
        <f t="shared" si="38"/>
        <v>-1564</v>
      </c>
      <c r="L75" s="163">
        <f t="shared" si="39"/>
        <v>462</v>
      </c>
      <c r="M75" s="164">
        <f t="shared" si="36"/>
        <v>5.1438012973010832E-4</v>
      </c>
    </row>
    <row r="76" spans="2:13" x14ac:dyDescent="0.25">
      <c r="B76" s="162" t="s">
        <v>131</v>
      </c>
      <c r="C76" s="163">
        <v>1839</v>
      </c>
      <c r="D76" s="163">
        <v>1338</v>
      </c>
      <c r="E76" s="163">
        <v>781</v>
      </c>
      <c r="F76" s="163">
        <v>291</v>
      </c>
      <c r="G76" s="163">
        <v>930</v>
      </c>
      <c r="H76" s="163">
        <v>205</v>
      </c>
      <c r="I76" s="165">
        <f t="shared" si="40"/>
        <v>-0.77956989247311825</v>
      </c>
      <c r="J76" s="164">
        <f t="shared" si="37"/>
        <v>-0.84678624813153958</v>
      </c>
      <c r="K76" s="162">
        <f t="shared" si="38"/>
        <v>-725</v>
      </c>
      <c r="L76" s="163">
        <f t="shared" si="39"/>
        <v>-1133</v>
      </c>
      <c r="M76" s="164">
        <f t="shared" si="36"/>
        <v>6.4102083036274895E-5</v>
      </c>
    </row>
    <row r="77" spans="2:13" x14ac:dyDescent="0.25">
      <c r="B77" s="168" t="s">
        <v>145</v>
      </c>
      <c r="C77" s="169">
        <f t="shared" ref="C77:H77" si="41">C69-SUM(C70:C76)</f>
        <v>19328</v>
      </c>
      <c r="D77" s="169">
        <f t="shared" si="41"/>
        <v>17330</v>
      </c>
      <c r="E77" s="169">
        <f t="shared" si="41"/>
        <v>4636</v>
      </c>
      <c r="F77" s="169">
        <f t="shared" si="41"/>
        <v>21848</v>
      </c>
      <c r="G77" s="169">
        <f t="shared" si="41"/>
        <v>32028</v>
      </c>
      <c r="H77" s="169">
        <f t="shared" si="41"/>
        <v>36605</v>
      </c>
      <c r="I77" s="171">
        <f t="shared" si="40"/>
        <v>0.14290620706881474</v>
      </c>
      <c r="J77" s="170">
        <f t="shared" si="37"/>
        <v>1.1122331217541834</v>
      </c>
      <c r="K77" s="168">
        <f>H77-G77</f>
        <v>4577</v>
      </c>
      <c r="L77" s="169">
        <f t="shared" si="39"/>
        <v>19275</v>
      </c>
      <c r="M77" s="170">
        <f t="shared" si="36"/>
        <v>1.1446130485574843E-2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493210</v>
      </c>
      <c r="D79" s="176">
        <f t="shared" ref="D79:H79" si="42">D80+D83</f>
        <v>473735</v>
      </c>
      <c r="E79" s="176">
        <f t="shared" si="42"/>
        <v>147476</v>
      </c>
      <c r="F79" s="176">
        <f t="shared" si="42"/>
        <v>423670</v>
      </c>
      <c r="G79" s="176">
        <f t="shared" si="42"/>
        <v>487148</v>
      </c>
      <c r="H79" s="176">
        <f t="shared" si="42"/>
        <v>557192</v>
      </c>
      <c r="I79" s="177">
        <f>IFERROR(H79/G79-1,"-")</f>
        <v>0.14378381929105744</v>
      </c>
      <c r="J79" s="177">
        <f>IFERROR(H79/D79-1,"-")</f>
        <v>0.17616811086366857</v>
      </c>
      <c r="K79" s="176">
        <f>H79-G79</f>
        <v>70044</v>
      </c>
      <c r="L79" s="176">
        <f>H79-D79</f>
        <v>83457</v>
      </c>
      <c r="M79" s="177">
        <f t="shared" ref="M79:M91" si="43">H79/H$9</f>
        <v>0.17423008707877113</v>
      </c>
    </row>
    <row r="80" spans="2:13" x14ac:dyDescent="0.25">
      <c r="B80" s="157" t="s">
        <v>97</v>
      </c>
      <c r="C80" s="158">
        <v>225164</v>
      </c>
      <c r="D80" s="158">
        <v>220486</v>
      </c>
      <c r="E80" s="158">
        <v>63362</v>
      </c>
      <c r="F80" s="158">
        <v>217516</v>
      </c>
      <c r="G80" s="158">
        <v>224955</v>
      </c>
      <c r="H80" s="158">
        <v>237197</v>
      </c>
      <c r="I80" s="160">
        <f>IFERROR(H80/G80-1,"-")</f>
        <v>5.441977284345767E-2</v>
      </c>
      <c r="J80" s="159">
        <f t="shared" ref="J80:J91" si="44">IFERROR(H80/D80-1,"-")</f>
        <v>7.5791660241466552E-2</v>
      </c>
      <c r="K80" s="157">
        <f t="shared" ref="K80:K90" si="45">H80-G80</f>
        <v>12242</v>
      </c>
      <c r="L80" s="158">
        <f t="shared" ref="L80:L91" si="46">H80-D80</f>
        <v>16711</v>
      </c>
      <c r="M80" s="159">
        <f t="shared" si="43"/>
        <v>7.4169862390025834E-2</v>
      </c>
    </row>
    <row r="81" spans="2:13" x14ac:dyDescent="0.25">
      <c r="B81" s="162" t="s">
        <v>103</v>
      </c>
      <c r="C81" s="163">
        <v>51682</v>
      </c>
      <c r="D81" s="163">
        <v>37912</v>
      </c>
      <c r="E81" s="163">
        <v>12845</v>
      </c>
      <c r="F81" s="163">
        <v>52132</v>
      </c>
      <c r="G81" s="163">
        <v>48829</v>
      </c>
      <c r="H81" s="163">
        <v>58314</v>
      </c>
      <c r="I81" s="165">
        <f>IFERROR(H81/G81-1,"-")</f>
        <v>0.19424931905220255</v>
      </c>
      <c r="J81" s="164">
        <f t="shared" si="44"/>
        <v>0.53814095800801853</v>
      </c>
      <c r="K81" s="162">
        <f t="shared" si="45"/>
        <v>9485</v>
      </c>
      <c r="L81" s="163">
        <f t="shared" si="46"/>
        <v>20402</v>
      </c>
      <c r="M81" s="164">
        <f t="shared" si="43"/>
        <v>1.8234384732572363E-2</v>
      </c>
    </row>
    <row r="82" spans="2:13" x14ac:dyDescent="0.25">
      <c r="B82" s="162" t="s">
        <v>100</v>
      </c>
      <c r="C82" s="163">
        <v>173482</v>
      </c>
      <c r="D82" s="163">
        <v>182574</v>
      </c>
      <c r="E82" s="163">
        <v>50517</v>
      </c>
      <c r="F82" s="163">
        <v>165384</v>
      </c>
      <c r="G82" s="163">
        <v>176126</v>
      </c>
      <c r="H82" s="163">
        <v>178883</v>
      </c>
      <c r="I82" s="165">
        <f>IFERROR(H82/G82-1,"-")</f>
        <v>1.565356619692726E-2</v>
      </c>
      <c r="J82" s="164">
        <f t="shared" si="44"/>
        <v>-2.0216460175052298E-2</v>
      </c>
      <c r="K82" s="162">
        <f t="shared" si="45"/>
        <v>2757</v>
      </c>
      <c r="L82" s="163">
        <f t="shared" si="46"/>
        <v>-3691</v>
      </c>
      <c r="M82" s="164">
        <f t="shared" si="43"/>
        <v>5.5935477657453478E-2</v>
      </c>
    </row>
    <row r="83" spans="2:13" x14ac:dyDescent="0.25">
      <c r="B83" s="157" t="s">
        <v>107</v>
      </c>
      <c r="C83" s="158">
        <v>268046</v>
      </c>
      <c r="D83" s="158">
        <v>253249</v>
      </c>
      <c r="E83" s="158">
        <v>84114</v>
      </c>
      <c r="F83" s="158">
        <v>206154</v>
      </c>
      <c r="G83" s="158">
        <v>262193</v>
      </c>
      <c r="H83" s="158">
        <v>319995</v>
      </c>
      <c r="I83" s="160">
        <f>IFERROR(H83/G83-1,"-")</f>
        <v>0.22045592368980094</v>
      </c>
      <c r="J83" s="159">
        <f t="shared" si="44"/>
        <v>0.26355878996560689</v>
      </c>
      <c r="K83" s="157">
        <f t="shared" si="45"/>
        <v>57802</v>
      </c>
      <c r="L83" s="158">
        <f t="shared" si="46"/>
        <v>66746</v>
      </c>
      <c r="M83" s="159">
        <f t="shared" si="43"/>
        <v>0.1000602246887453</v>
      </c>
    </row>
    <row r="84" spans="2:13" x14ac:dyDescent="0.25">
      <c r="B84" s="162" t="s">
        <v>110</v>
      </c>
      <c r="C84" s="163">
        <v>39304</v>
      </c>
      <c r="D84" s="163">
        <v>46406</v>
      </c>
      <c r="E84" s="163">
        <v>16144</v>
      </c>
      <c r="F84" s="163">
        <v>44073</v>
      </c>
      <c r="G84" s="163">
        <v>58110</v>
      </c>
      <c r="H84" s="163">
        <v>70739</v>
      </c>
      <c r="I84" s="165">
        <f t="shared" ref="I84:I91" si="47">IFERROR(H84/G84-1,"-")</f>
        <v>0.21732920323524341</v>
      </c>
      <c r="J84" s="164">
        <f t="shared" si="44"/>
        <v>0.52435029953023315</v>
      </c>
      <c r="K84" s="162">
        <f t="shared" si="45"/>
        <v>12629</v>
      </c>
      <c r="L84" s="163">
        <f t="shared" si="46"/>
        <v>24333</v>
      </c>
      <c r="M84" s="164">
        <f t="shared" si="43"/>
        <v>2.2119596350746586E-2</v>
      </c>
    </row>
    <row r="85" spans="2:13" x14ac:dyDescent="0.25">
      <c r="B85" s="162" t="s">
        <v>113</v>
      </c>
      <c r="C85" s="163">
        <v>123881</v>
      </c>
      <c r="D85" s="163">
        <v>101891</v>
      </c>
      <c r="E85" s="163">
        <v>30159</v>
      </c>
      <c r="F85" s="163">
        <v>66273</v>
      </c>
      <c r="G85" s="163">
        <v>77508</v>
      </c>
      <c r="H85" s="163">
        <v>86026</v>
      </c>
      <c r="I85" s="165">
        <f t="shared" si="47"/>
        <v>0.1098983330752954</v>
      </c>
      <c r="J85" s="164">
        <f t="shared" si="44"/>
        <v>-0.15570560697215652</v>
      </c>
      <c r="K85" s="162">
        <f t="shared" si="45"/>
        <v>8518</v>
      </c>
      <c r="L85" s="163">
        <f t="shared" si="46"/>
        <v>-15865</v>
      </c>
      <c r="M85" s="164">
        <f t="shared" si="43"/>
        <v>2.6899735586724802E-2</v>
      </c>
    </row>
    <row r="86" spans="2:13" x14ac:dyDescent="0.25">
      <c r="B86" s="162" t="s">
        <v>116</v>
      </c>
      <c r="C86" s="163">
        <v>13721</v>
      </c>
      <c r="D86" s="163">
        <v>15440</v>
      </c>
      <c r="E86" s="163">
        <v>5720</v>
      </c>
      <c r="F86" s="163">
        <v>18921</v>
      </c>
      <c r="G86" s="163">
        <v>26888</v>
      </c>
      <c r="H86" s="163">
        <v>39888</v>
      </c>
      <c r="I86" s="165">
        <f t="shared" si="47"/>
        <v>0.48348705742338582</v>
      </c>
      <c r="J86" s="164">
        <f t="shared" si="44"/>
        <v>1.5834196891191712</v>
      </c>
      <c r="K86" s="162">
        <f t="shared" si="45"/>
        <v>13000</v>
      </c>
      <c r="L86" s="163">
        <f t="shared" si="46"/>
        <v>24448</v>
      </c>
      <c r="M86" s="164">
        <f t="shared" si="43"/>
        <v>1.2472701893419187E-2</v>
      </c>
    </row>
    <row r="87" spans="2:13" x14ac:dyDescent="0.25">
      <c r="B87" s="162" t="s">
        <v>123</v>
      </c>
      <c r="C87" s="163">
        <v>6069</v>
      </c>
      <c r="D87" s="163">
        <v>4756</v>
      </c>
      <c r="E87" s="163">
        <v>1339</v>
      </c>
      <c r="F87" s="163">
        <v>3967</v>
      </c>
      <c r="G87" s="163">
        <v>5102</v>
      </c>
      <c r="H87" s="163">
        <v>9067</v>
      </c>
      <c r="I87" s="165">
        <f t="shared" si="47"/>
        <v>0.77714621716973742</v>
      </c>
      <c r="J87" s="164">
        <f t="shared" si="44"/>
        <v>0.90643397813288473</v>
      </c>
      <c r="K87" s="162">
        <f t="shared" si="45"/>
        <v>3965</v>
      </c>
      <c r="L87" s="163">
        <f t="shared" si="46"/>
        <v>4311</v>
      </c>
      <c r="M87" s="164">
        <f t="shared" si="43"/>
        <v>2.8351882287312416E-3</v>
      </c>
    </row>
    <row r="88" spans="2:13" x14ac:dyDescent="0.25">
      <c r="B88" s="162" t="s">
        <v>119</v>
      </c>
      <c r="C88" s="163">
        <v>4725</v>
      </c>
      <c r="D88" s="163">
        <v>4424</v>
      </c>
      <c r="E88" s="163">
        <v>1599</v>
      </c>
      <c r="F88" s="163">
        <v>3647</v>
      </c>
      <c r="G88" s="163">
        <v>4571</v>
      </c>
      <c r="H88" s="163">
        <v>5773</v>
      </c>
      <c r="I88" s="165">
        <f t="shared" si="47"/>
        <v>0.26296215270181578</v>
      </c>
      <c r="J88" s="164">
        <f t="shared" si="44"/>
        <v>0.30492766726943943</v>
      </c>
      <c r="K88" s="162">
        <f t="shared" si="45"/>
        <v>1202</v>
      </c>
      <c r="L88" s="163">
        <f t="shared" si="46"/>
        <v>1349</v>
      </c>
      <c r="M88" s="164">
        <f t="shared" si="43"/>
        <v>1.8051771969190976E-3</v>
      </c>
    </row>
    <row r="89" spans="2:13" x14ac:dyDescent="0.25">
      <c r="B89" s="162" t="s">
        <v>128</v>
      </c>
      <c r="C89" s="163">
        <v>2100</v>
      </c>
      <c r="D89" s="163">
        <v>2595</v>
      </c>
      <c r="E89" s="163">
        <v>1697</v>
      </c>
      <c r="F89" s="163">
        <v>1992</v>
      </c>
      <c r="G89" s="163">
        <v>2564</v>
      </c>
      <c r="H89" s="163">
        <v>2547</v>
      </c>
      <c r="I89" s="165">
        <f t="shared" si="47"/>
        <v>-6.6302652106083881E-3</v>
      </c>
      <c r="J89" s="164">
        <f t="shared" si="44"/>
        <v>-1.8497109826589586E-2</v>
      </c>
      <c r="K89" s="162">
        <f t="shared" si="45"/>
        <v>-17</v>
      </c>
      <c r="L89" s="163">
        <f t="shared" si="46"/>
        <v>-48</v>
      </c>
      <c r="M89" s="164">
        <f t="shared" si="43"/>
        <v>7.9642929508971793E-4</v>
      </c>
    </row>
    <row r="90" spans="2:13" x14ac:dyDescent="0.25">
      <c r="B90" s="162" t="s">
        <v>131</v>
      </c>
      <c r="C90" s="163">
        <v>4907</v>
      </c>
      <c r="D90" s="163">
        <v>4041</v>
      </c>
      <c r="E90" s="163">
        <v>2284</v>
      </c>
      <c r="F90" s="163">
        <v>1771</v>
      </c>
      <c r="G90" s="163">
        <v>2587</v>
      </c>
      <c r="H90" s="163">
        <v>3118</v>
      </c>
      <c r="I90" s="165">
        <f t="shared" si="47"/>
        <v>0.20525705450328569</v>
      </c>
      <c r="J90" s="164">
        <f t="shared" si="44"/>
        <v>-0.2284088097005692</v>
      </c>
      <c r="K90" s="162">
        <f t="shared" si="45"/>
        <v>531</v>
      </c>
      <c r="L90" s="163">
        <f t="shared" si="46"/>
        <v>-923</v>
      </c>
      <c r="M90" s="164">
        <f t="shared" si="43"/>
        <v>9.7497704832734215E-4</v>
      </c>
    </row>
    <row r="91" spans="2:13" x14ac:dyDescent="0.25">
      <c r="B91" s="168" t="s">
        <v>145</v>
      </c>
      <c r="C91" s="169">
        <f t="shared" ref="C91:H91" si="48">C83-SUM(C84:C90)</f>
        <v>73339</v>
      </c>
      <c r="D91" s="169">
        <f t="shared" si="48"/>
        <v>73696</v>
      </c>
      <c r="E91" s="169">
        <f t="shared" si="48"/>
        <v>25172</v>
      </c>
      <c r="F91" s="169">
        <f t="shared" si="48"/>
        <v>65510</v>
      </c>
      <c r="G91" s="169">
        <f t="shared" si="48"/>
        <v>84863</v>
      </c>
      <c r="H91" s="169">
        <f t="shared" si="48"/>
        <v>102837</v>
      </c>
      <c r="I91" s="171">
        <f t="shared" si="47"/>
        <v>0.211800195609394</v>
      </c>
      <c r="J91" s="170">
        <f t="shared" si="44"/>
        <v>0.39542173252279644</v>
      </c>
      <c r="K91" s="168">
        <f>H91-G91</f>
        <v>17974</v>
      </c>
      <c r="L91" s="169">
        <f t="shared" si="46"/>
        <v>29141</v>
      </c>
      <c r="M91" s="170">
        <f t="shared" si="43"/>
        <v>3.2156419088787323E-2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38635</v>
      </c>
      <c r="D93" s="176">
        <f t="shared" ref="D93:H93" si="49">D94+D97</f>
        <v>39423</v>
      </c>
      <c r="E93" s="176">
        <f t="shared" si="49"/>
        <v>17295</v>
      </c>
      <c r="F93" s="176">
        <f t="shared" si="49"/>
        <v>37456</v>
      </c>
      <c r="G93" s="176">
        <f t="shared" si="49"/>
        <v>44189</v>
      </c>
      <c r="H93" s="176">
        <f t="shared" si="49"/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50">H93/H$9</f>
        <v>1.306337913661686E-2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51">IFERROR(H94/D94-1,"-")</f>
        <v>-3.9987813237870595E-3</v>
      </c>
      <c r="K94" s="157">
        <f t="shared" ref="K94:K104" si="52">H94-G94</f>
        <v>-3707</v>
      </c>
      <c r="L94" s="158">
        <f t="shared" ref="L94:L105" si="53">H94-D94</f>
        <v>-105</v>
      </c>
      <c r="M94" s="159">
        <f t="shared" si="50"/>
        <v>8.1778623299887682E-3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51"/>
        <v>-0.36467854376452358</v>
      </c>
      <c r="K95" s="162">
        <f t="shared" si="52"/>
        <v>-1333</v>
      </c>
      <c r="L95" s="163">
        <f t="shared" si="53"/>
        <v>-4708</v>
      </c>
      <c r="M95" s="164">
        <f t="shared" si="50"/>
        <v>2.5647087076269598E-3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51"/>
        <v>0.34484566976326048</v>
      </c>
      <c r="K96" s="162">
        <f t="shared" si="52"/>
        <v>-2374</v>
      </c>
      <c r="L96" s="163">
        <f t="shared" si="53"/>
        <v>4603</v>
      </c>
      <c r="M96" s="164">
        <f t="shared" si="50"/>
        <v>5.613153622361808E-3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51"/>
        <v>0.18678313710596273</v>
      </c>
      <c r="K97" s="157">
        <f t="shared" si="52"/>
        <v>1295</v>
      </c>
      <c r="L97" s="158">
        <f t="shared" si="53"/>
        <v>2459</v>
      </c>
      <c r="M97" s="159">
        <f t="shared" si="50"/>
        <v>4.8855168066280928E-3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54">IFERROR(H98/G98-1,"-")</f>
        <v>0.11298315163528239</v>
      </c>
      <c r="J98" s="164">
        <f t="shared" si="51"/>
        <v>0.27036199095022617</v>
      </c>
      <c r="K98" s="162">
        <f t="shared" si="52"/>
        <v>228</v>
      </c>
      <c r="L98" s="163">
        <f t="shared" si="53"/>
        <v>478</v>
      </c>
      <c r="M98" s="164">
        <f t="shared" si="50"/>
        <v>7.0230867560718739E-4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54"/>
        <v>0.16261104673619164</v>
      </c>
      <c r="J99" s="164">
        <f t="shared" si="51"/>
        <v>0.16081758580794436</v>
      </c>
      <c r="K99" s="162">
        <f t="shared" si="52"/>
        <v>421</v>
      </c>
      <c r="L99" s="163">
        <f t="shared" si="53"/>
        <v>417</v>
      </c>
      <c r="M99" s="164">
        <f t="shared" si="50"/>
        <v>9.4120619482530464E-4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54"/>
        <v>-3.0644593166607947E-2</v>
      </c>
      <c r="J100" s="164">
        <f t="shared" si="51"/>
        <v>-2.0291918832324618E-2</v>
      </c>
      <c r="K100" s="162">
        <f t="shared" si="52"/>
        <v>-87</v>
      </c>
      <c r="L100" s="163">
        <f t="shared" si="53"/>
        <v>-57</v>
      </c>
      <c r="M100" s="164">
        <f t="shared" si="50"/>
        <v>8.6053137812599275E-4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54"/>
        <v>8.5139318885449011E-2</v>
      </c>
      <c r="J101" s="164">
        <f t="shared" si="51"/>
        <v>0.58597285067873295</v>
      </c>
      <c r="K101" s="162">
        <f t="shared" si="52"/>
        <v>55</v>
      </c>
      <c r="L101" s="163">
        <f t="shared" si="53"/>
        <v>259</v>
      </c>
      <c r="M101" s="164">
        <f t="shared" si="50"/>
        <v>2.1919785467526198E-4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54"/>
        <v>0.5</v>
      </c>
      <c r="J102" s="164">
        <f t="shared" si="51"/>
        <v>0.71313672922252014</v>
      </c>
      <c r="K102" s="162">
        <f t="shared" si="52"/>
        <v>213</v>
      </c>
      <c r="L102" s="163">
        <f t="shared" si="53"/>
        <v>266</v>
      </c>
      <c r="M102" s="164">
        <f t="shared" si="50"/>
        <v>1.9981088322038859E-4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54"/>
        <v>0.679245283018868</v>
      </c>
      <c r="J103" s="164">
        <f t="shared" si="51"/>
        <v>0.66355140186915884</v>
      </c>
      <c r="K103" s="162">
        <f t="shared" si="52"/>
        <v>72</v>
      </c>
      <c r="L103" s="163">
        <f t="shared" si="53"/>
        <v>71</v>
      </c>
      <c r="M103" s="164">
        <f t="shared" si="50"/>
        <v>5.5659369660765523E-5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54"/>
        <v>0.48421052631578942</v>
      </c>
      <c r="J104" s="164">
        <f t="shared" si="51"/>
        <v>0.93150684931506844</v>
      </c>
      <c r="K104" s="162">
        <f t="shared" si="52"/>
        <v>92</v>
      </c>
      <c r="L104" s="163">
        <f t="shared" si="53"/>
        <v>136</v>
      </c>
      <c r="M104" s="164">
        <f t="shared" si="50"/>
        <v>8.8179450810875714E-5</v>
      </c>
    </row>
    <row r="105" spans="2:13" x14ac:dyDescent="0.25">
      <c r="B105" s="168" t="s">
        <v>145</v>
      </c>
      <c r="C105" s="169">
        <f t="shared" ref="C105:H105" si="55">C97-SUM(C98:C104)</f>
        <v>5114</v>
      </c>
      <c r="D105" s="169">
        <f t="shared" si="55"/>
        <v>4927</v>
      </c>
      <c r="E105" s="169">
        <f t="shared" si="55"/>
        <v>1852</v>
      </c>
      <c r="F105" s="169">
        <f t="shared" si="55"/>
        <v>4325</v>
      </c>
      <c r="G105" s="169">
        <f t="shared" si="55"/>
        <v>5515</v>
      </c>
      <c r="H105" s="169">
        <f t="shared" si="55"/>
        <v>5816</v>
      </c>
      <c r="I105" s="171">
        <f t="shared" si="54"/>
        <v>5.4578422484134137E-2</v>
      </c>
      <c r="J105" s="170">
        <f t="shared" si="51"/>
        <v>0.18043434138420955</v>
      </c>
      <c r="K105" s="168">
        <f>H105-G105</f>
        <v>301</v>
      </c>
      <c r="L105" s="169">
        <f t="shared" si="53"/>
        <v>889</v>
      </c>
      <c r="M105" s="170">
        <f t="shared" si="50"/>
        <v>1.8186229997023161E-3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63183</v>
      </c>
      <c r="D107" s="176">
        <f t="shared" ref="D107:H107" si="56">D108+D111</f>
        <v>63582</v>
      </c>
      <c r="E107" s="176">
        <f t="shared" si="56"/>
        <v>45963</v>
      </c>
      <c r="F107" s="176">
        <f t="shared" si="56"/>
        <v>124607</v>
      </c>
      <c r="G107" s="176">
        <f t="shared" si="56"/>
        <v>163429</v>
      </c>
      <c r="H107" s="176">
        <f t="shared" si="56"/>
        <v>157299</v>
      </c>
      <c r="I107" s="177">
        <f>IFERROR(H107/G107-1,"-")</f>
        <v>-3.7508642896915467E-2</v>
      </c>
      <c r="J107" s="177">
        <f>IFERROR(H107/D107-1,"-")</f>
        <v>1.4739548928942154</v>
      </c>
      <c r="K107" s="176">
        <f>H107-G107</f>
        <v>-6130</v>
      </c>
      <c r="L107" s="176">
        <f>H107-D107</f>
        <v>93717</v>
      </c>
      <c r="M107" s="177">
        <f t="shared" ref="M107:M119" si="57">H107/H$9</f>
        <v>4.9186310046453685E-2</v>
      </c>
    </row>
    <row r="108" spans="2:13" x14ac:dyDescent="0.25">
      <c r="B108" s="157" t="s">
        <v>97</v>
      </c>
      <c r="C108" s="158">
        <v>12496</v>
      </c>
      <c r="D108" s="158">
        <v>13571</v>
      </c>
      <c r="E108" s="158">
        <v>22313</v>
      </c>
      <c r="F108" s="158">
        <v>31290</v>
      </c>
      <c r="G108" s="158">
        <v>37406</v>
      </c>
      <c r="H108" s="158">
        <v>35367</v>
      </c>
      <c r="I108" s="160">
        <f>IFERROR(H108/G108-1,"-")</f>
        <v>-5.4509971662300205E-2</v>
      </c>
      <c r="J108" s="159">
        <f t="shared" ref="J108:J119" si="58">IFERROR(H108/D108-1,"-")</f>
        <v>1.6060717706874952</v>
      </c>
      <c r="K108" s="157">
        <f t="shared" ref="K108:K118" si="59">H108-G108</f>
        <v>-2039</v>
      </c>
      <c r="L108" s="158">
        <f t="shared" ref="L108:L119" si="60">H108-D108</f>
        <v>21796</v>
      </c>
      <c r="M108" s="159">
        <f t="shared" si="57"/>
        <v>1.1059016442653339E-2</v>
      </c>
    </row>
    <row r="109" spans="2:13" x14ac:dyDescent="0.25">
      <c r="B109" s="162" t="s">
        <v>103</v>
      </c>
      <c r="C109" s="163">
        <v>2063</v>
      </c>
      <c r="D109" s="163">
        <v>2488</v>
      </c>
      <c r="E109" s="163">
        <v>606</v>
      </c>
      <c r="F109" s="163">
        <v>8698</v>
      </c>
      <c r="G109" s="163">
        <v>12435</v>
      </c>
      <c r="H109" s="163">
        <v>10145</v>
      </c>
      <c r="I109" s="165">
        <f>IFERROR(H109/G109-1,"-")</f>
        <v>-0.18415761962203459</v>
      </c>
      <c r="J109" s="164">
        <f t="shared" si="58"/>
        <v>3.077572347266881</v>
      </c>
      <c r="K109" s="162">
        <f t="shared" si="59"/>
        <v>-2290</v>
      </c>
      <c r="L109" s="163">
        <f t="shared" si="60"/>
        <v>7657</v>
      </c>
      <c r="M109" s="164">
        <f t="shared" si="57"/>
        <v>3.172271377575653E-3</v>
      </c>
    </row>
    <row r="110" spans="2:13" x14ac:dyDescent="0.25">
      <c r="B110" s="162" t="s">
        <v>100</v>
      </c>
      <c r="C110" s="163">
        <v>10433</v>
      </c>
      <c r="D110" s="163">
        <v>11083</v>
      </c>
      <c r="E110" s="163">
        <v>21707</v>
      </c>
      <c r="F110" s="163">
        <v>22592</v>
      </c>
      <c r="G110" s="163">
        <v>24971</v>
      </c>
      <c r="H110" s="163">
        <v>25222</v>
      </c>
      <c r="I110" s="165">
        <f>IFERROR(H110/G110-1,"-")</f>
        <v>1.0051659925513601E-2</v>
      </c>
      <c r="J110" s="164">
        <f t="shared" si="58"/>
        <v>1.2757376161689074</v>
      </c>
      <c r="K110" s="162">
        <f t="shared" si="59"/>
        <v>251</v>
      </c>
      <c r="L110" s="163">
        <f t="shared" si="60"/>
        <v>14139</v>
      </c>
      <c r="M110" s="164">
        <f t="shared" si="57"/>
        <v>7.8867450650776851E-3</v>
      </c>
    </row>
    <row r="111" spans="2:13" x14ac:dyDescent="0.25">
      <c r="B111" s="157" t="s">
        <v>107</v>
      </c>
      <c r="C111" s="158">
        <v>50687</v>
      </c>
      <c r="D111" s="158">
        <v>50011</v>
      </c>
      <c r="E111" s="158">
        <v>23650</v>
      </c>
      <c r="F111" s="158">
        <v>93317</v>
      </c>
      <c r="G111" s="158">
        <v>126023</v>
      </c>
      <c r="H111" s="158">
        <v>121932</v>
      </c>
      <c r="I111" s="160">
        <f>IFERROR(H111/G111-1,"-")</f>
        <v>-3.2462328305150612E-2</v>
      </c>
      <c r="J111" s="159">
        <f t="shared" si="58"/>
        <v>1.4381036172042152</v>
      </c>
      <c r="K111" s="157">
        <f t="shared" si="59"/>
        <v>-4091</v>
      </c>
      <c r="L111" s="158">
        <f t="shared" si="60"/>
        <v>71921</v>
      </c>
      <c r="M111" s="159">
        <f t="shared" si="57"/>
        <v>3.812729360380035E-2</v>
      </c>
    </row>
    <row r="112" spans="2:13" x14ac:dyDescent="0.25">
      <c r="B112" s="162" t="s">
        <v>110</v>
      </c>
      <c r="C112" s="163">
        <v>26886</v>
      </c>
      <c r="D112" s="163">
        <v>28201</v>
      </c>
      <c r="E112" s="163">
        <v>11536</v>
      </c>
      <c r="F112" s="163">
        <v>56042</v>
      </c>
      <c r="G112" s="163">
        <v>83042</v>
      </c>
      <c r="H112" s="163">
        <v>76715</v>
      </c>
      <c r="I112" s="165">
        <f t="shared" ref="I112:I119" si="61">IFERROR(H112/G112-1,"-")</f>
        <v>-7.6190361503817305E-2</v>
      </c>
      <c r="J112" s="164">
        <f t="shared" si="58"/>
        <v>1.7202936066096948</v>
      </c>
      <c r="K112" s="162">
        <f t="shared" si="59"/>
        <v>-6327</v>
      </c>
      <c r="L112" s="163">
        <f t="shared" si="60"/>
        <v>48514</v>
      </c>
      <c r="M112" s="164">
        <f t="shared" si="57"/>
        <v>2.3988250244525996E-2</v>
      </c>
    </row>
    <row r="113" spans="2:13" x14ac:dyDescent="0.25">
      <c r="B113" s="162" t="s">
        <v>113</v>
      </c>
      <c r="C113" s="163">
        <v>3868</v>
      </c>
      <c r="D113" s="163">
        <v>3326</v>
      </c>
      <c r="E113" s="163">
        <v>1861</v>
      </c>
      <c r="F113" s="163">
        <v>4079</v>
      </c>
      <c r="G113" s="163">
        <v>5399</v>
      </c>
      <c r="H113" s="163">
        <v>5111</v>
      </c>
      <c r="I113" s="165">
        <f t="shared" si="61"/>
        <v>-5.3343211705871418E-2</v>
      </c>
      <c r="J113" s="164">
        <f t="shared" si="58"/>
        <v>0.53668069753457615</v>
      </c>
      <c r="K113" s="162">
        <f t="shared" si="59"/>
        <v>-288</v>
      </c>
      <c r="L113" s="163">
        <f t="shared" si="60"/>
        <v>1785</v>
      </c>
      <c r="M113" s="164">
        <f t="shared" si="57"/>
        <v>1.5981743726751268E-3</v>
      </c>
    </row>
    <row r="114" spans="2:13" x14ac:dyDescent="0.25">
      <c r="B114" s="162" t="s">
        <v>116</v>
      </c>
      <c r="C114" s="163">
        <v>8940</v>
      </c>
      <c r="D114" s="163">
        <v>7744</v>
      </c>
      <c r="E114" s="163">
        <v>1351</v>
      </c>
      <c r="F114" s="163">
        <v>6231</v>
      </c>
      <c r="G114" s="163">
        <v>9908</v>
      </c>
      <c r="H114" s="163">
        <v>9298</v>
      </c>
      <c r="I114" s="165">
        <f t="shared" si="61"/>
        <v>-6.1566410981025443E-2</v>
      </c>
      <c r="J114" s="164">
        <f t="shared" si="58"/>
        <v>0.20067148760330578</v>
      </c>
      <c r="K114" s="162">
        <f t="shared" si="59"/>
        <v>-610</v>
      </c>
      <c r="L114" s="163">
        <f t="shared" si="60"/>
        <v>1554</v>
      </c>
      <c r="M114" s="164">
        <f t="shared" si="57"/>
        <v>2.907420332055044E-3</v>
      </c>
    </row>
    <row r="115" spans="2:13" x14ac:dyDescent="0.25">
      <c r="B115" s="162" t="s">
        <v>123</v>
      </c>
      <c r="C115" s="163">
        <v>1206</v>
      </c>
      <c r="D115" s="163">
        <v>798</v>
      </c>
      <c r="E115" s="163">
        <v>891</v>
      </c>
      <c r="F115" s="163">
        <v>4297</v>
      </c>
      <c r="G115" s="163">
        <v>3974</v>
      </c>
      <c r="H115" s="163">
        <v>4038</v>
      </c>
      <c r="I115" s="165">
        <f t="shared" si="61"/>
        <v>1.6104680422747819E-2</v>
      </c>
      <c r="J115" s="164">
        <f t="shared" si="58"/>
        <v>4.0601503759398501</v>
      </c>
      <c r="K115" s="162">
        <f t="shared" si="59"/>
        <v>64</v>
      </c>
      <c r="L115" s="163">
        <f t="shared" si="60"/>
        <v>3240</v>
      </c>
      <c r="M115" s="164">
        <f t="shared" si="57"/>
        <v>1.2626546892706245E-3</v>
      </c>
    </row>
    <row r="116" spans="2:13" x14ac:dyDescent="0.25">
      <c r="B116" s="162" t="s">
        <v>119</v>
      </c>
      <c r="C116" s="163">
        <v>2236</v>
      </c>
      <c r="D116" s="163">
        <v>2385</v>
      </c>
      <c r="E116" s="163">
        <v>2271</v>
      </c>
      <c r="F116" s="163">
        <v>3452</v>
      </c>
      <c r="G116" s="163">
        <v>3657</v>
      </c>
      <c r="H116" s="163">
        <v>3285</v>
      </c>
      <c r="I116" s="165">
        <f t="shared" si="61"/>
        <v>-0.10172272354388845</v>
      </c>
      <c r="J116" s="164">
        <f t="shared" si="58"/>
        <v>0.37735849056603765</v>
      </c>
      <c r="K116" s="162">
        <f t="shared" si="59"/>
        <v>-372</v>
      </c>
      <c r="L116" s="163">
        <f t="shared" si="60"/>
        <v>900</v>
      </c>
      <c r="M116" s="164">
        <f t="shared" si="57"/>
        <v>1.0271967940203076E-3</v>
      </c>
    </row>
    <row r="117" spans="2:13" x14ac:dyDescent="0.25">
      <c r="B117" s="162" t="s">
        <v>128</v>
      </c>
      <c r="C117" s="163">
        <v>315</v>
      </c>
      <c r="D117" s="163">
        <v>247</v>
      </c>
      <c r="E117" s="163">
        <v>223</v>
      </c>
      <c r="F117" s="163">
        <v>484</v>
      </c>
      <c r="G117" s="163">
        <v>797</v>
      </c>
      <c r="H117" s="163">
        <v>839</v>
      </c>
      <c r="I117" s="165">
        <f t="shared" si="61"/>
        <v>5.2697616060225938E-2</v>
      </c>
      <c r="J117" s="164">
        <f t="shared" si="58"/>
        <v>2.3967611336032388</v>
      </c>
      <c r="K117" s="162">
        <f t="shared" si="59"/>
        <v>42</v>
      </c>
      <c r="L117" s="163">
        <f t="shared" si="60"/>
        <v>592</v>
      </c>
      <c r="M117" s="164">
        <f t="shared" si="57"/>
        <v>2.6234950081675432E-4</v>
      </c>
    </row>
    <row r="118" spans="2:13" x14ac:dyDescent="0.25">
      <c r="B118" s="162" t="s">
        <v>131</v>
      </c>
      <c r="C118" s="163">
        <v>874</v>
      </c>
      <c r="D118" s="163">
        <v>696</v>
      </c>
      <c r="E118" s="163">
        <v>534</v>
      </c>
      <c r="F118" s="163">
        <v>645</v>
      </c>
      <c r="G118" s="163">
        <v>414</v>
      </c>
      <c r="H118" s="163">
        <v>1046</v>
      </c>
      <c r="I118" s="165">
        <f t="shared" si="61"/>
        <v>1.5265700483091789</v>
      </c>
      <c r="J118" s="164">
        <f t="shared" si="58"/>
        <v>0.50287356321839072</v>
      </c>
      <c r="K118" s="162">
        <f t="shared" si="59"/>
        <v>632</v>
      </c>
      <c r="L118" s="163">
        <f t="shared" si="60"/>
        <v>350</v>
      </c>
      <c r="M118" s="164">
        <f t="shared" si="57"/>
        <v>3.2707697002899288E-4</v>
      </c>
    </row>
    <row r="119" spans="2:13" x14ac:dyDescent="0.25">
      <c r="B119" s="168" t="s">
        <v>145</v>
      </c>
      <c r="C119" s="169">
        <f t="shared" ref="C119:H119" si="62">C111-SUM(C112:C118)</f>
        <v>6362</v>
      </c>
      <c r="D119" s="169">
        <f t="shared" si="62"/>
        <v>6614</v>
      </c>
      <c r="E119" s="169">
        <f t="shared" si="62"/>
        <v>4983</v>
      </c>
      <c r="F119" s="169">
        <f t="shared" si="62"/>
        <v>18087</v>
      </c>
      <c r="G119" s="169">
        <f t="shared" si="62"/>
        <v>18832</v>
      </c>
      <c r="H119" s="169">
        <f t="shared" si="62"/>
        <v>21600</v>
      </c>
      <c r="I119" s="171">
        <f t="shared" si="61"/>
        <v>0.14698385726423102</v>
      </c>
      <c r="J119" s="170">
        <f t="shared" si="58"/>
        <v>2.2657998185666766</v>
      </c>
      <c r="K119" s="168">
        <f>H119-G119</f>
        <v>2768</v>
      </c>
      <c r="L119" s="169">
        <f t="shared" si="60"/>
        <v>14986</v>
      </c>
      <c r="M119" s="170">
        <f t="shared" si="57"/>
        <v>6.7541707004075014E-3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169824</v>
      </c>
      <c r="D121" s="176">
        <f t="shared" ref="D121:H121" si="63">D122+D125</f>
        <v>159130</v>
      </c>
      <c r="E121" s="176">
        <f t="shared" si="63"/>
        <v>67052</v>
      </c>
      <c r="F121" s="176">
        <f t="shared" si="63"/>
        <v>157983</v>
      </c>
      <c r="G121" s="176">
        <f t="shared" si="63"/>
        <v>174312</v>
      </c>
      <c r="H121" s="176">
        <f t="shared" si="63"/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64">H121/H$9</f>
        <v>5.6853857256856107E-2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65">IFERROR(H122/D122-1,"-")</f>
        <v>0.32379962063212742</v>
      </c>
      <c r="K122" s="157">
        <f t="shared" ref="K122:K132" si="66">H122-G122</f>
        <v>7527</v>
      </c>
      <c r="L122" s="158">
        <f t="shared" ref="L122:L133" si="67">H122-D122</f>
        <v>28337</v>
      </c>
      <c r="M122" s="159">
        <f t="shared" si="64"/>
        <v>3.6225806935782846E-2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65"/>
        <v>0.29793676979051331</v>
      </c>
      <c r="K123" s="162">
        <f t="shared" si="66"/>
        <v>8620</v>
      </c>
      <c r="L123" s="163">
        <f t="shared" si="67"/>
        <v>13184</v>
      </c>
      <c r="M123" s="164">
        <f t="shared" si="64"/>
        <v>1.7959527508236334E-2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65"/>
        <v>0.35025310311351499</v>
      </c>
      <c r="K124" s="162">
        <f t="shared" si="66"/>
        <v>-1093</v>
      </c>
      <c r="L124" s="163">
        <f t="shared" si="67"/>
        <v>15153</v>
      </c>
      <c r="M124" s="164">
        <f t="shared" si="64"/>
        <v>1.8266279427546508E-2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65"/>
        <v>-7.8851094727435234E-2</v>
      </c>
      <c r="K125" s="157">
        <f t="shared" si="66"/>
        <v>-19</v>
      </c>
      <c r="L125" s="158">
        <f t="shared" si="67"/>
        <v>-5647</v>
      </c>
      <c r="M125" s="159">
        <f t="shared" si="64"/>
        <v>2.0628050321073264E-2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68">IFERROR(H126/G126-1,"-")</f>
        <v>-0.10171639212072336</v>
      </c>
      <c r="J126" s="164">
        <f t="shared" si="65"/>
        <v>1.8680600914434908E-2</v>
      </c>
      <c r="K126" s="162">
        <f t="shared" si="66"/>
        <v>-883</v>
      </c>
      <c r="L126" s="163">
        <f t="shared" si="67"/>
        <v>143</v>
      </c>
      <c r="M126" s="164">
        <f t="shared" si="64"/>
        <v>2.4383807000823007E-3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68"/>
        <v>-4.4548016475178809E-2</v>
      </c>
      <c r="J127" s="164">
        <f t="shared" si="65"/>
        <v>0.35740683708038179</v>
      </c>
      <c r="K127" s="162">
        <f t="shared" si="66"/>
        <v>-411</v>
      </c>
      <c r="L127" s="163">
        <f t="shared" si="67"/>
        <v>2321</v>
      </c>
      <c r="M127" s="164">
        <f t="shared" si="64"/>
        <v>2.7563895705598209E-3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68"/>
        <v>-1.2656225280810007E-2</v>
      </c>
      <c r="J128" s="164">
        <f t="shared" si="65"/>
        <v>0.26875381175035584</v>
      </c>
      <c r="K128" s="162">
        <f t="shared" si="66"/>
        <v>-80</v>
      </c>
      <c r="L128" s="163">
        <f t="shared" si="67"/>
        <v>1322</v>
      </c>
      <c r="M128" s="164">
        <f t="shared" si="64"/>
        <v>1.9515175620945934E-3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68"/>
        <v>-0.10917721518987344</v>
      </c>
      <c r="J129" s="164">
        <f t="shared" si="65"/>
        <v>0.38556193601312549</v>
      </c>
      <c r="K129" s="162">
        <f t="shared" si="66"/>
        <v>-207</v>
      </c>
      <c r="L129" s="163">
        <f t="shared" si="67"/>
        <v>470</v>
      </c>
      <c r="M129" s="164">
        <f t="shared" si="64"/>
        <v>5.2813862560130876E-4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68"/>
        <v>7.3302469135802406E-2</v>
      </c>
      <c r="J130" s="164">
        <f t="shared" si="65"/>
        <v>0.34396135265700489</v>
      </c>
      <c r="K130" s="162">
        <f t="shared" si="66"/>
        <v>95</v>
      </c>
      <c r="L130" s="163">
        <f t="shared" si="67"/>
        <v>356</v>
      </c>
      <c r="M130" s="164">
        <f t="shared" si="64"/>
        <v>4.3495608538272385E-4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68"/>
        <v>9.8722415795586604E-2</v>
      </c>
      <c r="J131" s="164">
        <f t="shared" si="65"/>
        <v>-0.16725352112676062</v>
      </c>
      <c r="K131" s="162">
        <f t="shared" si="66"/>
        <v>85</v>
      </c>
      <c r="L131" s="163">
        <f t="shared" si="67"/>
        <v>-190</v>
      </c>
      <c r="M131" s="164">
        <f t="shared" si="64"/>
        <v>2.9580766123081005E-4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68"/>
        <v>-8.7595907928388783E-2</v>
      </c>
      <c r="J132" s="164">
        <f t="shared" si="65"/>
        <v>-0.15462085308056872</v>
      </c>
      <c r="K132" s="162">
        <f t="shared" si="66"/>
        <v>-137</v>
      </c>
      <c r="L132" s="163">
        <f t="shared" si="67"/>
        <v>-261</v>
      </c>
      <c r="M132" s="164">
        <f t="shared" si="64"/>
        <v>4.4621303655006966E-4</v>
      </c>
    </row>
    <row r="133" spans="2:13" x14ac:dyDescent="0.25">
      <c r="B133" s="168" t="s">
        <v>145</v>
      </c>
      <c r="C133" s="169">
        <f t="shared" ref="C133:H133" si="69">C125-SUM(C126:C132)</f>
        <v>42182</v>
      </c>
      <c r="D133" s="169">
        <f t="shared" si="69"/>
        <v>47470</v>
      </c>
      <c r="E133" s="169">
        <f t="shared" si="69"/>
        <v>19475</v>
      </c>
      <c r="F133" s="169">
        <f t="shared" si="69"/>
        <v>36928</v>
      </c>
      <c r="G133" s="169">
        <f t="shared" si="69"/>
        <v>36143</v>
      </c>
      <c r="H133" s="169">
        <f t="shared" si="69"/>
        <v>37662</v>
      </c>
      <c r="I133" s="171">
        <f t="shared" si="68"/>
        <v>4.2027501867581529E-2</v>
      </c>
      <c r="J133" s="170">
        <f t="shared" si="65"/>
        <v>-0.20661470402359383</v>
      </c>
      <c r="K133" s="168">
        <f>H133-G133</f>
        <v>1519</v>
      </c>
      <c r="L133" s="169">
        <f t="shared" si="67"/>
        <v>-9808</v>
      </c>
      <c r="M133" s="170">
        <f t="shared" si="64"/>
        <v>1.1776647079571635E-2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129286</v>
      </c>
      <c r="D135" s="176">
        <f t="shared" ref="D135:H135" si="70">D136+D139</f>
        <v>133515</v>
      </c>
      <c r="E135" s="176">
        <f t="shared" si="70"/>
        <v>55367</v>
      </c>
      <c r="F135" s="176">
        <f t="shared" si="70"/>
        <v>157275</v>
      </c>
      <c r="G135" s="176">
        <f t="shared" si="70"/>
        <v>168976</v>
      </c>
      <c r="H135" s="176">
        <f t="shared" si="70"/>
        <v>176312</v>
      </c>
      <c r="I135" s="177">
        <f>IFERROR(H135/G135-1,"-")</f>
        <v>4.3414449389262311E-2</v>
      </c>
      <c r="J135" s="177">
        <f>IFERROR(H135/D135-1,"-")</f>
        <v>0.32054076321012626</v>
      </c>
      <c r="K135" s="176">
        <f>H135-G135</f>
        <v>7336</v>
      </c>
      <c r="L135" s="176">
        <f>H135-D135</f>
        <v>42797</v>
      </c>
      <c r="M135" s="177">
        <f t="shared" ref="M135:M147" si="71">H135/H$9</f>
        <v>5.5131543728252193E-2</v>
      </c>
    </row>
    <row r="136" spans="2:13" x14ac:dyDescent="0.25">
      <c r="B136" s="157" t="s">
        <v>97</v>
      </c>
      <c r="C136" s="158">
        <v>27490</v>
      </c>
      <c r="D136" s="158">
        <v>28853</v>
      </c>
      <c r="E136" s="158">
        <v>11787</v>
      </c>
      <c r="F136" s="158">
        <v>17845</v>
      </c>
      <c r="G136" s="158">
        <v>18970</v>
      </c>
      <c r="H136" s="158">
        <v>16443</v>
      </c>
      <c r="I136" s="160">
        <f>IFERROR(H136/G136-1,"-")</f>
        <v>-0.13321033210332101</v>
      </c>
      <c r="J136" s="159">
        <f t="shared" ref="J136:J147" si="72">IFERROR(H136/D136-1,"-")</f>
        <v>-0.43011125359581326</v>
      </c>
      <c r="K136" s="157">
        <f t="shared" ref="K136:K146" si="73">H136-G136</f>
        <v>-2527</v>
      </c>
      <c r="L136" s="158">
        <f t="shared" ref="L136:L147" si="74">H136-D136</f>
        <v>-12410</v>
      </c>
      <c r="M136" s="159">
        <f t="shared" si="71"/>
        <v>5.1416124456852104E-3</v>
      </c>
    </row>
    <row r="137" spans="2:13" x14ac:dyDescent="0.25">
      <c r="B137" s="162" t="s">
        <v>103</v>
      </c>
      <c r="C137" s="163">
        <v>18122</v>
      </c>
      <c r="D137" s="163">
        <v>14702</v>
      </c>
      <c r="E137" s="163">
        <v>7683</v>
      </c>
      <c r="F137" s="163">
        <v>12496</v>
      </c>
      <c r="G137" s="163">
        <v>12229</v>
      </c>
      <c r="H137" s="163">
        <v>10288</v>
      </c>
      <c r="I137" s="165">
        <f>IFERROR(H137/G137-1,"-")</f>
        <v>-0.15872107285959602</v>
      </c>
      <c r="J137" s="164">
        <f t="shared" si="72"/>
        <v>-0.30023126105291797</v>
      </c>
      <c r="K137" s="162">
        <f t="shared" si="73"/>
        <v>-1941</v>
      </c>
      <c r="L137" s="163">
        <f t="shared" si="74"/>
        <v>-4414</v>
      </c>
      <c r="M137" s="164">
        <f t="shared" si="71"/>
        <v>3.2169864891570545E-3</v>
      </c>
    </row>
    <row r="138" spans="2:13" x14ac:dyDescent="0.25">
      <c r="B138" s="162" t="s">
        <v>100</v>
      </c>
      <c r="C138" s="163">
        <v>9368</v>
      </c>
      <c r="D138" s="163">
        <v>14151</v>
      </c>
      <c r="E138" s="163">
        <v>4104</v>
      </c>
      <c r="F138" s="163">
        <v>5349</v>
      </c>
      <c r="G138" s="163">
        <v>6741</v>
      </c>
      <c r="H138" s="163">
        <v>6155</v>
      </c>
      <c r="I138" s="165">
        <f>IFERROR(H138/G138-1,"-")</f>
        <v>-8.6930722444741093E-2</v>
      </c>
      <c r="J138" s="164">
        <f t="shared" si="72"/>
        <v>-0.56504840647304078</v>
      </c>
      <c r="K138" s="162">
        <f t="shared" si="73"/>
        <v>-586</v>
      </c>
      <c r="L138" s="163">
        <f t="shared" si="74"/>
        <v>-7996</v>
      </c>
      <c r="M138" s="164">
        <f t="shared" si="71"/>
        <v>1.9246259565281561E-3</v>
      </c>
    </row>
    <row r="139" spans="2:13" x14ac:dyDescent="0.25">
      <c r="B139" s="157" t="s">
        <v>107</v>
      </c>
      <c r="C139" s="158">
        <v>101796</v>
      </c>
      <c r="D139" s="158">
        <v>104662</v>
      </c>
      <c r="E139" s="158">
        <v>43580</v>
      </c>
      <c r="F139" s="158">
        <v>139430</v>
      </c>
      <c r="G139" s="158">
        <v>150006</v>
      </c>
      <c r="H139" s="158">
        <v>159869</v>
      </c>
      <c r="I139" s="160">
        <f>IFERROR(H139/G139-1,"-")</f>
        <v>6.5750703305201164E-2</v>
      </c>
      <c r="J139" s="159">
        <f t="shared" si="72"/>
        <v>0.52747893218168973</v>
      </c>
      <c r="K139" s="157">
        <f t="shared" si="73"/>
        <v>9863</v>
      </c>
      <c r="L139" s="158">
        <f t="shared" si="74"/>
        <v>55207</v>
      </c>
      <c r="M139" s="159">
        <f t="shared" si="71"/>
        <v>4.9989931282566985E-2</v>
      </c>
    </row>
    <row r="140" spans="2:13" x14ac:dyDescent="0.25">
      <c r="B140" s="162" t="s">
        <v>110</v>
      </c>
      <c r="C140" s="163">
        <v>48281</v>
      </c>
      <c r="D140" s="163">
        <v>50071</v>
      </c>
      <c r="E140" s="163">
        <v>15952</v>
      </c>
      <c r="F140" s="163">
        <v>61036</v>
      </c>
      <c r="G140" s="163">
        <v>65615</v>
      </c>
      <c r="H140" s="163">
        <v>72783</v>
      </c>
      <c r="I140" s="165">
        <f t="shared" ref="I140:I147" si="75">IFERROR(H140/G140-1,"-")</f>
        <v>0.1092433132667836</v>
      </c>
      <c r="J140" s="164">
        <f t="shared" si="72"/>
        <v>0.45359589383076027</v>
      </c>
      <c r="K140" s="162">
        <f t="shared" si="73"/>
        <v>7168</v>
      </c>
      <c r="L140" s="163">
        <f t="shared" si="74"/>
        <v>22712</v>
      </c>
      <c r="M140" s="164">
        <f t="shared" si="71"/>
        <v>2.2758741022581443E-2</v>
      </c>
    </row>
    <row r="141" spans="2:13" x14ac:dyDescent="0.25">
      <c r="B141" s="162" t="s">
        <v>113</v>
      </c>
      <c r="C141" s="163">
        <v>8636</v>
      </c>
      <c r="D141" s="163">
        <v>8942</v>
      </c>
      <c r="E141" s="163">
        <v>3597</v>
      </c>
      <c r="F141" s="163">
        <v>8746</v>
      </c>
      <c r="G141" s="163">
        <v>12856</v>
      </c>
      <c r="H141" s="163">
        <v>13363</v>
      </c>
      <c r="I141" s="165">
        <f t="shared" si="75"/>
        <v>3.9436838830118282E-2</v>
      </c>
      <c r="J141" s="164">
        <f t="shared" si="72"/>
        <v>0.49440840975173339</v>
      </c>
      <c r="K141" s="162">
        <f t="shared" si="73"/>
        <v>507</v>
      </c>
      <c r="L141" s="163">
        <f t="shared" si="74"/>
        <v>4421</v>
      </c>
      <c r="M141" s="164">
        <f t="shared" si="71"/>
        <v>4.178517734701178E-3</v>
      </c>
    </row>
    <row r="142" spans="2:13" x14ac:dyDescent="0.25">
      <c r="B142" s="162" t="s">
        <v>116</v>
      </c>
      <c r="C142" s="163">
        <v>13095</v>
      </c>
      <c r="D142" s="163">
        <v>12570</v>
      </c>
      <c r="E142" s="163">
        <v>4152</v>
      </c>
      <c r="F142" s="163">
        <v>17705</v>
      </c>
      <c r="G142" s="163">
        <v>16022</v>
      </c>
      <c r="H142" s="163">
        <v>16112</v>
      </c>
      <c r="I142" s="165">
        <f t="shared" si="75"/>
        <v>5.6172762451629499E-3</v>
      </c>
      <c r="J142" s="164">
        <f t="shared" si="72"/>
        <v>0.28178202068416858</v>
      </c>
      <c r="K142" s="162">
        <f t="shared" si="73"/>
        <v>90</v>
      </c>
      <c r="L142" s="163">
        <f t="shared" si="74"/>
        <v>3542</v>
      </c>
      <c r="M142" s="164">
        <f t="shared" si="71"/>
        <v>5.0381110335632256E-3</v>
      </c>
    </row>
    <row r="143" spans="2:13" x14ac:dyDescent="0.25">
      <c r="B143" s="162" t="s">
        <v>123</v>
      </c>
      <c r="C143" s="163">
        <v>2203</v>
      </c>
      <c r="D143" s="163">
        <v>1965</v>
      </c>
      <c r="E143" s="163">
        <v>562</v>
      </c>
      <c r="F143" s="163">
        <v>6612</v>
      </c>
      <c r="G143" s="163">
        <v>5654</v>
      </c>
      <c r="H143" s="163">
        <v>3805</v>
      </c>
      <c r="I143" s="165">
        <f t="shared" si="75"/>
        <v>-0.32702511496285813</v>
      </c>
      <c r="J143" s="164">
        <f t="shared" si="72"/>
        <v>0.93638676844783708</v>
      </c>
      <c r="K143" s="162">
        <f t="shared" si="73"/>
        <v>-1849</v>
      </c>
      <c r="L143" s="163">
        <f t="shared" si="74"/>
        <v>1840</v>
      </c>
      <c r="M143" s="164">
        <f t="shared" si="71"/>
        <v>1.1897971997708585E-3</v>
      </c>
    </row>
    <row r="144" spans="2:13" x14ac:dyDescent="0.25">
      <c r="B144" s="162" t="s">
        <v>119</v>
      </c>
      <c r="C144" s="163">
        <v>2695</v>
      </c>
      <c r="D144" s="163">
        <v>2687</v>
      </c>
      <c r="E144" s="163">
        <v>1346</v>
      </c>
      <c r="F144" s="163">
        <v>2635</v>
      </c>
      <c r="G144" s="163">
        <v>3343</v>
      </c>
      <c r="H144" s="163">
        <v>3755</v>
      </c>
      <c r="I144" s="165">
        <f t="shared" si="75"/>
        <v>0.12324259647023639</v>
      </c>
      <c r="J144" s="164">
        <f t="shared" si="72"/>
        <v>0.39746929661332331</v>
      </c>
      <c r="K144" s="162">
        <f t="shared" si="73"/>
        <v>412</v>
      </c>
      <c r="L144" s="163">
        <f t="shared" si="74"/>
        <v>1068</v>
      </c>
      <c r="M144" s="164">
        <f t="shared" si="71"/>
        <v>1.1741625453717671E-3</v>
      </c>
    </row>
    <row r="145" spans="2:13" x14ac:dyDescent="0.25">
      <c r="B145" s="162" t="s">
        <v>128</v>
      </c>
      <c r="C145" s="163">
        <v>807</v>
      </c>
      <c r="D145" s="163">
        <v>963</v>
      </c>
      <c r="E145" s="163">
        <v>1581</v>
      </c>
      <c r="F145" s="163">
        <v>1657</v>
      </c>
      <c r="G145" s="163">
        <v>1964</v>
      </c>
      <c r="H145" s="163">
        <v>1842</v>
      </c>
      <c r="I145" s="165">
        <f t="shared" si="75"/>
        <v>-6.2118126272912466E-2</v>
      </c>
      <c r="J145" s="164">
        <f t="shared" si="72"/>
        <v>0.91277258566978192</v>
      </c>
      <c r="K145" s="162">
        <f t="shared" si="73"/>
        <v>-122</v>
      </c>
      <c r="L145" s="163">
        <f t="shared" si="74"/>
        <v>879</v>
      </c>
      <c r="M145" s="164">
        <f t="shared" si="71"/>
        <v>5.7598066806252861E-4</v>
      </c>
    </row>
    <row r="146" spans="2:13" x14ac:dyDescent="0.25">
      <c r="B146" s="162" t="s">
        <v>131</v>
      </c>
      <c r="C146" s="163">
        <v>4018</v>
      </c>
      <c r="D146" s="163">
        <v>3193</v>
      </c>
      <c r="E146" s="163">
        <v>3280</v>
      </c>
      <c r="F146" s="163">
        <v>742</v>
      </c>
      <c r="G146" s="163">
        <v>1329</v>
      </c>
      <c r="H146" s="163">
        <v>1170</v>
      </c>
      <c r="I146" s="165">
        <f t="shared" si="75"/>
        <v>-0.11963882618510158</v>
      </c>
      <c r="J146" s="164">
        <f t="shared" si="72"/>
        <v>-0.63357344190416542</v>
      </c>
      <c r="K146" s="162">
        <f t="shared" si="73"/>
        <v>-159</v>
      </c>
      <c r="L146" s="163">
        <f t="shared" si="74"/>
        <v>-2023</v>
      </c>
      <c r="M146" s="164">
        <f t="shared" si="71"/>
        <v>3.6585091293873966E-4</v>
      </c>
    </row>
    <row r="147" spans="2:13" x14ac:dyDescent="0.25">
      <c r="B147" s="168" t="s">
        <v>145</v>
      </c>
      <c r="C147" s="169">
        <f t="shared" ref="C147:H147" si="76">C139-SUM(C140:C146)</f>
        <v>22061</v>
      </c>
      <c r="D147" s="169">
        <f t="shared" si="76"/>
        <v>24271</v>
      </c>
      <c r="E147" s="169">
        <f t="shared" si="76"/>
        <v>13110</v>
      </c>
      <c r="F147" s="169">
        <f t="shared" si="76"/>
        <v>40297</v>
      </c>
      <c r="G147" s="169">
        <f t="shared" si="76"/>
        <v>43223</v>
      </c>
      <c r="H147" s="169">
        <f t="shared" si="76"/>
        <v>47039</v>
      </c>
      <c r="I147" s="171">
        <f t="shared" si="75"/>
        <v>8.8286329037780886E-2</v>
      </c>
      <c r="J147" s="170">
        <f t="shared" si="72"/>
        <v>0.93807424498372538</v>
      </c>
      <c r="K147" s="168">
        <f>H147-G147</f>
        <v>3816</v>
      </c>
      <c r="L147" s="169">
        <f t="shared" si="74"/>
        <v>22768</v>
      </c>
      <c r="M147" s="170">
        <f t="shared" si="71"/>
        <v>1.4708770165577244E-2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91875</v>
      </c>
      <c r="D149" s="176">
        <f t="shared" ref="D149:H149" si="77">D150+D153</f>
        <v>92030</v>
      </c>
      <c r="E149" s="176">
        <f t="shared" si="77"/>
        <v>30427</v>
      </c>
      <c r="F149" s="176">
        <f t="shared" si="77"/>
        <v>78991</v>
      </c>
      <c r="G149" s="176">
        <f t="shared" si="77"/>
        <v>82998</v>
      </c>
      <c r="H149" s="176">
        <f t="shared" si="77"/>
        <v>86316</v>
      </c>
      <c r="I149" s="177">
        <f>IFERROR(H149/G149-1,"-")</f>
        <v>3.9976866912455611E-2</v>
      </c>
      <c r="J149" s="177">
        <f>IFERROR(H149/D149-1,"-")</f>
        <v>-6.2088449418667868E-2</v>
      </c>
      <c r="K149" s="176">
        <f>H149-G149</f>
        <v>3318</v>
      </c>
      <c r="L149" s="176">
        <f>H149-D149</f>
        <v>-5714</v>
      </c>
      <c r="M149" s="177">
        <f t="shared" ref="M149:M161" si="78">H149/H$9</f>
        <v>2.6990416582239534E-2</v>
      </c>
    </row>
    <row r="150" spans="2:13" x14ac:dyDescent="0.25">
      <c r="B150" s="157" t="s">
        <v>97</v>
      </c>
      <c r="C150" s="158">
        <v>38967</v>
      </c>
      <c r="D150" s="158">
        <v>41635</v>
      </c>
      <c r="E150" s="158">
        <v>13736</v>
      </c>
      <c r="F150" s="158">
        <v>43308</v>
      </c>
      <c r="G150" s="158">
        <v>44260</v>
      </c>
      <c r="H150" s="158">
        <v>40512</v>
      </c>
      <c r="I150" s="160">
        <f>IFERROR(H150/G150-1,"-")</f>
        <v>-8.4681427925892505E-2</v>
      </c>
      <c r="J150" s="159">
        <f t="shared" ref="J150:J161" si="79">IFERROR(H150/D150-1,"-")</f>
        <v>-2.6972499099315428E-2</v>
      </c>
      <c r="K150" s="157">
        <f t="shared" ref="K150:K160" si="80">H150-G150</f>
        <v>-3748</v>
      </c>
      <c r="L150" s="158">
        <f t="shared" ref="L150:L161" si="81">H150-D150</f>
        <v>-1123</v>
      </c>
      <c r="M150" s="159">
        <f t="shared" si="78"/>
        <v>1.2667822380319847E-2</v>
      </c>
    </row>
    <row r="151" spans="2:13" x14ac:dyDescent="0.25">
      <c r="B151" s="162" t="s">
        <v>103</v>
      </c>
      <c r="C151" s="163">
        <v>24010</v>
      </c>
      <c r="D151" s="163">
        <v>25217</v>
      </c>
      <c r="E151" s="163">
        <v>7506</v>
      </c>
      <c r="F151" s="163">
        <v>31628</v>
      </c>
      <c r="G151" s="163">
        <v>32698</v>
      </c>
      <c r="H151" s="163">
        <v>28035</v>
      </c>
      <c r="I151" s="165">
        <f>IFERROR(H151/G151-1,"-")</f>
        <v>-0.14260811058780354</v>
      </c>
      <c r="J151" s="164">
        <f t="shared" si="79"/>
        <v>0.11175000991394701</v>
      </c>
      <c r="K151" s="162">
        <f t="shared" si="80"/>
        <v>-4663</v>
      </c>
      <c r="L151" s="163">
        <f t="shared" si="81"/>
        <v>2818</v>
      </c>
      <c r="M151" s="164">
        <f t="shared" si="78"/>
        <v>8.7663507215705698E-3</v>
      </c>
    </row>
    <row r="152" spans="2:13" x14ac:dyDescent="0.25">
      <c r="B152" s="162" t="s">
        <v>100</v>
      </c>
      <c r="C152" s="163">
        <v>14957</v>
      </c>
      <c r="D152" s="163">
        <v>16418</v>
      </c>
      <c r="E152" s="163">
        <v>6230</v>
      </c>
      <c r="F152" s="163">
        <v>11680</v>
      </c>
      <c r="G152" s="163">
        <v>11562</v>
      </c>
      <c r="H152" s="163">
        <v>12477</v>
      </c>
      <c r="I152" s="165">
        <f>IFERROR(H152/G152-1,"-")</f>
        <v>7.9138557343020333E-2</v>
      </c>
      <c r="J152" s="164">
        <f t="shared" si="79"/>
        <v>-0.24004141795590206</v>
      </c>
      <c r="K152" s="162">
        <f t="shared" si="80"/>
        <v>915</v>
      </c>
      <c r="L152" s="163">
        <f t="shared" si="81"/>
        <v>-3941</v>
      </c>
      <c r="M152" s="164">
        <f t="shared" si="78"/>
        <v>3.9014716587492779E-3</v>
      </c>
    </row>
    <row r="153" spans="2:13" x14ac:dyDescent="0.25">
      <c r="B153" s="157" t="s">
        <v>107</v>
      </c>
      <c r="C153" s="158">
        <v>52908</v>
      </c>
      <c r="D153" s="158">
        <v>50395</v>
      </c>
      <c r="E153" s="158">
        <v>16691</v>
      </c>
      <c r="F153" s="158">
        <v>35683</v>
      </c>
      <c r="G153" s="158">
        <v>38738</v>
      </c>
      <c r="H153" s="158">
        <v>45804</v>
      </c>
      <c r="I153" s="160">
        <f>IFERROR(H153/G153-1,"-")</f>
        <v>0.18240487376736025</v>
      </c>
      <c r="J153" s="159">
        <f t="shared" si="79"/>
        <v>-9.1100307570195493E-2</v>
      </c>
      <c r="K153" s="157">
        <f t="shared" si="80"/>
        <v>7066</v>
      </c>
      <c r="L153" s="158">
        <f t="shared" si="81"/>
        <v>-4591</v>
      </c>
      <c r="M153" s="159">
        <f t="shared" si="78"/>
        <v>1.4322594201919685E-2</v>
      </c>
    </row>
    <row r="154" spans="2:13" x14ac:dyDescent="0.25">
      <c r="B154" s="162" t="s">
        <v>110</v>
      </c>
      <c r="C154" s="163">
        <v>16433</v>
      </c>
      <c r="D154" s="163">
        <v>15957</v>
      </c>
      <c r="E154" s="163">
        <v>4971</v>
      </c>
      <c r="F154" s="163">
        <v>13562</v>
      </c>
      <c r="G154" s="163">
        <v>13219</v>
      </c>
      <c r="H154" s="163">
        <v>14840</v>
      </c>
      <c r="I154" s="165">
        <f t="shared" ref="I154:I161" si="82">IFERROR(H154/G154-1,"-")</f>
        <v>0.12262652242983574</v>
      </c>
      <c r="J154" s="164">
        <f t="shared" si="79"/>
        <v>-7.0000626684213807E-2</v>
      </c>
      <c r="K154" s="162">
        <f t="shared" si="80"/>
        <v>1621</v>
      </c>
      <c r="L154" s="163">
        <f t="shared" si="81"/>
        <v>-1117</v>
      </c>
      <c r="M154" s="164">
        <f t="shared" si="78"/>
        <v>4.6403654256503392E-3</v>
      </c>
    </row>
    <row r="155" spans="2:13" x14ac:dyDescent="0.25">
      <c r="B155" s="162" t="s">
        <v>113</v>
      </c>
      <c r="C155" s="163">
        <v>15080</v>
      </c>
      <c r="D155" s="163">
        <v>12139</v>
      </c>
      <c r="E155" s="163">
        <v>4075</v>
      </c>
      <c r="F155" s="163">
        <v>6586</v>
      </c>
      <c r="G155" s="163">
        <v>6774</v>
      </c>
      <c r="H155" s="163">
        <v>6659</v>
      </c>
      <c r="I155" s="165">
        <f t="shared" si="82"/>
        <v>-1.6976675524062568E-2</v>
      </c>
      <c r="J155" s="164">
        <f t="shared" si="79"/>
        <v>-0.4514375154460829</v>
      </c>
      <c r="K155" s="162">
        <f t="shared" si="80"/>
        <v>-115</v>
      </c>
      <c r="L155" s="163">
        <f t="shared" si="81"/>
        <v>-5480</v>
      </c>
      <c r="M155" s="164">
        <f t="shared" si="78"/>
        <v>2.0822232728709977E-3</v>
      </c>
    </row>
    <row r="156" spans="2:13" x14ac:dyDescent="0.25">
      <c r="B156" s="162" t="s">
        <v>116</v>
      </c>
      <c r="C156" s="163">
        <v>8312</v>
      </c>
      <c r="D156" s="163">
        <v>7619</v>
      </c>
      <c r="E156" s="163">
        <v>1941</v>
      </c>
      <c r="F156" s="163">
        <v>4498</v>
      </c>
      <c r="G156" s="163">
        <v>6381</v>
      </c>
      <c r="H156" s="163">
        <v>8091</v>
      </c>
      <c r="I156" s="165">
        <f t="shared" si="82"/>
        <v>0.26798307475317351</v>
      </c>
      <c r="J156" s="164">
        <f t="shared" si="79"/>
        <v>6.1950387189919853E-2</v>
      </c>
      <c r="K156" s="162">
        <f t="shared" si="80"/>
        <v>1710</v>
      </c>
      <c r="L156" s="163">
        <f t="shared" si="81"/>
        <v>472</v>
      </c>
      <c r="M156" s="164">
        <f t="shared" si="78"/>
        <v>2.5299997748609768E-3</v>
      </c>
    </row>
    <row r="157" spans="2:13" x14ac:dyDescent="0.25">
      <c r="B157" s="162" t="s">
        <v>123</v>
      </c>
      <c r="C157" s="163">
        <v>912</v>
      </c>
      <c r="D157" s="163">
        <v>1008</v>
      </c>
      <c r="E157" s="163">
        <v>538</v>
      </c>
      <c r="F157" s="163">
        <v>1073</v>
      </c>
      <c r="G157" s="163">
        <v>981</v>
      </c>
      <c r="H157" s="163">
        <v>1306</v>
      </c>
      <c r="I157" s="165">
        <f t="shared" si="82"/>
        <v>0.33129459734964328</v>
      </c>
      <c r="J157" s="164">
        <f t="shared" si="79"/>
        <v>0.29563492063492069</v>
      </c>
      <c r="K157" s="162">
        <f t="shared" si="80"/>
        <v>325</v>
      </c>
      <c r="L157" s="163">
        <f t="shared" si="81"/>
        <v>298</v>
      </c>
      <c r="M157" s="164">
        <f t="shared" si="78"/>
        <v>4.083771729042684E-4</v>
      </c>
    </row>
    <row r="158" spans="2:13" x14ac:dyDescent="0.25">
      <c r="B158" s="162" t="s">
        <v>119</v>
      </c>
      <c r="C158" s="163">
        <v>1693</v>
      </c>
      <c r="D158" s="163">
        <v>2306</v>
      </c>
      <c r="E158" s="163">
        <v>1049</v>
      </c>
      <c r="F158" s="163">
        <v>2288</v>
      </c>
      <c r="G158" s="163">
        <v>2061</v>
      </c>
      <c r="H158" s="163">
        <v>2535</v>
      </c>
      <c r="I158" s="165">
        <f t="shared" si="82"/>
        <v>0.22998544395924303</v>
      </c>
      <c r="J158" s="164">
        <f t="shared" si="79"/>
        <v>9.9306157849089249E-2</v>
      </c>
      <c r="K158" s="162">
        <f t="shared" si="80"/>
        <v>474</v>
      </c>
      <c r="L158" s="163">
        <f t="shared" si="81"/>
        <v>229</v>
      </c>
      <c r="M158" s="164">
        <f t="shared" si="78"/>
        <v>7.9267697803393593E-4</v>
      </c>
    </row>
    <row r="159" spans="2:13" x14ac:dyDescent="0.25">
      <c r="B159" s="162" t="s">
        <v>128</v>
      </c>
      <c r="C159" s="163">
        <v>281</v>
      </c>
      <c r="D159" s="163">
        <v>320</v>
      </c>
      <c r="E159" s="163">
        <v>217</v>
      </c>
      <c r="F159" s="163">
        <v>277</v>
      </c>
      <c r="G159" s="163">
        <v>267</v>
      </c>
      <c r="H159" s="163">
        <v>285</v>
      </c>
      <c r="I159" s="165">
        <f t="shared" si="82"/>
        <v>6.7415730337078594E-2</v>
      </c>
      <c r="J159" s="164">
        <f t="shared" si="79"/>
        <v>-0.109375</v>
      </c>
      <c r="K159" s="162">
        <f t="shared" si="80"/>
        <v>18</v>
      </c>
      <c r="L159" s="163">
        <f t="shared" si="81"/>
        <v>-35</v>
      </c>
      <c r="M159" s="164">
        <f t="shared" si="78"/>
        <v>8.9117530074821202E-5</v>
      </c>
    </row>
    <row r="160" spans="2:13" x14ac:dyDescent="0.25">
      <c r="B160" s="162" t="s">
        <v>131</v>
      </c>
      <c r="C160" s="163">
        <v>775</v>
      </c>
      <c r="D160" s="163">
        <v>576</v>
      </c>
      <c r="E160" s="163">
        <v>277</v>
      </c>
      <c r="F160" s="163">
        <v>403</v>
      </c>
      <c r="G160" s="163">
        <v>540</v>
      </c>
      <c r="H160" s="163">
        <v>396</v>
      </c>
      <c r="I160" s="165">
        <f t="shared" si="82"/>
        <v>-0.26666666666666672</v>
      </c>
      <c r="J160" s="164">
        <f t="shared" si="79"/>
        <v>-0.3125</v>
      </c>
      <c r="K160" s="162">
        <f t="shared" si="80"/>
        <v>-144</v>
      </c>
      <c r="L160" s="163">
        <f t="shared" si="81"/>
        <v>-180</v>
      </c>
      <c r="M160" s="164">
        <f t="shared" si="78"/>
        <v>1.2382646284080421E-4</v>
      </c>
    </row>
    <row r="161" spans="2:13" x14ac:dyDescent="0.25">
      <c r="B161" s="168" t="s">
        <v>145</v>
      </c>
      <c r="C161" s="169">
        <f t="shared" ref="C161:H161" si="83">C153-SUM(C154:C160)</f>
        <v>9422</v>
      </c>
      <c r="D161" s="169">
        <f t="shared" si="83"/>
        <v>10470</v>
      </c>
      <c r="E161" s="169">
        <f t="shared" si="83"/>
        <v>3623</v>
      </c>
      <c r="F161" s="169">
        <f t="shared" si="83"/>
        <v>6996</v>
      </c>
      <c r="G161" s="169">
        <f t="shared" si="83"/>
        <v>8515</v>
      </c>
      <c r="H161" s="169">
        <f t="shared" si="83"/>
        <v>11692</v>
      </c>
      <c r="I161" s="171">
        <f t="shared" si="82"/>
        <v>0.37310628302994719</v>
      </c>
      <c r="J161" s="170">
        <f t="shared" si="79"/>
        <v>0.11671442215854833</v>
      </c>
      <c r="K161" s="168">
        <f>H161-G161</f>
        <v>3177</v>
      </c>
      <c r="L161" s="169">
        <f t="shared" si="81"/>
        <v>1222</v>
      </c>
      <c r="M161" s="170">
        <f t="shared" si="78"/>
        <v>3.6560075846835422E-3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1CFFF-4806-43A3-BD68-FC495C585B8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1003834</v>
      </c>
      <c r="D9" s="176">
        <f t="shared" ref="D9:H9" si="0">D10+D13</f>
        <v>967793</v>
      </c>
      <c r="E9" s="176">
        <f t="shared" si="0"/>
        <v>303151</v>
      </c>
      <c r="F9" s="176">
        <f t="shared" si="0"/>
        <v>721826</v>
      </c>
      <c r="G9" s="176">
        <f t="shared" si="0"/>
        <v>817155</v>
      </c>
      <c r="H9" s="176">
        <f t="shared" si="0"/>
        <v>897594</v>
      </c>
      <c r="I9" s="177">
        <f>IFERROR(H9/G9-1,"-")</f>
        <v>9.8437872863777365E-2</v>
      </c>
      <c r="J9" s="177">
        <f>IFERROR(H9/D9-1,"-")</f>
        <v>-7.2535139229153334E-2</v>
      </c>
      <c r="K9" s="176">
        <f>H9-G9</f>
        <v>80439</v>
      </c>
      <c r="L9" s="176">
        <f>H9-D9</f>
        <v>-70199</v>
      </c>
      <c r="M9" s="177">
        <f t="shared" ref="M9:M21" si="1">H9/H$9</f>
        <v>1</v>
      </c>
      <c r="P9" s="154" t="s">
        <v>68</v>
      </c>
      <c r="Q9" s="176">
        <f>Q10+Q13</f>
        <v>280946</v>
      </c>
      <c r="R9" s="176">
        <f t="shared" ref="R9:V9" si="2">R10+R13</f>
        <v>303292</v>
      </c>
      <c r="S9" s="176">
        <f t="shared" si="2"/>
        <v>81469</v>
      </c>
      <c r="T9" s="176">
        <f t="shared" si="2"/>
        <v>190775</v>
      </c>
      <c r="U9" s="176">
        <f t="shared" si="2"/>
        <v>255103</v>
      </c>
      <c r="V9" s="176">
        <f t="shared" si="2"/>
        <v>269491</v>
      </c>
      <c r="W9" s="177">
        <f>IFERROR(V9/U9-1,"-")</f>
        <v>5.6400747933187834E-2</v>
      </c>
      <c r="X9" s="177">
        <f>IFERROR(V9/R9-1,"-")</f>
        <v>-0.11144705432388591</v>
      </c>
      <c r="Y9" s="176">
        <f>V9-U9</f>
        <v>14388</v>
      </c>
      <c r="Z9" s="176">
        <f>V9-R9</f>
        <v>-33801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165326</v>
      </c>
      <c r="D10" s="158">
        <v>153883</v>
      </c>
      <c r="E10" s="158">
        <v>59454</v>
      </c>
      <c r="F10" s="158">
        <v>128004</v>
      </c>
      <c r="G10" s="158">
        <v>133108</v>
      </c>
      <c r="H10" s="158">
        <v>140162</v>
      </c>
      <c r="I10" s="160">
        <f>IFERROR(H10/G10-1,"-")</f>
        <v>5.2994560807765101E-2</v>
      </c>
      <c r="J10" s="159">
        <f t="shared" ref="J10:J21" si="4">IFERROR(H10/D10-1,"-")</f>
        <v>-8.9165144947785047E-2</v>
      </c>
      <c r="K10" s="157">
        <f t="shared" ref="K10:K20" si="5">H10-G10</f>
        <v>7054</v>
      </c>
      <c r="L10" s="158">
        <f t="shared" ref="L10:L21" si="6">H10-D10</f>
        <v>-13721</v>
      </c>
      <c r="M10" s="159">
        <f t="shared" si="1"/>
        <v>0.15615300458782033</v>
      </c>
      <c r="P10" s="157" t="s">
        <v>97</v>
      </c>
      <c r="Q10" s="158">
        <v>22847</v>
      </c>
      <c r="R10" s="158">
        <v>34383</v>
      </c>
      <c r="S10" s="158">
        <v>14523</v>
      </c>
      <c r="T10" s="158">
        <v>28134</v>
      </c>
      <c r="U10" s="158">
        <v>32334</v>
      </c>
      <c r="V10" s="158">
        <v>27615</v>
      </c>
      <c r="W10" s="160">
        <f>IFERROR(V10/U10-1,"-")</f>
        <v>-0.14594544442382629</v>
      </c>
      <c r="X10" s="159">
        <f t="shared" ref="X10:X21" si="7">IFERROR(V10/R10-1,"-")</f>
        <v>-0.1968414623505802</v>
      </c>
      <c r="Y10" s="157">
        <f t="shared" ref="Y10:Y20" si="8">V10-U10</f>
        <v>-4719</v>
      </c>
      <c r="Z10" s="158">
        <f t="shared" ref="Z10:Z21" si="9">V10-R10</f>
        <v>-6768</v>
      </c>
      <c r="AA10" s="159">
        <f t="shared" si="3"/>
        <v>0.10247095450311884</v>
      </c>
    </row>
    <row r="11" spans="1:27" x14ac:dyDescent="0.25">
      <c r="A11" s="161" t="s">
        <v>100</v>
      </c>
      <c r="B11" s="162" t="s">
        <v>103</v>
      </c>
      <c r="C11" s="163">
        <v>87492</v>
      </c>
      <c r="D11" s="163">
        <v>85019</v>
      </c>
      <c r="E11" s="163">
        <v>41346</v>
      </c>
      <c r="F11" s="163">
        <v>76324</v>
      </c>
      <c r="G11" s="163">
        <v>75288</v>
      </c>
      <c r="H11" s="163">
        <v>68554</v>
      </c>
      <c r="I11" s="165">
        <f>IFERROR(H11/G11-1,"-")</f>
        <v>-8.9443204760386807E-2</v>
      </c>
      <c r="J11" s="164">
        <f t="shared" si="4"/>
        <v>-0.19366259306743194</v>
      </c>
      <c r="K11" s="162">
        <f t="shared" si="5"/>
        <v>-6734</v>
      </c>
      <c r="L11" s="163">
        <f t="shared" si="6"/>
        <v>-16465</v>
      </c>
      <c r="M11" s="164">
        <f t="shared" si="1"/>
        <v>7.6375287713598805E-2</v>
      </c>
      <c r="P11" s="162" t="s">
        <v>103</v>
      </c>
      <c r="Q11" s="163">
        <v>14758</v>
      </c>
      <c r="R11" s="163">
        <v>24688</v>
      </c>
      <c r="S11" s="163">
        <v>12553</v>
      </c>
      <c r="T11" s="163">
        <v>15790</v>
      </c>
      <c r="U11" s="163">
        <v>17325</v>
      </c>
      <c r="V11" s="163">
        <v>13907</v>
      </c>
      <c r="W11" s="165">
        <f>IFERROR(V11/U11-1,"-")</f>
        <v>-0.19728715728715729</v>
      </c>
      <c r="X11" s="164">
        <f t="shared" si="7"/>
        <v>-0.43668988982501622</v>
      </c>
      <c r="Y11" s="162">
        <f t="shared" si="8"/>
        <v>-3418</v>
      </c>
      <c r="Z11" s="163">
        <f t="shared" si="9"/>
        <v>-10781</v>
      </c>
      <c r="AA11" s="164">
        <f>V11/V$9</f>
        <v>5.1604691807889687E-2</v>
      </c>
    </row>
    <row r="12" spans="1:27" x14ac:dyDescent="0.25">
      <c r="A12" s="1"/>
      <c r="B12" s="162" t="s">
        <v>100</v>
      </c>
      <c r="C12" s="163">
        <v>77834</v>
      </c>
      <c r="D12" s="163">
        <v>68864</v>
      </c>
      <c r="E12" s="163">
        <v>18108</v>
      </c>
      <c r="F12" s="163">
        <v>51680</v>
      </c>
      <c r="G12" s="163">
        <v>57820</v>
      </c>
      <c r="H12" s="163">
        <v>71608</v>
      </c>
      <c r="I12" s="165">
        <f>IFERROR(H12/G12-1,"-")</f>
        <v>0.23846419923901774</v>
      </c>
      <c r="J12" s="164">
        <f t="shared" si="4"/>
        <v>3.9846654275093041E-2</v>
      </c>
      <c r="K12" s="162">
        <f t="shared" si="5"/>
        <v>13788</v>
      </c>
      <c r="L12" s="163">
        <f t="shared" si="6"/>
        <v>2744</v>
      </c>
      <c r="M12" s="164">
        <f t="shared" si="1"/>
        <v>7.9777716874221527E-2</v>
      </c>
      <c r="P12" s="162" t="s">
        <v>100</v>
      </c>
      <c r="Q12" s="163">
        <v>8089</v>
      </c>
      <c r="R12" s="163">
        <v>9695</v>
      </c>
      <c r="S12" s="163">
        <v>1970</v>
      </c>
      <c r="T12" s="163">
        <v>12344</v>
      </c>
      <c r="U12" s="163">
        <v>15009</v>
      </c>
      <c r="V12" s="163">
        <v>13708</v>
      </c>
      <c r="W12" s="165">
        <f>IFERROR(V12/U12-1,"-")</f>
        <v>-8.6681324538610216E-2</v>
      </c>
      <c r="X12" s="164">
        <f t="shared" si="7"/>
        <v>0.41392470345538945</v>
      </c>
      <c r="Y12" s="162">
        <f t="shared" si="8"/>
        <v>-1301</v>
      </c>
      <c r="Z12" s="163">
        <f t="shared" si="9"/>
        <v>4013</v>
      </c>
      <c r="AA12" s="164">
        <f t="shared" si="3"/>
        <v>5.0866262695229154E-2</v>
      </c>
    </row>
    <row r="13" spans="1:27" s="56" customFormat="1" x14ac:dyDescent="0.25">
      <c r="B13" s="157" t="s">
        <v>107</v>
      </c>
      <c r="C13" s="158">
        <v>838508</v>
      </c>
      <c r="D13" s="158">
        <v>813910</v>
      </c>
      <c r="E13" s="158">
        <v>243697</v>
      </c>
      <c r="F13" s="158">
        <v>593822</v>
      </c>
      <c r="G13" s="158">
        <v>684047</v>
      </c>
      <c r="H13" s="158">
        <v>757432</v>
      </c>
      <c r="I13" s="160">
        <f>IFERROR(H13/G13-1,"-")</f>
        <v>0.10728064007297755</v>
      </c>
      <c r="J13" s="159">
        <f t="shared" si="4"/>
        <v>-6.9390964602965899E-2</v>
      </c>
      <c r="K13" s="157">
        <f t="shared" si="5"/>
        <v>73385</v>
      </c>
      <c r="L13" s="158">
        <f t="shared" si="6"/>
        <v>-56478</v>
      </c>
      <c r="M13" s="159">
        <f t="shared" si="1"/>
        <v>0.84384699541217967</v>
      </c>
      <c r="P13" s="157" t="s">
        <v>107</v>
      </c>
      <c r="Q13" s="158">
        <v>258099</v>
      </c>
      <c r="R13" s="158">
        <v>268909</v>
      </c>
      <c r="S13" s="158">
        <v>66946</v>
      </c>
      <c r="T13" s="158">
        <v>162641</v>
      </c>
      <c r="U13" s="158">
        <v>222769</v>
      </c>
      <c r="V13" s="158">
        <v>241876</v>
      </c>
      <c r="W13" s="160">
        <f>IFERROR(V13/U13-1,"-")</f>
        <v>8.5770461778793328E-2</v>
      </c>
      <c r="X13" s="159">
        <f t="shared" si="7"/>
        <v>-0.10052843155119395</v>
      </c>
      <c r="Y13" s="157">
        <f t="shared" si="8"/>
        <v>19107</v>
      </c>
      <c r="Z13" s="158">
        <f t="shared" si="9"/>
        <v>-27033</v>
      </c>
      <c r="AA13" s="159">
        <f t="shared" si="3"/>
        <v>0.89752904549688117</v>
      </c>
    </row>
    <row r="14" spans="1:27" s="56" customFormat="1" x14ac:dyDescent="0.25">
      <c r="B14" s="162" t="s">
        <v>110</v>
      </c>
      <c r="C14" s="163">
        <v>452355</v>
      </c>
      <c r="D14" s="163">
        <v>448645</v>
      </c>
      <c r="E14" s="163">
        <v>101481</v>
      </c>
      <c r="F14" s="163">
        <v>292265</v>
      </c>
      <c r="G14" s="163">
        <v>357572</v>
      </c>
      <c r="H14" s="163">
        <v>411822</v>
      </c>
      <c r="I14" s="165">
        <f t="shared" ref="I14:I21" si="10">IFERROR(H14/G14-1,"-")</f>
        <v>0.15171769601646656</v>
      </c>
      <c r="J14" s="164">
        <f t="shared" si="4"/>
        <v>-8.207602893156063E-2</v>
      </c>
      <c r="K14" s="162">
        <f t="shared" si="5"/>
        <v>54250</v>
      </c>
      <c r="L14" s="163">
        <f t="shared" si="6"/>
        <v>-36823</v>
      </c>
      <c r="M14" s="164">
        <f t="shared" si="1"/>
        <v>0.45880654282448413</v>
      </c>
      <c r="P14" s="162" t="s">
        <v>110</v>
      </c>
      <c r="Q14" s="163">
        <v>158330</v>
      </c>
      <c r="R14" s="163">
        <v>165470</v>
      </c>
      <c r="S14" s="163">
        <v>35287</v>
      </c>
      <c r="T14" s="163">
        <v>87103</v>
      </c>
      <c r="U14" s="163">
        <v>127768</v>
      </c>
      <c r="V14" s="163">
        <v>145501</v>
      </c>
      <c r="W14" s="165">
        <f t="shared" ref="W14:W21" si="11">IFERROR(V14/U14-1,"-")</f>
        <v>0.13879062049965563</v>
      </c>
      <c r="X14" s="164">
        <f t="shared" si="7"/>
        <v>-0.12068048588868074</v>
      </c>
      <c r="Y14" s="162">
        <f t="shared" si="8"/>
        <v>17733</v>
      </c>
      <c r="Z14" s="163">
        <f t="shared" si="9"/>
        <v>-19969</v>
      </c>
      <c r="AA14" s="164">
        <f t="shared" si="3"/>
        <v>0.53991042372472553</v>
      </c>
    </row>
    <row r="15" spans="1:27" x14ac:dyDescent="0.25">
      <c r="A15" s="1"/>
      <c r="B15" s="162" t="s">
        <v>113</v>
      </c>
      <c r="C15" s="163">
        <v>69783</v>
      </c>
      <c r="D15" s="163">
        <v>56046</v>
      </c>
      <c r="E15" s="163">
        <v>18597</v>
      </c>
      <c r="F15" s="163">
        <v>32477</v>
      </c>
      <c r="G15" s="163">
        <v>34422</v>
      </c>
      <c r="H15" s="163">
        <v>38679</v>
      </c>
      <c r="I15" s="165">
        <f t="shared" si="10"/>
        <v>0.12367090814014303</v>
      </c>
      <c r="J15" s="164">
        <f t="shared" si="4"/>
        <v>-0.30987046354780001</v>
      </c>
      <c r="K15" s="162">
        <f t="shared" si="5"/>
        <v>4257</v>
      </c>
      <c r="L15" s="163">
        <f t="shared" si="6"/>
        <v>-17367</v>
      </c>
      <c r="M15" s="164">
        <f t="shared" si="1"/>
        <v>4.3091865587336811E-2</v>
      </c>
      <c r="P15" s="162" t="s">
        <v>113</v>
      </c>
      <c r="Q15" s="163">
        <v>24375</v>
      </c>
      <c r="R15" s="163">
        <v>21816</v>
      </c>
      <c r="S15" s="163">
        <v>6060</v>
      </c>
      <c r="T15" s="163">
        <v>9589</v>
      </c>
      <c r="U15" s="163">
        <v>10642</v>
      </c>
      <c r="V15" s="163">
        <v>11584</v>
      </c>
      <c r="W15" s="165">
        <f t="shared" si="11"/>
        <v>8.8517196015786448E-2</v>
      </c>
      <c r="X15" s="164">
        <f t="shared" si="7"/>
        <v>-0.46901356802346905</v>
      </c>
      <c r="Y15" s="162">
        <f t="shared" si="8"/>
        <v>942</v>
      </c>
      <c r="Z15" s="163">
        <f t="shared" si="9"/>
        <v>-10232</v>
      </c>
      <c r="AA15" s="164">
        <f t="shared" si="3"/>
        <v>4.2984737894771995E-2</v>
      </c>
    </row>
    <row r="16" spans="1:27" x14ac:dyDescent="0.25">
      <c r="A16" s="1"/>
      <c r="B16" s="162" t="s">
        <v>116</v>
      </c>
      <c r="C16" s="163">
        <v>23297</v>
      </c>
      <c r="D16" s="163">
        <v>21697</v>
      </c>
      <c r="E16" s="163">
        <v>7192</v>
      </c>
      <c r="F16" s="163">
        <v>22104</v>
      </c>
      <c r="G16" s="163">
        <v>29027</v>
      </c>
      <c r="H16" s="163">
        <v>28862</v>
      </c>
      <c r="I16" s="165">
        <f t="shared" si="10"/>
        <v>-5.6843628346022745E-3</v>
      </c>
      <c r="J16" s="164">
        <f t="shared" si="4"/>
        <v>0.33022998571231055</v>
      </c>
      <c r="K16" s="162">
        <f t="shared" si="5"/>
        <v>-165</v>
      </c>
      <c r="L16" s="163">
        <f t="shared" si="6"/>
        <v>7165</v>
      </c>
      <c r="M16" s="164">
        <f t="shared" si="1"/>
        <v>3.2154849519938862E-2</v>
      </c>
      <c r="P16" s="162" t="s">
        <v>116</v>
      </c>
      <c r="Q16" s="163">
        <v>4224</v>
      </c>
      <c r="R16" s="163">
        <v>7087</v>
      </c>
      <c r="S16" s="163">
        <v>2310</v>
      </c>
      <c r="T16" s="163">
        <v>7384</v>
      </c>
      <c r="U16" s="163">
        <v>13162</v>
      </c>
      <c r="V16" s="163">
        <v>12260</v>
      </c>
      <c r="W16" s="165">
        <f t="shared" si="11"/>
        <v>-6.8530618447044556E-2</v>
      </c>
      <c r="X16" s="164">
        <f t="shared" si="7"/>
        <v>0.72992803725130528</v>
      </c>
      <c r="Y16" s="162">
        <f t="shared" si="8"/>
        <v>-902</v>
      </c>
      <c r="Z16" s="163">
        <f t="shared" si="9"/>
        <v>5173</v>
      </c>
      <c r="AA16" s="164">
        <f t="shared" si="3"/>
        <v>4.5493170458382658E-2</v>
      </c>
    </row>
    <row r="17" spans="1:27" x14ac:dyDescent="0.25">
      <c r="A17" s="1"/>
      <c r="B17" s="162" t="s">
        <v>123</v>
      </c>
      <c r="C17" s="163">
        <v>36277</v>
      </c>
      <c r="D17" s="163">
        <v>36384</v>
      </c>
      <c r="E17" s="163">
        <v>10797</v>
      </c>
      <c r="F17" s="163">
        <v>37157</v>
      </c>
      <c r="G17" s="163">
        <v>35380</v>
      </c>
      <c r="H17" s="163">
        <v>35233</v>
      </c>
      <c r="I17" s="165">
        <f t="shared" si="10"/>
        <v>-4.1548897682306407E-3</v>
      </c>
      <c r="J17" s="164">
        <f t="shared" si="4"/>
        <v>-3.163478452066848E-2</v>
      </c>
      <c r="K17" s="162">
        <f t="shared" si="5"/>
        <v>-147</v>
      </c>
      <c r="L17" s="163">
        <f t="shared" si="6"/>
        <v>-1151</v>
      </c>
      <c r="M17" s="164">
        <f t="shared" si="1"/>
        <v>3.9252713364839785E-2</v>
      </c>
      <c r="P17" s="162" t="s">
        <v>123</v>
      </c>
      <c r="Q17" s="163">
        <v>9140</v>
      </c>
      <c r="R17" s="163">
        <v>10334</v>
      </c>
      <c r="S17" s="163">
        <v>2594</v>
      </c>
      <c r="T17" s="163">
        <v>9242</v>
      </c>
      <c r="U17" s="163">
        <v>10119</v>
      </c>
      <c r="V17" s="163">
        <v>7745</v>
      </c>
      <c r="W17" s="165">
        <f t="shared" si="11"/>
        <v>-0.23460816286194286</v>
      </c>
      <c r="X17" s="164">
        <f t="shared" si="7"/>
        <v>-0.2505322237275015</v>
      </c>
      <c r="Y17" s="162">
        <f t="shared" si="8"/>
        <v>-2374</v>
      </c>
      <c r="Z17" s="163">
        <f t="shared" si="9"/>
        <v>-2589</v>
      </c>
      <c r="AA17" s="164">
        <f t="shared" si="3"/>
        <v>2.8739364208823299E-2</v>
      </c>
    </row>
    <row r="18" spans="1:27" x14ac:dyDescent="0.25">
      <c r="A18" s="1"/>
      <c r="B18" s="162" t="s">
        <v>119</v>
      </c>
      <c r="C18" s="163">
        <v>11818</v>
      </c>
      <c r="D18" s="163">
        <v>10972</v>
      </c>
      <c r="E18" s="163">
        <v>5388</v>
      </c>
      <c r="F18" s="163">
        <v>11054</v>
      </c>
      <c r="G18" s="163">
        <v>11638</v>
      </c>
      <c r="H18" s="163">
        <v>12245</v>
      </c>
      <c r="I18" s="165">
        <f t="shared" si="10"/>
        <v>5.2156727960130711E-2</v>
      </c>
      <c r="J18" s="164">
        <f t="shared" si="4"/>
        <v>0.11602260298942757</v>
      </c>
      <c r="K18" s="162">
        <f t="shared" si="5"/>
        <v>607</v>
      </c>
      <c r="L18" s="163">
        <f t="shared" si="6"/>
        <v>1273</v>
      </c>
      <c r="M18" s="164">
        <f t="shared" si="1"/>
        <v>1.3642025236354076E-2</v>
      </c>
      <c r="P18" s="162" t="s">
        <v>119</v>
      </c>
      <c r="Q18" s="163">
        <v>3247</v>
      </c>
      <c r="R18" s="163">
        <v>3719</v>
      </c>
      <c r="S18" s="163">
        <v>1704</v>
      </c>
      <c r="T18" s="163">
        <v>3655</v>
      </c>
      <c r="U18" s="163">
        <v>3957</v>
      </c>
      <c r="V18" s="163">
        <v>3859</v>
      </c>
      <c r="W18" s="165">
        <f t="shared" si="11"/>
        <v>-2.4766237048268858E-2</v>
      </c>
      <c r="X18" s="164">
        <f t="shared" si="7"/>
        <v>3.7644528098951247E-2</v>
      </c>
      <c r="Y18" s="162">
        <f t="shared" si="8"/>
        <v>-98</v>
      </c>
      <c r="Z18" s="163">
        <f t="shared" si="9"/>
        <v>140</v>
      </c>
      <c r="AA18" s="164">
        <f t="shared" si="3"/>
        <v>1.4319587667120609E-2</v>
      </c>
    </row>
    <row r="19" spans="1:27" x14ac:dyDescent="0.25">
      <c r="A19" s="161" t="s">
        <v>144</v>
      </c>
      <c r="B19" s="162" t="s">
        <v>128</v>
      </c>
      <c r="C19" s="163">
        <v>17426</v>
      </c>
      <c r="D19" s="163">
        <v>20014</v>
      </c>
      <c r="E19" s="163">
        <v>10413</v>
      </c>
      <c r="F19" s="163">
        <v>13218</v>
      </c>
      <c r="G19" s="163">
        <v>15473</v>
      </c>
      <c r="H19" s="163">
        <v>14129</v>
      </c>
      <c r="I19" s="165">
        <f t="shared" si="10"/>
        <v>-8.6860983648936907E-2</v>
      </c>
      <c r="J19" s="164">
        <f t="shared" si="4"/>
        <v>-0.29404416908164288</v>
      </c>
      <c r="K19" s="162">
        <f t="shared" si="5"/>
        <v>-1344</v>
      </c>
      <c r="L19" s="163">
        <f t="shared" si="6"/>
        <v>-5885</v>
      </c>
      <c r="M19" s="164">
        <f t="shared" si="1"/>
        <v>1.5740969748015251E-2</v>
      </c>
      <c r="P19" s="162" t="s">
        <v>128</v>
      </c>
      <c r="Q19" s="163">
        <v>2477</v>
      </c>
      <c r="R19" s="163">
        <v>3120</v>
      </c>
      <c r="S19" s="163">
        <v>1994</v>
      </c>
      <c r="T19" s="163">
        <v>1623</v>
      </c>
      <c r="U19" s="163">
        <v>2475</v>
      </c>
      <c r="V19" s="163">
        <v>1946</v>
      </c>
      <c r="W19" s="165">
        <f t="shared" si="11"/>
        <v>-0.21373737373737378</v>
      </c>
      <c r="X19" s="164">
        <f t="shared" si="7"/>
        <v>-0.37628205128205128</v>
      </c>
      <c r="Y19" s="162">
        <f t="shared" si="8"/>
        <v>-529</v>
      </c>
      <c r="Z19" s="163">
        <f t="shared" si="9"/>
        <v>-1174</v>
      </c>
      <c r="AA19" s="164">
        <f t="shared" si="3"/>
        <v>7.2210203680271329E-3</v>
      </c>
    </row>
    <row r="20" spans="1:27" x14ac:dyDescent="0.25">
      <c r="A20" s="167" t="s">
        <v>145</v>
      </c>
      <c r="B20" s="162" t="s">
        <v>131</v>
      </c>
      <c r="C20" s="163">
        <v>31578</v>
      </c>
      <c r="D20" s="163">
        <v>27070</v>
      </c>
      <c r="E20" s="163">
        <v>16060</v>
      </c>
      <c r="F20" s="163">
        <v>11008</v>
      </c>
      <c r="G20" s="163">
        <v>14875</v>
      </c>
      <c r="H20" s="163">
        <v>17005</v>
      </c>
      <c r="I20" s="165">
        <f t="shared" si="10"/>
        <v>0.14319327731092435</v>
      </c>
      <c r="J20" s="164">
        <f t="shared" si="4"/>
        <v>-0.37181381603250829</v>
      </c>
      <c r="K20" s="162">
        <f t="shared" si="5"/>
        <v>2130</v>
      </c>
      <c r="L20" s="163">
        <f t="shared" si="6"/>
        <v>-10065</v>
      </c>
      <c r="M20" s="164">
        <f t="shared" si="1"/>
        <v>1.8945090987684855E-2</v>
      </c>
      <c r="P20" s="162" t="s">
        <v>131</v>
      </c>
      <c r="Q20" s="163">
        <v>3892</v>
      </c>
      <c r="R20" s="163">
        <v>3867</v>
      </c>
      <c r="S20" s="163">
        <v>1709</v>
      </c>
      <c r="T20" s="163">
        <v>919</v>
      </c>
      <c r="U20" s="163">
        <v>2007</v>
      </c>
      <c r="V20" s="163">
        <v>2239</v>
      </c>
      <c r="W20" s="165">
        <f t="shared" si="11"/>
        <v>0.1155954160438466</v>
      </c>
      <c r="X20" s="164">
        <f t="shared" si="7"/>
        <v>-0.42099818981122317</v>
      </c>
      <c r="Y20" s="162">
        <f t="shared" si="8"/>
        <v>232</v>
      </c>
      <c r="Z20" s="163">
        <f t="shared" si="9"/>
        <v>-1628</v>
      </c>
      <c r="AA20" s="164">
        <f t="shared" si="3"/>
        <v>8.3082551921956575E-3</v>
      </c>
    </row>
    <row r="21" spans="1:27" x14ac:dyDescent="0.25">
      <c r="B21" s="168" t="s">
        <v>145</v>
      </c>
      <c r="C21" s="169">
        <f t="shared" ref="C21:H21" si="12">C13-SUM(C14:C20)</f>
        <v>195974</v>
      </c>
      <c r="D21" s="169">
        <f t="shared" si="12"/>
        <v>193082</v>
      </c>
      <c r="E21" s="169">
        <f t="shared" si="12"/>
        <v>73769</v>
      </c>
      <c r="F21" s="169">
        <f t="shared" si="12"/>
        <v>174539</v>
      </c>
      <c r="G21" s="169">
        <f t="shared" si="12"/>
        <v>185660</v>
      </c>
      <c r="H21" s="169">
        <f t="shared" si="12"/>
        <v>199457</v>
      </c>
      <c r="I21" s="171">
        <f t="shared" si="10"/>
        <v>7.4313260799310665E-2</v>
      </c>
      <c r="J21" s="170">
        <f t="shared" si="4"/>
        <v>3.3017060109176377E-2</v>
      </c>
      <c r="K21" s="168">
        <f>H21-G21</f>
        <v>13797</v>
      </c>
      <c r="L21" s="169">
        <f t="shared" si="6"/>
        <v>6375</v>
      </c>
      <c r="M21" s="170">
        <f t="shared" si="1"/>
        <v>0.22221293814352591</v>
      </c>
      <c r="P21" s="168" t="s">
        <v>145</v>
      </c>
      <c r="Q21" s="169">
        <f t="shared" ref="Q21:V21" si="13">Q13-SUM(Q14:Q20)</f>
        <v>52414</v>
      </c>
      <c r="R21" s="169">
        <f t="shared" si="13"/>
        <v>53496</v>
      </c>
      <c r="S21" s="169">
        <f t="shared" si="13"/>
        <v>15288</v>
      </c>
      <c r="T21" s="169">
        <f t="shared" si="13"/>
        <v>43126</v>
      </c>
      <c r="U21" s="169">
        <f t="shared" si="13"/>
        <v>52639</v>
      </c>
      <c r="V21" s="169">
        <f t="shared" si="13"/>
        <v>56742</v>
      </c>
      <c r="W21" s="171">
        <f t="shared" si="11"/>
        <v>7.7946009612644529E-2</v>
      </c>
      <c r="X21" s="170">
        <f t="shared" si="7"/>
        <v>6.0677433826828109E-2</v>
      </c>
      <c r="Y21" s="168">
        <f>V21-U21</f>
        <v>4103</v>
      </c>
      <c r="Z21" s="169">
        <f t="shared" si="9"/>
        <v>3246</v>
      </c>
      <c r="AA21" s="170">
        <f t="shared" si="3"/>
        <v>0.2105524859828343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280946</v>
      </c>
      <c r="D23" s="176">
        <f t="shared" ref="D23:H23" si="14">D24+D27</f>
        <v>303292</v>
      </c>
      <c r="E23" s="176">
        <f t="shared" si="14"/>
        <v>81469</v>
      </c>
      <c r="F23" s="176">
        <f t="shared" si="14"/>
        <v>190775</v>
      </c>
      <c r="G23" s="176">
        <f t="shared" si="14"/>
        <v>255103</v>
      </c>
      <c r="H23" s="176">
        <f t="shared" si="14"/>
        <v>269491</v>
      </c>
      <c r="I23" s="177">
        <f>IFERROR(H23/G23-1,"-")</f>
        <v>5.6400747933187834E-2</v>
      </c>
      <c r="J23" s="177">
        <f>IFERROR(H23/D23-1,"-")</f>
        <v>-0.11144705432388591</v>
      </c>
      <c r="K23" s="176">
        <f>H23-G23</f>
        <v>14388</v>
      </c>
      <c r="L23" s="176">
        <f>H23-D23</f>
        <v>-33801</v>
      </c>
      <c r="M23" s="177">
        <f t="shared" ref="M23:M35" si="15">H23/H$9</f>
        <v>0.30023707823358892</v>
      </c>
    </row>
    <row r="24" spans="1:27" x14ac:dyDescent="0.25">
      <c r="B24" s="157" t="s">
        <v>97</v>
      </c>
      <c r="C24" s="158">
        <v>22847</v>
      </c>
      <c r="D24" s="158">
        <v>34383</v>
      </c>
      <c r="E24" s="158">
        <v>14523</v>
      </c>
      <c r="F24" s="158">
        <v>28134</v>
      </c>
      <c r="G24" s="158">
        <v>32334</v>
      </c>
      <c r="H24" s="158">
        <v>27615</v>
      </c>
      <c r="I24" s="160">
        <f>IFERROR(H24/G24-1,"-")</f>
        <v>-0.14594544442382629</v>
      </c>
      <c r="J24" s="159">
        <f t="shared" ref="J24:J35" si="16">IFERROR(H24/D24-1,"-")</f>
        <v>-0.1968414623505802</v>
      </c>
      <c r="K24" s="157">
        <f t="shared" ref="K24:K34" si="17">H24-G24</f>
        <v>-4719</v>
      </c>
      <c r="L24" s="158">
        <f t="shared" ref="L24:L35" si="18">H24-D24</f>
        <v>-6768</v>
      </c>
      <c r="M24" s="159">
        <f t="shared" si="15"/>
        <v>3.076557998382342E-2</v>
      </c>
    </row>
    <row r="25" spans="1:27" x14ac:dyDescent="0.25">
      <c r="B25" s="162" t="s">
        <v>103</v>
      </c>
      <c r="C25" s="163">
        <v>14758</v>
      </c>
      <c r="D25" s="163">
        <v>24688</v>
      </c>
      <c r="E25" s="163">
        <v>12553</v>
      </c>
      <c r="F25" s="163">
        <v>15790</v>
      </c>
      <c r="G25" s="163">
        <v>17325</v>
      </c>
      <c r="H25" s="163">
        <v>13907</v>
      </c>
      <c r="I25" s="165">
        <f>IFERROR(H25/G25-1,"-")</f>
        <v>-0.19728715728715729</v>
      </c>
      <c r="J25" s="164">
        <f t="shared" si="16"/>
        <v>-0.43668988982501622</v>
      </c>
      <c r="K25" s="162">
        <f t="shared" si="17"/>
        <v>-3418</v>
      </c>
      <c r="L25" s="163">
        <f t="shared" si="18"/>
        <v>-10781</v>
      </c>
      <c r="M25" s="164">
        <f t="shared" si="15"/>
        <v>1.5493641891545621E-2</v>
      </c>
    </row>
    <row r="26" spans="1:27" x14ac:dyDescent="0.25">
      <c r="B26" s="162" t="s">
        <v>100</v>
      </c>
      <c r="C26" s="163">
        <v>8089</v>
      </c>
      <c r="D26" s="163">
        <v>9695</v>
      </c>
      <c r="E26" s="163">
        <v>1970</v>
      </c>
      <c r="F26" s="163">
        <v>12344</v>
      </c>
      <c r="G26" s="163">
        <v>15009</v>
      </c>
      <c r="H26" s="163">
        <v>13708</v>
      </c>
      <c r="I26" s="165">
        <f>IFERROR(H26/G26-1,"-")</f>
        <v>-8.6681324538610216E-2</v>
      </c>
      <c r="J26" s="164">
        <f t="shared" si="16"/>
        <v>0.41392470345538945</v>
      </c>
      <c r="K26" s="162">
        <f t="shared" si="17"/>
        <v>-1301</v>
      </c>
      <c r="L26" s="163">
        <f t="shared" si="18"/>
        <v>4013</v>
      </c>
      <c r="M26" s="164">
        <f t="shared" si="15"/>
        <v>1.5271938092277801E-2</v>
      </c>
    </row>
    <row r="27" spans="1:27" x14ac:dyDescent="0.25">
      <c r="B27" s="157" t="s">
        <v>107</v>
      </c>
      <c r="C27" s="158">
        <v>258099</v>
      </c>
      <c r="D27" s="158">
        <v>268909</v>
      </c>
      <c r="E27" s="158">
        <v>66946</v>
      </c>
      <c r="F27" s="158">
        <v>162641</v>
      </c>
      <c r="G27" s="158">
        <v>222769</v>
      </c>
      <c r="H27" s="158">
        <v>241876</v>
      </c>
      <c r="I27" s="160">
        <f>IFERROR(H27/G27-1,"-")</f>
        <v>8.5770461778793328E-2</v>
      </c>
      <c r="J27" s="159">
        <f t="shared" si="16"/>
        <v>-0.10052843155119395</v>
      </c>
      <c r="K27" s="157">
        <f t="shared" si="17"/>
        <v>19107</v>
      </c>
      <c r="L27" s="158">
        <f t="shared" si="18"/>
        <v>-27033</v>
      </c>
      <c r="M27" s="159">
        <f t="shared" si="15"/>
        <v>0.26947149824976546</v>
      </c>
    </row>
    <row r="28" spans="1:27" x14ac:dyDescent="0.25">
      <c r="B28" s="162" t="s">
        <v>110</v>
      </c>
      <c r="C28" s="163">
        <v>158330</v>
      </c>
      <c r="D28" s="163">
        <v>165470</v>
      </c>
      <c r="E28" s="163">
        <v>35287</v>
      </c>
      <c r="F28" s="163">
        <v>87103</v>
      </c>
      <c r="G28" s="163">
        <v>127768</v>
      </c>
      <c r="H28" s="163">
        <v>145501</v>
      </c>
      <c r="I28" s="165">
        <f t="shared" ref="I28:I35" si="19">IFERROR(H28/G28-1,"-")</f>
        <v>0.13879062049965563</v>
      </c>
      <c r="J28" s="164">
        <f t="shared" si="16"/>
        <v>-0.12068048588868074</v>
      </c>
      <c r="K28" s="162">
        <f t="shared" si="17"/>
        <v>17733</v>
      </c>
      <c r="L28" s="163">
        <f t="shared" si="18"/>
        <v>-19969</v>
      </c>
      <c r="M28" s="164">
        <f t="shared" si="15"/>
        <v>0.16210112812697056</v>
      </c>
    </row>
    <row r="29" spans="1:27" x14ac:dyDescent="0.25">
      <c r="B29" s="162" t="s">
        <v>113</v>
      </c>
      <c r="C29" s="163">
        <v>24375</v>
      </c>
      <c r="D29" s="163">
        <v>21816</v>
      </c>
      <c r="E29" s="163">
        <v>6060</v>
      </c>
      <c r="F29" s="163">
        <v>9589</v>
      </c>
      <c r="G29" s="163">
        <v>10642</v>
      </c>
      <c r="H29" s="163">
        <v>11584</v>
      </c>
      <c r="I29" s="165">
        <f t="shared" si="19"/>
        <v>8.8517196015786448E-2</v>
      </c>
      <c r="J29" s="164">
        <f t="shared" si="16"/>
        <v>-0.46901356802346905</v>
      </c>
      <c r="K29" s="162">
        <f t="shared" si="17"/>
        <v>942</v>
      </c>
      <c r="L29" s="163">
        <f t="shared" si="18"/>
        <v>-10232</v>
      </c>
      <c r="M29" s="164">
        <f t="shared" si="15"/>
        <v>1.2905612114162973E-2</v>
      </c>
    </row>
    <row r="30" spans="1:27" x14ac:dyDescent="0.25">
      <c r="B30" s="162" t="s">
        <v>116</v>
      </c>
      <c r="C30" s="163">
        <v>4224</v>
      </c>
      <c r="D30" s="163">
        <v>7087</v>
      </c>
      <c r="E30" s="163">
        <v>2310</v>
      </c>
      <c r="F30" s="163">
        <v>7384</v>
      </c>
      <c r="G30" s="163">
        <v>13162</v>
      </c>
      <c r="H30" s="163">
        <v>12260</v>
      </c>
      <c r="I30" s="165">
        <f t="shared" si="19"/>
        <v>-6.8530618447044556E-2</v>
      </c>
      <c r="J30" s="164">
        <f t="shared" si="16"/>
        <v>0.72992803725130528</v>
      </c>
      <c r="K30" s="162">
        <f t="shared" si="17"/>
        <v>-902</v>
      </c>
      <c r="L30" s="163">
        <f t="shared" si="18"/>
        <v>5173</v>
      </c>
      <c r="M30" s="164">
        <f t="shared" si="15"/>
        <v>1.365873657800743E-2</v>
      </c>
    </row>
    <row r="31" spans="1:27" x14ac:dyDescent="0.25">
      <c r="B31" s="162" t="s">
        <v>123</v>
      </c>
      <c r="C31" s="163">
        <v>9140</v>
      </c>
      <c r="D31" s="163">
        <v>10334</v>
      </c>
      <c r="E31" s="163">
        <v>2594</v>
      </c>
      <c r="F31" s="163">
        <v>9242</v>
      </c>
      <c r="G31" s="163">
        <v>10119</v>
      </c>
      <c r="H31" s="163">
        <v>7745</v>
      </c>
      <c r="I31" s="165">
        <f t="shared" si="19"/>
        <v>-0.23460816286194286</v>
      </c>
      <c r="J31" s="164">
        <f t="shared" si="16"/>
        <v>-0.2505322237275015</v>
      </c>
      <c r="K31" s="162">
        <f t="shared" si="17"/>
        <v>-2374</v>
      </c>
      <c r="L31" s="163">
        <f t="shared" si="18"/>
        <v>-2589</v>
      </c>
      <c r="M31" s="164">
        <f t="shared" si="15"/>
        <v>8.6286227403480856E-3</v>
      </c>
    </row>
    <row r="32" spans="1:27" x14ac:dyDescent="0.25">
      <c r="B32" s="162" t="s">
        <v>119</v>
      </c>
      <c r="C32" s="163">
        <v>3247</v>
      </c>
      <c r="D32" s="163">
        <v>3719</v>
      </c>
      <c r="E32" s="163">
        <v>1704</v>
      </c>
      <c r="F32" s="163">
        <v>3655</v>
      </c>
      <c r="G32" s="163">
        <v>3957</v>
      </c>
      <c r="H32" s="163">
        <v>3859</v>
      </c>
      <c r="I32" s="165">
        <f t="shared" si="19"/>
        <v>-2.4766237048268858E-2</v>
      </c>
      <c r="J32" s="164">
        <f t="shared" si="16"/>
        <v>3.7644528098951247E-2</v>
      </c>
      <c r="K32" s="162">
        <f t="shared" si="17"/>
        <v>-98</v>
      </c>
      <c r="L32" s="163">
        <f t="shared" si="18"/>
        <v>140</v>
      </c>
      <c r="M32" s="164">
        <f t="shared" si="15"/>
        <v>4.2992711626860247E-3</v>
      </c>
    </row>
    <row r="33" spans="2:13" x14ac:dyDescent="0.25">
      <c r="B33" s="162" t="s">
        <v>128</v>
      </c>
      <c r="C33" s="163">
        <v>2477</v>
      </c>
      <c r="D33" s="163">
        <v>3120</v>
      </c>
      <c r="E33" s="163">
        <v>1994</v>
      </c>
      <c r="F33" s="163">
        <v>1623</v>
      </c>
      <c r="G33" s="163">
        <v>2475</v>
      </c>
      <c r="H33" s="163">
        <v>1946</v>
      </c>
      <c r="I33" s="165">
        <f t="shared" si="19"/>
        <v>-0.21373737373737378</v>
      </c>
      <c r="J33" s="164">
        <f t="shared" si="16"/>
        <v>-0.37628205128205128</v>
      </c>
      <c r="K33" s="162">
        <f t="shared" si="17"/>
        <v>-529</v>
      </c>
      <c r="L33" s="163">
        <f t="shared" si="18"/>
        <v>-1174</v>
      </c>
      <c r="M33" s="164">
        <f t="shared" si="15"/>
        <v>2.168018057161701E-3</v>
      </c>
    </row>
    <row r="34" spans="2:13" x14ac:dyDescent="0.25">
      <c r="B34" s="162" t="s">
        <v>131</v>
      </c>
      <c r="C34" s="163">
        <v>3892</v>
      </c>
      <c r="D34" s="163">
        <v>3867</v>
      </c>
      <c r="E34" s="163">
        <v>1709</v>
      </c>
      <c r="F34" s="163">
        <v>919</v>
      </c>
      <c r="G34" s="163">
        <v>2007</v>
      </c>
      <c r="H34" s="163">
        <v>2239</v>
      </c>
      <c r="I34" s="165">
        <f t="shared" si="19"/>
        <v>0.1155954160438466</v>
      </c>
      <c r="J34" s="164">
        <f t="shared" si="16"/>
        <v>-0.42099818981122317</v>
      </c>
      <c r="K34" s="162">
        <f t="shared" si="17"/>
        <v>232</v>
      </c>
      <c r="L34" s="163">
        <f t="shared" si="18"/>
        <v>-1628</v>
      </c>
      <c r="M34" s="164">
        <f t="shared" si="15"/>
        <v>2.494446264123869E-3</v>
      </c>
    </row>
    <row r="35" spans="2:13" x14ac:dyDescent="0.25">
      <c r="B35" s="168" t="s">
        <v>145</v>
      </c>
      <c r="C35" s="169">
        <f t="shared" ref="C35:H35" si="20">C27-SUM(C28:C34)</f>
        <v>52414</v>
      </c>
      <c r="D35" s="169">
        <f t="shared" si="20"/>
        <v>53496</v>
      </c>
      <c r="E35" s="169">
        <f t="shared" si="20"/>
        <v>15288</v>
      </c>
      <c r="F35" s="169">
        <f t="shared" si="20"/>
        <v>43126</v>
      </c>
      <c r="G35" s="169">
        <f t="shared" si="20"/>
        <v>52639</v>
      </c>
      <c r="H35" s="169">
        <f t="shared" si="20"/>
        <v>56742</v>
      </c>
      <c r="I35" s="171">
        <f t="shared" si="19"/>
        <v>7.7946009612644529E-2</v>
      </c>
      <c r="J35" s="170">
        <f t="shared" si="16"/>
        <v>6.0677433826828109E-2</v>
      </c>
      <c r="K35" s="168">
        <f>H35-G35</f>
        <v>4103</v>
      </c>
      <c r="L35" s="169">
        <f t="shared" si="18"/>
        <v>3246</v>
      </c>
      <c r="M35" s="170">
        <f t="shared" si="15"/>
        <v>6.3215663206304853E-2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457298</v>
      </c>
      <c r="D37" s="176">
        <f t="shared" ref="D37:H37" si="21">D38+D41</f>
        <v>436171</v>
      </c>
      <c r="E37" s="176">
        <f t="shared" si="21"/>
        <v>128188</v>
      </c>
      <c r="F37" s="176">
        <f t="shared" si="21"/>
        <v>367054</v>
      </c>
      <c r="G37" s="176">
        <f t="shared" si="21"/>
        <v>376530</v>
      </c>
      <c r="H37" s="176">
        <f t="shared" si="21"/>
        <v>394071</v>
      </c>
      <c r="I37" s="177">
        <f>IFERROR(H37/G37-1,"-")</f>
        <v>4.6585929408015314E-2</v>
      </c>
      <c r="J37" s="177">
        <f>IFERROR(H37/D37-1,"-")</f>
        <v>-9.6521777009475618E-2</v>
      </c>
      <c r="K37" s="176">
        <f>H37-G37</f>
        <v>17541</v>
      </c>
      <c r="L37" s="176">
        <f>H37-D37</f>
        <v>-42100</v>
      </c>
      <c r="M37" s="177">
        <f t="shared" ref="M37:M49" si="22">H37/H$9</f>
        <v>0.43903034111190581</v>
      </c>
    </row>
    <row r="38" spans="2:13" x14ac:dyDescent="0.25">
      <c r="B38" s="157" t="s">
        <v>97</v>
      </c>
      <c r="C38" s="158">
        <v>46018</v>
      </c>
      <c r="D38" s="158">
        <v>38460</v>
      </c>
      <c r="E38" s="158">
        <v>16968</v>
      </c>
      <c r="F38" s="158">
        <v>34751</v>
      </c>
      <c r="G38" s="158">
        <v>31088</v>
      </c>
      <c r="H38" s="158">
        <v>27628</v>
      </c>
      <c r="I38" s="160">
        <f>IFERROR(H38/G38-1,"-")</f>
        <v>-0.11129696345856921</v>
      </c>
      <c r="J38" s="159">
        <f t="shared" ref="J38:J49" si="23">IFERROR(H38/D38-1,"-")</f>
        <v>-0.28164326573062926</v>
      </c>
      <c r="K38" s="157">
        <f t="shared" ref="K38:K48" si="24">H38-G38</f>
        <v>-3460</v>
      </c>
      <c r="L38" s="158">
        <f t="shared" ref="L38:L49" si="25">H38-D38</f>
        <v>-10832</v>
      </c>
      <c r="M38" s="159">
        <f t="shared" si="22"/>
        <v>3.078006314658966E-2</v>
      </c>
    </row>
    <row r="39" spans="2:13" x14ac:dyDescent="0.25">
      <c r="B39" s="162" t="s">
        <v>103</v>
      </c>
      <c r="C39" s="163">
        <v>25510</v>
      </c>
      <c r="D39" s="163">
        <v>27149</v>
      </c>
      <c r="E39" s="163">
        <v>12932</v>
      </c>
      <c r="F39" s="163">
        <v>26190</v>
      </c>
      <c r="G39" s="163">
        <v>19276</v>
      </c>
      <c r="H39" s="163">
        <v>15736</v>
      </c>
      <c r="I39" s="165">
        <f>IFERROR(H39/G39-1,"-")</f>
        <v>-0.18364805976343634</v>
      </c>
      <c r="J39" s="164">
        <f t="shared" si="23"/>
        <v>-0.4203838078750598</v>
      </c>
      <c r="K39" s="162">
        <f t="shared" si="24"/>
        <v>-3540</v>
      </c>
      <c r="L39" s="163">
        <f t="shared" si="25"/>
        <v>-11413</v>
      </c>
      <c r="M39" s="164">
        <f t="shared" si="22"/>
        <v>1.7531311483811166E-2</v>
      </c>
    </row>
    <row r="40" spans="2:13" x14ac:dyDescent="0.25">
      <c r="B40" s="162" t="s">
        <v>100</v>
      </c>
      <c r="C40" s="163">
        <v>20508</v>
      </c>
      <c r="D40" s="163">
        <v>11311</v>
      </c>
      <c r="E40" s="163">
        <v>4036</v>
      </c>
      <c r="F40" s="163">
        <v>8561</v>
      </c>
      <c r="G40" s="163">
        <v>11812</v>
      </c>
      <c r="H40" s="163">
        <v>11892</v>
      </c>
      <c r="I40" s="165">
        <f>IFERROR(H40/G40-1,"-")</f>
        <v>6.7727734507281312E-3</v>
      </c>
      <c r="J40" s="164">
        <f t="shared" si="23"/>
        <v>5.1365926973742315E-2</v>
      </c>
      <c r="K40" s="162">
        <f t="shared" si="24"/>
        <v>80</v>
      </c>
      <c r="L40" s="163">
        <f t="shared" si="25"/>
        <v>581</v>
      </c>
      <c r="M40" s="164">
        <f t="shared" si="22"/>
        <v>1.3248751662778495E-2</v>
      </c>
    </row>
    <row r="41" spans="2:13" x14ac:dyDescent="0.25">
      <c r="B41" s="157" t="s">
        <v>107</v>
      </c>
      <c r="C41" s="158">
        <v>411280</v>
      </c>
      <c r="D41" s="158">
        <v>397711</v>
      </c>
      <c r="E41" s="158">
        <v>111220</v>
      </c>
      <c r="F41" s="158">
        <v>332303</v>
      </c>
      <c r="G41" s="158">
        <v>345442</v>
      </c>
      <c r="H41" s="158">
        <v>366443</v>
      </c>
      <c r="I41" s="160">
        <f>IFERROR(H41/G41-1,"-")</f>
        <v>6.0794576224084018E-2</v>
      </c>
      <c r="J41" s="159">
        <f t="shared" si="23"/>
        <v>-7.8619902391435015E-2</v>
      </c>
      <c r="K41" s="157">
        <f t="shared" si="24"/>
        <v>21001</v>
      </c>
      <c r="L41" s="158">
        <f t="shared" si="25"/>
        <v>-31268</v>
      </c>
      <c r="M41" s="159">
        <f t="shared" si="22"/>
        <v>0.40825027796531616</v>
      </c>
    </row>
    <row r="42" spans="2:13" x14ac:dyDescent="0.25">
      <c r="B42" s="162" t="s">
        <v>110</v>
      </c>
      <c r="C42" s="163">
        <v>228421</v>
      </c>
      <c r="D42" s="163">
        <v>231354</v>
      </c>
      <c r="E42" s="163">
        <v>44612</v>
      </c>
      <c r="F42" s="163">
        <v>175774</v>
      </c>
      <c r="G42" s="163">
        <v>195891</v>
      </c>
      <c r="H42" s="163">
        <v>208977</v>
      </c>
      <c r="I42" s="165">
        <f t="shared" ref="I42:I49" si="26">IFERROR(H42/G42-1,"-")</f>
        <v>6.6802456468137983E-2</v>
      </c>
      <c r="J42" s="164">
        <f t="shared" si="23"/>
        <v>-9.6721906688451487E-2</v>
      </c>
      <c r="K42" s="162">
        <f t="shared" si="24"/>
        <v>13086</v>
      </c>
      <c r="L42" s="163">
        <f t="shared" si="25"/>
        <v>-22377</v>
      </c>
      <c r="M42" s="164">
        <f t="shared" si="22"/>
        <v>0.23281906964618748</v>
      </c>
    </row>
    <row r="43" spans="2:13" x14ac:dyDescent="0.25">
      <c r="B43" s="162" t="s">
        <v>113</v>
      </c>
      <c r="C43" s="163">
        <v>15854</v>
      </c>
      <c r="D43" s="163">
        <v>10594</v>
      </c>
      <c r="E43" s="163">
        <v>3745</v>
      </c>
      <c r="F43" s="163">
        <v>7928</v>
      </c>
      <c r="G43" s="163">
        <v>7930</v>
      </c>
      <c r="H43" s="163">
        <v>8733</v>
      </c>
      <c r="I43" s="165">
        <f t="shared" si="26"/>
        <v>0.1012610340479192</v>
      </c>
      <c r="J43" s="164">
        <f t="shared" si="23"/>
        <v>-0.17566547102133279</v>
      </c>
      <c r="K43" s="162">
        <f t="shared" si="24"/>
        <v>803</v>
      </c>
      <c r="L43" s="163">
        <f t="shared" si="25"/>
        <v>-1861</v>
      </c>
      <c r="M43" s="164">
        <f t="shared" si="22"/>
        <v>9.7293431105822895E-3</v>
      </c>
    </row>
    <row r="44" spans="2:13" x14ac:dyDescent="0.25">
      <c r="B44" s="162" t="s">
        <v>116</v>
      </c>
      <c r="C44" s="163">
        <v>6762</v>
      </c>
      <c r="D44" s="163">
        <v>6177</v>
      </c>
      <c r="E44" s="163">
        <v>2314</v>
      </c>
      <c r="F44" s="163">
        <v>7035</v>
      </c>
      <c r="G44" s="163">
        <v>6843</v>
      </c>
      <c r="H44" s="163">
        <v>7247</v>
      </c>
      <c r="I44" s="165">
        <f t="shared" si="26"/>
        <v>5.9038433435627757E-2</v>
      </c>
      <c r="J44" s="164">
        <f t="shared" si="23"/>
        <v>0.17322324753116392</v>
      </c>
      <c r="K44" s="162">
        <f t="shared" si="24"/>
        <v>404</v>
      </c>
      <c r="L44" s="163">
        <f t="shared" si="25"/>
        <v>1070</v>
      </c>
      <c r="M44" s="164">
        <f t="shared" si="22"/>
        <v>8.0738061974567569E-3</v>
      </c>
    </row>
    <row r="45" spans="2:13" x14ac:dyDescent="0.25">
      <c r="B45" s="162" t="s">
        <v>123</v>
      </c>
      <c r="C45" s="163">
        <v>21888</v>
      </c>
      <c r="D45" s="163">
        <v>21043</v>
      </c>
      <c r="E45" s="163">
        <v>5985</v>
      </c>
      <c r="F45" s="163">
        <v>21454</v>
      </c>
      <c r="G45" s="163">
        <v>19289</v>
      </c>
      <c r="H45" s="163">
        <v>19581</v>
      </c>
      <c r="I45" s="165">
        <f t="shared" si="26"/>
        <v>1.5138161646534254E-2</v>
      </c>
      <c r="J45" s="164">
        <f t="shared" si="23"/>
        <v>-6.9476785629425497E-2</v>
      </c>
      <c r="K45" s="162">
        <f t="shared" si="24"/>
        <v>292</v>
      </c>
      <c r="L45" s="163">
        <f t="shared" si="25"/>
        <v>-1462</v>
      </c>
      <c r="M45" s="164">
        <f t="shared" si="22"/>
        <v>2.1814985394287396E-2</v>
      </c>
    </row>
    <row r="46" spans="2:13" x14ac:dyDescent="0.25">
      <c r="B46" s="162" t="s">
        <v>119</v>
      </c>
      <c r="C46" s="163">
        <v>6941</v>
      </c>
      <c r="D46" s="163">
        <v>5653</v>
      </c>
      <c r="E46" s="163">
        <v>2351</v>
      </c>
      <c r="F46" s="163">
        <v>5580</v>
      </c>
      <c r="G46" s="163">
        <v>5813</v>
      </c>
      <c r="H46" s="163">
        <v>6392</v>
      </c>
      <c r="I46" s="165">
        <f t="shared" si="26"/>
        <v>9.960433511095812E-2</v>
      </c>
      <c r="J46" s="164">
        <f t="shared" si="23"/>
        <v>0.13072704758535281</v>
      </c>
      <c r="K46" s="162">
        <f t="shared" si="24"/>
        <v>579</v>
      </c>
      <c r="L46" s="163">
        <f t="shared" si="25"/>
        <v>739</v>
      </c>
      <c r="M46" s="164">
        <f t="shared" si="22"/>
        <v>7.1212597232156189E-3</v>
      </c>
    </row>
    <row r="47" spans="2:13" x14ac:dyDescent="0.25">
      <c r="B47" s="162" t="s">
        <v>128</v>
      </c>
      <c r="C47" s="163">
        <v>11666</v>
      </c>
      <c r="D47" s="163">
        <v>12987</v>
      </c>
      <c r="E47" s="163">
        <v>6283</v>
      </c>
      <c r="F47" s="163">
        <v>8842</v>
      </c>
      <c r="G47" s="163">
        <v>9305</v>
      </c>
      <c r="H47" s="163">
        <v>8982</v>
      </c>
      <c r="I47" s="165">
        <f t="shared" si="26"/>
        <v>-3.4712520150456783E-2</v>
      </c>
      <c r="J47" s="164">
        <f t="shared" si="23"/>
        <v>-0.30838530838530842</v>
      </c>
      <c r="K47" s="162">
        <f t="shared" si="24"/>
        <v>-323</v>
      </c>
      <c r="L47" s="163">
        <f t="shared" si="25"/>
        <v>-4005</v>
      </c>
      <c r="M47" s="164">
        <f t="shared" si="22"/>
        <v>1.0006751382027954E-2</v>
      </c>
    </row>
    <row r="48" spans="2:13" x14ac:dyDescent="0.25">
      <c r="B48" s="162" t="s">
        <v>131</v>
      </c>
      <c r="C48" s="163">
        <v>20912</v>
      </c>
      <c r="D48" s="163">
        <v>18456</v>
      </c>
      <c r="E48" s="163">
        <v>10653</v>
      </c>
      <c r="F48" s="163">
        <v>7799</v>
      </c>
      <c r="G48" s="163">
        <v>9027</v>
      </c>
      <c r="H48" s="163">
        <v>9633</v>
      </c>
      <c r="I48" s="165">
        <f t="shared" si="26"/>
        <v>6.7131937520771068E-2</v>
      </c>
      <c r="J48" s="164">
        <f t="shared" si="23"/>
        <v>-0.47805591677503256</v>
      </c>
      <c r="K48" s="162">
        <f t="shared" si="24"/>
        <v>606</v>
      </c>
      <c r="L48" s="163">
        <f t="shared" si="25"/>
        <v>-8823</v>
      </c>
      <c r="M48" s="164">
        <f t="shared" si="22"/>
        <v>1.0732023609783488E-2</v>
      </c>
    </row>
    <row r="49" spans="2:13" x14ac:dyDescent="0.25">
      <c r="B49" s="168" t="s">
        <v>145</v>
      </c>
      <c r="C49" s="169">
        <f t="shared" ref="C49:H49" si="27">C41-SUM(C42:C48)</f>
        <v>98836</v>
      </c>
      <c r="D49" s="169">
        <f t="shared" si="27"/>
        <v>91447</v>
      </c>
      <c r="E49" s="169">
        <f t="shared" si="27"/>
        <v>35277</v>
      </c>
      <c r="F49" s="169">
        <f t="shared" si="27"/>
        <v>97891</v>
      </c>
      <c r="G49" s="169">
        <f t="shared" si="27"/>
        <v>91344</v>
      </c>
      <c r="H49" s="169">
        <f t="shared" si="27"/>
        <v>96898</v>
      </c>
      <c r="I49" s="171">
        <f t="shared" si="26"/>
        <v>6.080311788404269E-2</v>
      </c>
      <c r="J49" s="170">
        <f t="shared" si="23"/>
        <v>5.9608297702494317E-2</v>
      </c>
      <c r="K49" s="168">
        <f>H49-G49</f>
        <v>5554</v>
      </c>
      <c r="L49" s="169">
        <f t="shared" si="25"/>
        <v>5451</v>
      </c>
      <c r="M49" s="170">
        <f t="shared" si="22"/>
        <v>0.10795303890177518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4462</v>
      </c>
      <c r="D51" s="176">
        <f t="shared" ref="D51:H51" si="28">IFERROR(D52+D55,"nd")</f>
        <v>4345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-4345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1178</v>
      </c>
      <c r="D52" s="158">
        <v>1438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-1438</v>
      </c>
      <c r="M52" s="159">
        <f t="shared" si="29"/>
        <v>0</v>
      </c>
    </row>
    <row r="53" spans="2:13" x14ac:dyDescent="0.25">
      <c r="B53" s="162" t="s">
        <v>103</v>
      </c>
      <c r="C53" s="163">
        <v>912</v>
      </c>
      <c r="D53" s="163">
        <v>963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-963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3284</v>
      </c>
      <c r="D55" s="158">
        <v>2907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-2907</v>
      </c>
      <c r="M55" s="159">
        <f t="shared" si="29"/>
        <v>0</v>
      </c>
    </row>
    <row r="56" spans="2:13" x14ac:dyDescent="0.25">
      <c r="B56" s="162" t="s">
        <v>110</v>
      </c>
      <c r="C56" s="163">
        <v>1119</v>
      </c>
      <c r="D56" s="163">
        <v>1211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-1211</v>
      </c>
      <c r="M56" s="164">
        <f t="shared" si="29"/>
        <v>0</v>
      </c>
    </row>
    <row r="57" spans="2:13" x14ac:dyDescent="0.25">
      <c r="B57" s="162" t="s">
        <v>113</v>
      </c>
      <c r="C57" s="163">
        <v>770</v>
      </c>
      <c r="D57" s="163">
        <v>457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-457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179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-179</v>
      </c>
      <c r="M58" s="164">
        <f t="shared" si="29"/>
        <v>0</v>
      </c>
    </row>
    <row r="59" spans="2:13" x14ac:dyDescent="0.25">
      <c r="B59" s="162" t="s">
        <v>123</v>
      </c>
      <c r="C59" s="163">
        <v>53</v>
      </c>
      <c r="D59" s="163">
        <v>149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-149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33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-33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764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-764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132103</v>
      </c>
      <c r="D79" s="176">
        <f t="shared" ref="D79:H79" si="42">IFERROR(D80+D83,"nd")</f>
        <v>122266</v>
      </c>
      <c r="E79" s="176">
        <f t="shared" si="42"/>
        <v>34032</v>
      </c>
      <c r="F79" s="176">
        <f t="shared" si="42"/>
        <v>99532</v>
      </c>
      <c r="G79" s="176">
        <f t="shared" si="42"/>
        <v>111181</v>
      </c>
      <c r="H79" s="176">
        <f t="shared" si="42"/>
        <v>134105</v>
      </c>
      <c r="I79" s="177">
        <f>IFERROR(H79/G79-1,"-")</f>
        <v>0.20618630881175748</v>
      </c>
      <c r="J79" s="177">
        <f>IFERROR(H79/D79-1,"-")</f>
        <v>9.6829862758248453E-2</v>
      </c>
      <c r="K79" s="176">
        <f>IFERROR(H79-G79,"-")</f>
        <v>22924</v>
      </c>
      <c r="L79" s="176">
        <f>IFERROR(H79-D79,"-")</f>
        <v>11839</v>
      </c>
      <c r="M79" s="177">
        <f>IFERROR(H79/H$9,"-")</f>
        <v>0.14940496482819626</v>
      </c>
    </row>
    <row r="80" spans="2:13" x14ac:dyDescent="0.25">
      <c r="B80" s="157" t="s">
        <v>97</v>
      </c>
      <c r="C80" s="158">
        <v>64092</v>
      </c>
      <c r="D80" s="158">
        <v>59570</v>
      </c>
      <c r="E80" s="158">
        <v>11706</v>
      </c>
      <c r="F80" s="158">
        <v>49826</v>
      </c>
      <c r="G80" s="158">
        <v>52337</v>
      </c>
      <c r="H80" s="158">
        <v>68628</v>
      </c>
      <c r="I80" s="160">
        <f>IFERROR(H80/G80-1,"-")</f>
        <v>0.31127118482144556</v>
      </c>
      <c r="J80" s="159">
        <f t="shared" ref="J80:J91" si="43">IFERROR(H80/D80-1,"-")</f>
        <v>0.15205640423031719</v>
      </c>
      <c r="K80" s="178">
        <f t="shared" ref="K80:K91" si="44">IFERROR(H80-G80,"-")</f>
        <v>16291</v>
      </c>
      <c r="L80" s="158">
        <f t="shared" ref="L80:L91" si="45">IFERROR(H80-D80,"-")</f>
        <v>9058</v>
      </c>
      <c r="M80" s="159">
        <f t="shared" ref="M80:M91" si="46">IFERROR(H80/H$9,"-")</f>
        <v>7.6457730332422008E-2</v>
      </c>
    </row>
    <row r="81" spans="2:13" x14ac:dyDescent="0.25">
      <c r="B81" s="162" t="s">
        <v>103</v>
      </c>
      <c r="C81" s="163">
        <v>21239</v>
      </c>
      <c r="D81" s="163">
        <v>18274</v>
      </c>
      <c r="E81" s="163">
        <v>3396</v>
      </c>
      <c r="F81" s="163">
        <v>24083</v>
      </c>
      <c r="G81" s="163">
        <v>27250</v>
      </c>
      <c r="H81" s="163">
        <v>28068</v>
      </c>
      <c r="I81" s="165">
        <f>IFERROR(H81/G81-1,"-")</f>
        <v>3.0018348623853219E-2</v>
      </c>
      <c r="J81" s="164">
        <f t="shared" si="43"/>
        <v>0.53595271971106495</v>
      </c>
      <c r="K81" s="179">
        <f t="shared" si="44"/>
        <v>818</v>
      </c>
      <c r="L81" s="163">
        <f t="shared" si="45"/>
        <v>9794</v>
      </c>
      <c r="M81" s="164">
        <f t="shared" si="46"/>
        <v>3.1270262501754693E-2</v>
      </c>
    </row>
    <row r="82" spans="2:13" x14ac:dyDescent="0.25">
      <c r="B82" s="162" t="s">
        <v>100</v>
      </c>
      <c r="C82" s="163">
        <v>42853</v>
      </c>
      <c r="D82" s="163">
        <v>41296</v>
      </c>
      <c r="E82" s="163">
        <v>8310</v>
      </c>
      <c r="F82" s="163">
        <v>25743</v>
      </c>
      <c r="G82" s="163">
        <v>25087</v>
      </c>
      <c r="H82" s="163">
        <v>40560</v>
      </c>
      <c r="I82" s="165">
        <f>IFERROR(H82/G82-1,"-")</f>
        <v>0.61677362777534173</v>
      </c>
      <c r="J82" s="164">
        <f t="shared" si="43"/>
        <v>-1.7822549399457599E-2</v>
      </c>
      <c r="K82" s="179">
        <f t="shared" si="44"/>
        <v>15473</v>
      </c>
      <c r="L82" s="163">
        <f t="shared" si="45"/>
        <v>-736</v>
      </c>
      <c r="M82" s="164">
        <f t="shared" si="46"/>
        <v>4.5187467830667315E-2</v>
      </c>
    </row>
    <row r="83" spans="2:13" x14ac:dyDescent="0.25">
      <c r="B83" s="157" t="s">
        <v>107</v>
      </c>
      <c r="C83" s="158">
        <v>68011</v>
      </c>
      <c r="D83" s="158">
        <v>62696</v>
      </c>
      <c r="E83" s="158">
        <v>22326</v>
      </c>
      <c r="F83" s="158">
        <v>49706</v>
      </c>
      <c r="G83" s="158">
        <v>58844</v>
      </c>
      <c r="H83" s="158">
        <v>65477</v>
      </c>
      <c r="I83" s="160">
        <f>IFERROR(H83/G83-1,"-")</f>
        <v>0.11272177282305762</v>
      </c>
      <c r="J83" s="159">
        <f t="shared" si="43"/>
        <v>4.435689677172383E-2</v>
      </c>
      <c r="K83" s="178">
        <f t="shared" si="44"/>
        <v>6633</v>
      </c>
      <c r="L83" s="158">
        <f t="shared" si="45"/>
        <v>2781</v>
      </c>
      <c r="M83" s="159">
        <f t="shared" si="46"/>
        <v>7.2947234495774255E-2</v>
      </c>
    </row>
    <row r="84" spans="2:13" x14ac:dyDescent="0.25">
      <c r="B84" s="162" t="s">
        <v>110</v>
      </c>
      <c r="C84" s="163">
        <v>9958</v>
      </c>
      <c r="D84" s="163">
        <v>8937</v>
      </c>
      <c r="E84" s="163">
        <v>2019</v>
      </c>
      <c r="F84" s="163">
        <v>7139</v>
      </c>
      <c r="G84" s="163">
        <v>9138</v>
      </c>
      <c r="H84" s="163">
        <v>11162</v>
      </c>
      <c r="I84" s="165">
        <f t="shared" ref="I84:I91" si="47">IFERROR(H84/G84-1,"-")</f>
        <v>0.22149266797986433</v>
      </c>
      <c r="J84" s="164">
        <f t="shared" si="43"/>
        <v>0.24896497706165377</v>
      </c>
      <c r="K84" s="179">
        <f t="shared" si="44"/>
        <v>2024</v>
      </c>
      <c r="L84" s="163">
        <f t="shared" si="45"/>
        <v>2225</v>
      </c>
      <c r="M84" s="164">
        <f t="shared" si="46"/>
        <v>1.2435466368981967E-2</v>
      </c>
    </row>
    <row r="85" spans="2:13" x14ac:dyDescent="0.25">
      <c r="B85" s="162" t="s">
        <v>113</v>
      </c>
      <c r="C85" s="163">
        <v>19152</v>
      </c>
      <c r="D85" s="163">
        <v>15739</v>
      </c>
      <c r="E85" s="163">
        <v>5194</v>
      </c>
      <c r="F85" s="163">
        <v>10877</v>
      </c>
      <c r="G85" s="163">
        <v>10973</v>
      </c>
      <c r="H85" s="163">
        <v>12929</v>
      </c>
      <c r="I85" s="165">
        <f t="shared" si="47"/>
        <v>0.17825571858197398</v>
      </c>
      <c r="J85" s="164">
        <f t="shared" si="43"/>
        <v>-0.1785373911938497</v>
      </c>
      <c r="K85" s="179">
        <f t="shared" si="44"/>
        <v>1956</v>
      </c>
      <c r="L85" s="163">
        <f t="shared" si="45"/>
        <v>-2810</v>
      </c>
      <c r="M85" s="164">
        <f t="shared" si="46"/>
        <v>1.4404062415746986E-2</v>
      </c>
    </row>
    <row r="86" spans="2:13" x14ac:dyDescent="0.25">
      <c r="B86" s="162" t="s">
        <v>116</v>
      </c>
      <c r="C86" s="163">
        <v>4430</v>
      </c>
      <c r="D86" s="163">
        <v>3478</v>
      </c>
      <c r="E86" s="163">
        <v>965</v>
      </c>
      <c r="F86" s="163">
        <v>3618</v>
      </c>
      <c r="G86" s="163">
        <v>3721</v>
      </c>
      <c r="H86" s="163">
        <v>4319</v>
      </c>
      <c r="I86" s="165">
        <f t="shared" si="47"/>
        <v>0.16070948669712437</v>
      </c>
      <c r="J86" s="164">
        <f t="shared" si="43"/>
        <v>0.24180563542265676</v>
      </c>
      <c r="K86" s="179">
        <f t="shared" si="44"/>
        <v>598</v>
      </c>
      <c r="L86" s="163">
        <f t="shared" si="45"/>
        <v>841</v>
      </c>
      <c r="M86" s="164">
        <f t="shared" si="46"/>
        <v>4.8117523067221927E-3</v>
      </c>
    </row>
    <row r="87" spans="2:13" x14ac:dyDescent="0.25">
      <c r="B87" s="162" t="s">
        <v>123</v>
      </c>
      <c r="C87" s="163">
        <v>3428</v>
      </c>
      <c r="D87" s="163">
        <v>2647</v>
      </c>
      <c r="E87" s="163">
        <v>382</v>
      </c>
      <c r="F87" s="163">
        <v>3902</v>
      </c>
      <c r="G87" s="163">
        <v>3732</v>
      </c>
      <c r="H87" s="163">
        <v>4397</v>
      </c>
      <c r="I87" s="165">
        <f t="shared" si="47"/>
        <v>0.17818863879957125</v>
      </c>
      <c r="J87" s="164">
        <f t="shared" si="43"/>
        <v>0.66112580279561772</v>
      </c>
      <c r="K87" s="179">
        <f t="shared" si="44"/>
        <v>665</v>
      </c>
      <c r="L87" s="163">
        <f t="shared" si="45"/>
        <v>1750</v>
      </c>
      <c r="M87" s="164">
        <f t="shared" si="46"/>
        <v>4.8986512833196303E-3</v>
      </c>
    </row>
    <row r="88" spans="2:13" x14ac:dyDescent="0.25">
      <c r="B88" s="162" t="s">
        <v>119</v>
      </c>
      <c r="C88" s="163">
        <v>518</v>
      </c>
      <c r="D88" s="163">
        <v>539</v>
      </c>
      <c r="E88" s="163">
        <v>174</v>
      </c>
      <c r="F88" s="163">
        <v>608</v>
      </c>
      <c r="G88" s="163">
        <v>496</v>
      </c>
      <c r="H88" s="163">
        <v>699</v>
      </c>
      <c r="I88" s="165">
        <f t="shared" si="47"/>
        <v>0.40927419354838701</v>
      </c>
      <c r="J88" s="164">
        <f t="shared" si="43"/>
        <v>0.29684601113172548</v>
      </c>
      <c r="K88" s="179">
        <f t="shared" si="44"/>
        <v>203</v>
      </c>
      <c r="L88" s="163">
        <f t="shared" si="45"/>
        <v>160</v>
      </c>
      <c r="M88" s="164">
        <f t="shared" si="46"/>
        <v>7.7874852104626365E-4</v>
      </c>
    </row>
    <row r="89" spans="2:13" x14ac:dyDescent="0.25">
      <c r="B89" s="162" t="s">
        <v>128</v>
      </c>
      <c r="C89" s="163">
        <v>2379</v>
      </c>
      <c r="D89" s="163">
        <v>2943</v>
      </c>
      <c r="E89" s="163">
        <v>1327</v>
      </c>
      <c r="F89" s="163">
        <v>2261</v>
      </c>
      <c r="G89" s="163">
        <v>3082</v>
      </c>
      <c r="H89" s="163">
        <v>2310</v>
      </c>
      <c r="I89" s="165">
        <f t="shared" si="47"/>
        <v>-0.25048669695003245</v>
      </c>
      <c r="J89" s="164">
        <f t="shared" si="43"/>
        <v>-0.21508664627930685</v>
      </c>
      <c r="K89" s="179">
        <f t="shared" si="44"/>
        <v>-772</v>
      </c>
      <c r="L89" s="163">
        <f t="shared" si="45"/>
        <v>-633</v>
      </c>
      <c r="M89" s="164">
        <f t="shared" si="46"/>
        <v>2.573546614616408E-3</v>
      </c>
    </row>
    <row r="90" spans="2:13" x14ac:dyDescent="0.25">
      <c r="B90" s="162" t="s">
        <v>131</v>
      </c>
      <c r="C90" s="163">
        <v>3532</v>
      </c>
      <c r="D90" s="163">
        <v>3306</v>
      </c>
      <c r="E90" s="163">
        <v>2399</v>
      </c>
      <c r="F90" s="163">
        <v>1871</v>
      </c>
      <c r="G90" s="163">
        <v>3383</v>
      </c>
      <c r="H90" s="163">
        <v>3121</v>
      </c>
      <c r="I90" s="165">
        <f t="shared" si="47"/>
        <v>-7.7446053798403747E-2</v>
      </c>
      <c r="J90" s="164">
        <f t="shared" si="43"/>
        <v>-5.5958862673926246E-2</v>
      </c>
      <c r="K90" s="179">
        <f t="shared" si="44"/>
        <v>-262</v>
      </c>
      <c r="L90" s="163">
        <f t="shared" si="45"/>
        <v>-185</v>
      </c>
      <c r="M90" s="164">
        <f t="shared" si="46"/>
        <v>3.4770731533410428E-3</v>
      </c>
    </row>
    <row r="91" spans="2:13" x14ac:dyDescent="0.25">
      <c r="B91" s="168" t="s">
        <v>145</v>
      </c>
      <c r="C91" s="169">
        <f>IFERROR(C83-SUM(C84:C90),"nd")</f>
        <v>24614</v>
      </c>
      <c r="D91" s="169">
        <f t="shared" ref="D91:H91" si="48">IFERROR(D83-SUM(D84:D90),"nd")</f>
        <v>25107</v>
      </c>
      <c r="E91" s="169">
        <f t="shared" si="48"/>
        <v>9866</v>
      </c>
      <c r="F91" s="169">
        <f t="shared" si="48"/>
        <v>19430</v>
      </c>
      <c r="G91" s="169">
        <f t="shared" si="48"/>
        <v>24319</v>
      </c>
      <c r="H91" s="169">
        <f t="shared" si="48"/>
        <v>26540</v>
      </c>
      <c r="I91" s="171">
        <f t="shared" si="47"/>
        <v>9.1327768411530119E-2</v>
      </c>
      <c r="J91" s="170">
        <f t="shared" si="43"/>
        <v>5.7075715935794857E-2</v>
      </c>
      <c r="K91" s="180">
        <f t="shared" si="44"/>
        <v>2221</v>
      </c>
      <c r="L91" s="169">
        <f t="shared" si="45"/>
        <v>1433</v>
      </c>
      <c r="M91" s="170">
        <f t="shared" si="46"/>
        <v>2.9567933831999769E-2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44853</v>
      </c>
      <c r="D107" s="176">
        <f t="shared" ref="D107:H107" si="56">IFERROR(D108+D111,"nd")</f>
        <v>43686</v>
      </c>
      <c r="E107" s="176">
        <f t="shared" si="56"/>
        <v>13758</v>
      </c>
      <c r="F107" s="176">
        <f t="shared" si="56"/>
        <v>21487</v>
      </c>
      <c r="G107" s="176">
        <f t="shared" si="56"/>
        <v>24305</v>
      </c>
      <c r="H107" s="176">
        <f t="shared" si="56"/>
        <v>24056</v>
      </c>
      <c r="I107" s="177">
        <f>IFERROR(H107/G107-1,"-")</f>
        <v>-1.0244805595556516E-2</v>
      </c>
      <c r="J107" s="177">
        <f>IFERROR(H107/D107-1,"-")</f>
        <v>-0.44934303895984984</v>
      </c>
      <c r="K107" s="176">
        <f>IFERROR(H107-G107,"-")</f>
        <v>-249</v>
      </c>
      <c r="L107" s="176">
        <f>IFERROR(H107-D107,"-")</f>
        <v>-19630</v>
      </c>
      <c r="M107" s="177">
        <f>IFERROR(H107/H$9,"-")</f>
        <v>2.6800535654204462E-2</v>
      </c>
    </row>
    <row r="108" spans="2:13" x14ac:dyDescent="0.25">
      <c r="B108" s="157" t="s">
        <v>97</v>
      </c>
      <c r="C108" s="158">
        <v>12001</v>
      </c>
      <c r="D108" s="158">
        <v>10177</v>
      </c>
      <c r="E108" s="158">
        <v>2060</v>
      </c>
      <c r="F108" s="158">
        <v>6556</v>
      </c>
      <c r="G108" s="158">
        <v>5983</v>
      </c>
      <c r="H108" s="158">
        <v>5125</v>
      </c>
      <c r="I108" s="160">
        <f>IFERROR(H108/G108-1,"-")</f>
        <v>-0.14340631790071867</v>
      </c>
      <c r="J108" s="159">
        <f t="shared" ref="J108:J119" si="57">IFERROR(H108/D108-1,"-")</f>
        <v>-0.49641348137958141</v>
      </c>
      <c r="K108" s="178">
        <f t="shared" ref="K108:K119" si="58">IFERROR(H108-G108,"-")</f>
        <v>-858</v>
      </c>
      <c r="L108" s="158">
        <f t="shared" ref="L108:L119" si="59">IFERROR(H108-D108,"-")</f>
        <v>-5052</v>
      </c>
      <c r="M108" s="159">
        <f t="shared" ref="M108:M119" si="60">IFERROR(H108/H$9,"-")</f>
        <v>5.7097083982290435E-3</v>
      </c>
    </row>
    <row r="109" spans="2:13" x14ac:dyDescent="0.25">
      <c r="B109" s="162" t="s">
        <v>103</v>
      </c>
      <c r="C109" s="163">
        <v>9269</v>
      </c>
      <c r="D109" s="163">
        <v>6746</v>
      </c>
      <c r="E109" s="163">
        <v>1452</v>
      </c>
      <c r="F109" s="163">
        <v>4894</v>
      </c>
      <c r="G109" s="163">
        <v>4333</v>
      </c>
      <c r="H109" s="163">
        <v>3197</v>
      </c>
      <c r="I109" s="165">
        <f>IFERROR(H109/G109-1,"-")</f>
        <v>-0.26217401338564505</v>
      </c>
      <c r="J109" s="164">
        <f t="shared" si="57"/>
        <v>-0.52608953453898599</v>
      </c>
      <c r="K109" s="179">
        <f t="shared" si="58"/>
        <v>-1136</v>
      </c>
      <c r="L109" s="163">
        <f t="shared" si="59"/>
        <v>-3549</v>
      </c>
      <c r="M109" s="164">
        <f t="shared" si="60"/>
        <v>3.5617439510513662E-3</v>
      </c>
    </row>
    <row r="110" spans="2:13" x14ac:dyDescent="0.25">
      <c r="B110" s="162" t="s">
        <v>100</v>
      </c>
      <c r="C110" s="163">
        <v>2732</v>
      </c>
      <c r="D110" s="163">
        <v>3431</v>
      </c>
      <c r="E110" s="163">
        <v>608</v>
      </c>
      <c r="F110" s="163">
        <v>1662</v>
      </c>
      <c r="G110" s="163">
        <v>1650</v>
      </c>
      <c r="H110" s="163">
        <v>1928</v>
      </c>
      <c r="I110" s="165">
        <f>IFERROR(H110/G110-1,"-")</f>
        <v>0.16848484848484846</v>
      </c>
      <c r="J110" s="164">
        <f t="shared" si="57"/>
        <v>-0.43806470416788112</v>
      </c>
      <c r="K110" s="179">
        <f t="shared" si="58"/>
        <v>278</v>
      </c>
      <c r="L110" s="163">
        <f t="shared" si="59"/>
        <v>-1503</v>
      </c>
      <c r="M110" s="164">
        <f t="shared" si="60"/>
        <v>2.1479644471776773E-3</v>
      </c>
    </row>
    <row r="111" spans="2:13" x14ac:dyDescent="0.25">
      <c r="B111" s="157" t="s">
        <v>107</v>
      </c>
      <c r="C111" s="158">
        <v>32852</v>
      </c>
      <c r="D111" s="158">
        <v>33509</v>
      </c>
      <c r="E111" s="158">
        <v>11698</v>
      </c>
      <c r="F111" s="158">
        <v>14931</v>
      </c>
      <c r="G111" s="158">
        <v>18322</v>
      </c>
      <c r="H111" s="158">
        <v>18931</v>
      </c>
      <c r="I111" s="160">
        <f>IFERROR(H111/G111-1,"-")</f>
        <v>3.3238729396354083E-2</v>
      </c>
      <c r="J111" s="159">
        <f t="shared" si="57"/>
        <v>-0.43504730072517828</v>
      </c>
      <c r="K111" s="178">
        <f t="shared" si="58"/>
        <v>609</v>
      </c>
      <c r="L111" s="158">
        <f t="shared" si="59"/>
        <v>-14578</v>
      </c>
      <c r="M111" s="159">
        <f t="shared" si="60"/>
        <v>2.1090827255975417E-2</v>
      </c>
    </row>
    <row r="112" spans="2:13" x14ac:dyDescent="0.25">
      <c r="B112" s="162" t="s">
        <v>110</v>
      </c>
      <c r="C112" s="163">
        <v>19450</v>
      </c>
      <c r="D112" s="163">
        <v>18098</v>
      </c>
      <c r="E112" s="163">
        <v>6095</v>
      </c>
      <c r="F112" s="163">
        <v>9320</v>
      </c>
      <c r="G112" s="163">
        <v>11377</v>
      </c>
      <c r="H112" s="163">
        <v>10875</v>
      </c>
      <c r="I112" s="165">
        <f t="shared" ref="I112:I119" si="61">IFERROR(H112/G112-1,"-")</f>
        <v>-4.412411004658523E-2</v>
      </c>
      <c r="J112" s="164">
        <f t="shared" si="57"/>
        <v>-0.39910487346668144</v>
      </c>
      <c r="K112" s="179">
        <f t="shared" si="58"/>
        <v>-502</v>
      </c>
      <c r="L112" s="163">
        <f t="shared" si="59"/>
        <v>-7223</v>
      </c>
      <c r="M112" s="164">
        <f t="shared" si="60"/>
        <v>1.2115722698681141E-2</v>
      </c>
    </row>
    <row r="113" spans="2:13" x14ac:dyDescent="0.25">
      <c r="B113" s="162" t="s">
        <v>113</v>
      </c>
      <c r="C113" s="163">
        <v>5201</v>
      </c>
      <c r="D113" s="163">
        <v>3772</v>
      </c>
      <c r="E113" s="163">
        <v>474</v>
      </c>
      <c r="F113" s="163">
        <v>563</v>
      </c>
      <c r="G113" s="163">
        <v>873</v>
      </c>
      <c r="H113" s="163">
        <v>904</v>
      </c>
      <c r="I113" s="165">
        <f t="shared" si="61"/>
        <v>3.5509736540664472E-2</v>
      </c>
      <c r="J113" s="164">
        <f t="shared" si="57"/>
        <v>-0.76033934252386004</v>
      </c>
      <c r="K113" s="179">
        <f t="shared" si="58"/>
        <v>31</v>
      </c>
      <c r="L113" s="163">
        <f t="shared" si="59"/>
        <v>-2868</v>
      </c>
      <c r="M113" s="164">
        <f t="shared" si="60"/>
        <v>1.0071368569754254E-3</v>
      </c>
    </row>
    <row r="114" spans="2:13" x14ac:dyDescent="0.25">
      <c r="B114" s="162" t="s">
        <v>116</v>
      </c>
      <c r="C114" s="163">
        <v>1020</v>
      </c>
      <c r="D114" s="163">
        <v>1901</v>
      </c>
      <c r="E114" s="163">
        <v>623</v>
      </c>
      <c r="F114" s="163">
        <v>801</v>
      </c>
      <c r="G114" s="163">
        <v>1027</v>
      </c>
      <c r="H114" s="163">
        <v>1133</v>
      </c>
      <c r="I114" s="165">
        <f t="shared" si="61"/>
        <v>0.10321324245374885</v>
      </c>
      <c r="J114" s="164">
        <f t="shared" si="57"/>
        <v>-0.40399789584429247</v>
      </c>
      <c r="K114" s="179">
        <f t="shared" si="58"/>
        <v>106</v>
      </c>
      <c r="L114" s="163">
        <f t="shared" si="59"/>
        <v>-768</v>
      </c>
      <c r="M114" s="164">
        <f t="shared" si="60"/>
        <v>1.2622633395499524E-3</v>
      </c>
    </row>
    <row r="115" spans="2:13" x14ac:dyDescent="0.25">
      <c r="B115" s="162" t="s">
        <v>123</v>
      </c>
      <c r="C115" s="163">
        <v>457</v>
      </c>
      <c r="D115" s="163">
        <v>1047</v>
      </c>
      <c r="E115" s="163">
        <v>167</v>
      </c>
      <c r="F115" s="163">
        <v>272</v>
      </c>
      <c r="G115" s="163">
        <v>364</v>
      </c>
      <c r="H115" s="163">
        <v>414</v>
      </c>
      <c r="I115" s="165">
        <f t="shared" si="61"/>
        <v>0.13736263736263732</v>
      </c>
      <c r="J115" s="164">
        <f t="shared" si="57"/>
        <v>-0.60458452722063039</v>
      </c>
      <c r="K115" s="179">
        <f t="shared" si="58"/>
        <v>50</v>
      </c>
      <c r="L115" s="163">
        <f t="shared" si="59"/>
        <v>-633</v>
      </c>
      <c r="M115" s="164">
        <f t="shared" si="60"/>
        <v>4.6123302963255105E-4</v>
      </c>
    </row>
    <row r="116" spans="2:13" x14ac:dyDescent="0.25">
      <c r="B116" s="162" t="s">
        <v>119</v>
      </c>
      <c r="C116" s="163">
        <v>505</v>
      </c>
      <c r="D116" s="163">
        <v>494</v>
      </c>
      <c r="E116" s="163">
        <v>262</v>
      </c>
      <c r="F116" s="163">
        <v>295</v>
      </c>
      <c r="G116" s="163">
        <v>347</v>
      </c>
      <c r="H116" s="163">
        <v>325</v>
      </c>
      <c r="I116" s="165">
        <f t="shared" si="61"/>
        <v>-6.3400576368876083E-2</v>
      </c>
      <c r="J116" s="164">
        <f t="shared" si="57"/>
        <v>-0.34210526315789469</v>
      </c>
      <c r="K116" s="179">
        <f t="shared" si="58"/>
        <v>-22</v>
      </c>
      <c r="L116" s="163">
        <f t="shared" si="59"/>
        <v>-169</v>
      </c>
      <c r="M116" s="164">
        <f t="shared" si="60"/>
        <v>3.6207906915598813E-4</v>
      </c>
    </row>
    <row r="117" spans="2:13" x14ac:dyDescent="0.25">
      <c r="B117" s="162" t="s">
        <v>128</v>
      </c>
      <c r="C117" s="163">
        <v>167</v>
      </c>
      <c r="D117" s="163">
        <v>266</v>
      </c>
      <c r="E117" s="163">
        <v>180</v>
      </c>
      <c r="F117" s="163">
        <v>68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-0.72932330827067671</v>
      </c>
      <c r="K117" s="179">
        <f t="shared" si="58"/>
        <v>-44</v>
      </c>
      <c r="L117" s="163">
        <f t="shared" si="59"/>
        <v>-194</v>
      </c>
      <c r="M117" s="164">
        <f t="shared" si="60"/>
        <v>8.0214439936095828E-5</v>
      </c>
    </row>
    <row r="118" spans="2:13" x14ac:dyDescent="0.25">
      <c r="B118" s="162" t="s">
        <v>131</v>
      </c>
      <c r="C118" s="163">
        <v>284</v>
      </c>
      <c r="D118" s="163">
        <v>237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-0.620253164556962</v>
      </c>
      <c r="K118" s="179">
        <f t="shared" si="58"/>
        <v>14</v>
      </c>
      <c r="L118" s="163">
        <f t="shared" si="59"/>
        <v>-147</v>
      </c>
      <c r="M118" s="164">
        <f t="shared" si="60"/>
        <v>1.0026804992011979E-4</v>
      </c>
    </row>
    <row r="119" spans="2:13" x14ac:dyDescent="0.25">
      <c r="B119" s="168" t="s">
        <v>145</v>
      </c>
      <c r="C119" s="169">
        <f>IFERROR(C111-SUM(C112:C118),"nd")</f>
        <v>5768</v>
      </c>
      <c r="D119" s="169">
        <f t="shared" ref="D119:H119" si="62">IFERROR(D111-SUM(D112:D118),"nd")</f>
        <v>7694</v>
      </c>
      <c r="E119" s="169">
        <f t="shared" si="62"/>
        <v>3514</v>
      </c>
      <c r="F119" s="169">
        <f t="shared" si="62"/>
        <v>3532</v>
      </c>
      <c r="G119" s="169">
        <f t="shared" si="62"/>
        <v>4142</v>
      </c>
      <c r="H119" s="169">
        <f t="shared" si="62"/>
        <v>5118</v>
      </c>
      <c r="I119" s="171">
        <f t="shared" si="61"/>
        <v>0.23563495895702569</v>
      </c>
      <c r="J119" s="170">
        <f t="shared" si="57"/>
        <v>-0.33480634260462694</v>
      </c>
      <c r="K119" s="180">
        <f t="shared" si="58"/>
        <v>976</v>
      </c>
      <c r="L119" s="169">
        <f t="shared" si="59"/>
        <v>-2576</v>
      </c>
      <c r="M119" s="170">
        <f t="shared" si="60"/>
        <v>5.7019097721241448E-3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78633</v>
      </c>
      <c r="D135" s="176">
        <f t="shared" ref="D135:H135" si="70">IFERROR(D136+D139,"nd")</f>
        <v>53371</v>
      </c>
      <c r="E135" s="176">
        <f t="shared" si="70"/>
        <v>15952</v>
      </c>
      <c r="F135" s="176">
        <f t="shared" si="70"/>
        <v>33151</v>
      </c>
      <c r="G135" s="176">
        <f t="shared" si="70"/>
        <v>36262</v>
      </c>
      <c r="H135" s="176">
        <f t="shared" si="70"/>
        <v>37504</v>
      </c>
      <c r="I135" s="177">
        <f>IFERROR(H135/G135-1,"-")</f>
        <v>3.4250730792565243E-2</v>
      </c>
      <c r="J135" s="177">
        <f>IFERROR(H135/D135-1,"-")</f>
        <v>-0.29729628449907253</v>
      </c>
      <c r="K135" s="176">
        <f>IFERROR(H135-G135,"-")</f>
        <v>1242</v>
      </c>
      <c r="L135" s="176">
        <f>IFERROR(H135-D135,"-")</f>
        <v>-15867</v>
      </c>
      <c r="M135" s="177">
        <f>IFERROR(H135/H$9,"-")</f>
        <v>4.1782810491157472E-2</v>
      </c>
    </row>
    <row r="136" spans="2:13" x14ac:dyDescent="0.25">
      <c r="B136" s="157" t="s">
        <v>97</v>
      </c>
      <c r="C136" s="158">
        <v>17761</v>
      </c>
      <c r="D136" s="158">
        <v>8721</v>
      </c>
      <c r="E136" s="158">
        <v>2865</v>
      </c>
      <c r="F136" s="158">
        <v>6655</v>
      </c>
      <c r="G136" s="158">
        <v>7504</v>
      </c>
      <c r="H136" s="158">
        <v>6553</v>
      </c>
      <c r="I136" s="160">
        <f>IFERROR(H136/G136-1,"-")</f>
        <v>-0.12673240938166308</v>
      </c>
      <c r="J136" s="159">
        <f t="shared" ref="J136:J147" si="71">IFERROR(H136/D136-1,"-")</f>
        <v>-0.24859534457057675</v>
      </c>
      <c r="K136" s="178">
        <f t="shared" ref="K136:K147" si="72">IFERROR(H136-G136,"-")</f>
        <v>-951</v>
      </c>
      <c r="L136" s="158">
        <f t="shared" ref="L136:L147" si="73">IFERROR(H136-D136,"-")</f>
        <v>-2168</v>
      </c>
      <c r="M136" s="159">
        <f t="shared" ref="M136:M147" si="74">IFERROR(H136/H$9,"-")</f>
        <v>7.3006281236282777E-3</v>
      </c>
    </row>
    <row r="137" spans="2:13" x14ac:dyDescent="0.25">
      <c r="B137" s="162" t="s">
        <v>103</v>
      </c>
      <c r="C137" s="163">
        <v>14864</v>
      </c>
      <c r="D137" s="163">
        <v>6465</v>
      </c>
      <c r="E137" s="163">
        <v>2382</v>
      </c>
      <c r="F137" s="163">
        <v>4748</v>
      </c>
      <c r="G137" s="163">
        <v>5235</v>
      </c>
      <c r="H137" s="163">
        <v>4717</v>
      </c>
      <c r="I137" s="165">
        <f>IFERROR(H137/G137-1,"-")</f>
        <v>-9.8949379178605579E-2</v>
      </c>
      <c r="J137" s="164">
        <f t="shared" si="71"/>
        <v>-0.27037896365042535</v>
      </c>
      <c r="K137" s="179">
        <f t="shared" si="72"/>
        <v>-518</v>
      </c>
      <c r="L137" s="163">
        <f t="shared" si="73"/>
        <v>-1748</v>
      </c>
      <c r="M137" s="164">
        <f t="shared" si="74"/>
        <v>5.2551599052578337E-3</v>
      </c>
    </row>
    <row r="138" spans="2:13" x14ac:dyDescent="0.25">
      <c r="B138" s="162" t="s">
        <v>100</v>
      </c>
      <c r="C138" s="163">
        <v>2897</v>
      </c>
      <c r="D138" s="163">
        <v>2256</v>
      </c>
      <c r="E138" s="163">
        <v>483</v>
      </c>
      <c r="F138" s="163">
        <v>1907</v>
      </c>
      <c r="G138" s="163">
        <v>2269</v>
      </c>
      <c r="H138" s="163">
        <v>1836</v>
      </c>
      <c r="I138" s="165">
        <f>IFERROR(H138/G138-1,"-")</f>
        <v>-0.19083296606434552</v>
      </c>
      <c r="J138" s="164">
        <f t="shared" si="71"/>
        <v>-0.18617021276595747</v>
      </c>
      <c r="K138" s="179">
        <f t="shared" si="72"/>
        <v>-433</v>
      </c>
      <c r="L138" s="163">
        <f t="shared" si="73"/>
        <v>-420</v>
      </c>
      <c r="M138" s="164">
        <f t="shared" si="74"/>
        <v>2.0454682183704436E-3</v>
      </c>
    </row>
    <row r="139" spans="2:13" x14ac:dyDescent="0.25">
      <c r="B139" s="157" t="s">
        <v>107</v>
      </c>
      <c r="C139" s="158">
        <v>60872</v>
      </c>
      <c r="D139" s="158">
        <v>44650</v>
      </c>
      <c r="E139" s="158">
        <v>13087</v>
      </c>
      <c r="F139" s="158">
        <v>26496</v>
      </c>
      <c r="G139" s="158">
        <v>28758</v>
      </c>
      <c r="H139" s="158">
        <v>30951</v>
      </c>
      <c r="I139" s="160">
        <f>IFERROR(H139/G139-1,"-")</f>
        <v>7.6257041518881685E-2</v>
      </c>
      <c r="J139" s="159">
        <f t="shared" si="71"/>
        <v>-0.30680851063829784</v>
      </c>
      <c r="K139" s="178">
        <f t="shared" si="72"/>
        <v>2193</v>
      </c>
      <c r="L139" s="158">
        <f t="shared" si="73"/>
        <v>-13699</v>
      </c>
      <c r="M139" s="159">
        <f t="shared" si="74"/>
        <v>3.4482182367529195E-2</v>
      </c>
    </row>
    <row r="140" spans="2:13" x14ac:dyDescent="0.25">
      <c r="B140" s="162" t="s">
        <v>110</v>
      </c>
      <c r="C140" s="163">
        <v>34678</v>
      </c>
      <c r="D140" s="163">
        <v>23277</v>
      </c>
      <c r="E140" s="163">
        <v>6329</v>
      </c>
      <c r="F140" s="163">
        <v>10268</v>
      </c>
      <c r="G140" s="163">
        <v>11443</v>
      </c>
      <c r="H140" s="163">
        <v>13604</v>
      </c>
      <c r="I140" s="165">
        <f t="shared" ref="I140:I147" si="75">IFERROR(H140/G140-1,"-")</f>
        <v>0.18884907803897577</v>
      </c>
      <c r="J140" s="164">
        <f t="shared" si="71"/>
        <v>-0.41556042445332297</v>
      </c>
      <c r="K140" s="179">
        <f t="shared" si="72"/>
        <v>2161</v>
      </c>
      <c r="L140" s="163">
        <f t="shared" si="73"/>
        <v>-9673</v>
      </c>
      <c r="M140" s="164">
        <f t="shared" si="74"/>
        <v>1.5156072790147884E-2</v>
      </c>
    </row>
    <row r="141" spans="2:13" x14ac:dyDescent="0.25">
      <c r="B141" s="162" t="s">
        <v>113</v>
      </c>
      <c r="C141" s="163">
        <v>2110</v>
      </c>
      <c r="D141" s="163">
        <v>1821</v>
      </c>
      <c r="E141" s="163">
        <v>720</v>
      </c>
      <c r="F141" s="163">
        <v>2056</v>
      </c>
      <c r="G141" s="163">
        <v>1799</v>
      </c>
      <c r="H141" s="163">
        <v>1872</v>
      </c>
      <c r="I141" s="165">
        <f t="shared" si="75"/>
        <v>4.0578098943857777E-2</v>
      </c>
      <c r="J141" s="164">
        <f t="shared" si="71"/>
        <v>2.8006589785831926E-2</v>
      </c>
      <c r="K141" s="179">
        <f t="shared" si="72"/>
        <v>73</v>
      </c>
      <c r="L141" s="163">
        <f t="shared" si="73"/>
        <v>51</v>
      </c>
      <c r="M141" s="164">
        <f t="shared" si="74"/>
        <v>2.0855754383384915E-3</v>
      </c>
    </row>
    <row r="142" spans="2:13" x14ac:dyDescent="0.25">
      <c r="B142" s="162" t="s">
        <v>116</v>
      </c>
      <c r="C142" s="163">
        <v>6626</v>
      </c>
      <c r="D142" s="163">
        <v>2654</v>
      </c>
      <c r="E142" s="163">
        <v>544</v>
      </c>
      <c r="F142" s="163">
        <v>2880</v>
      </c>
      <c r="G142" s="163">
        <v>3182</v>
      </c>
      <c r="H142" s="163">
        <v>2917</v>
      </c>
      <c r="I142" s="165">
        <f t="shared" si="75"/>
        <v>-8.3280955373978616E-2</v>
      </c>
      <c r="J142" s="164">
        <f t="shared" si="71"/>
        <v>9.9095704596835033E-2</v>
      </c>
      <c r="K142" s="179">
        <f t="shared" si="72"/>
        <v>-265</v>
      </c>
      <c r="L142" s="163">
        <f t="shared" si="73"/>
        <v>263</v>
      </c>
      <c r="M142" s="164">
        <f t="shared" si="74"/>
        <v>3.2497989068554379E-3</v>
      </c>
    </row>
    <row r="143" spans="2:13" x14ac:dyDescent="0.25">
      <c r="B143" s="162" t="s">
        <v>123</v>
      </c>
      <c r="C143" s="163">
        <v>1185</v>
      </c>
      <c r="D143" s="163">
        <v>1023</v>
      </c>
      <c r="E143" s="163">
        <v>374</v>
      </c>
      <c r="F143" s="163">
        <v>1374</v>
      </c>
      <c r="G143" s="163">
        <v>1142</v>
      </c>
      <c r="H143" s="163">
        <v>925</v>
      </c>
      <c r="I143" s="165">
        <f t="shared" si="75"/>
        <v>-0.19001751313485116</v>
      </c>
      <c r="J143" s="164">
        <f t="shared" si="71"/>
        <v>-9.5796676441837758E-2</v>
      </c>
      <c r="K143" s="179">
        <f t="shared" si="72"/>
        <v>-217</v>
      </c>
      <c r="L143" s="163">
        <f t="shared" si="73"/>
        <v>-98</v>
      </c>
      <c r="M143" s="164">
        <f t="shared" si="74"/>
        <v>1.03053273529012E-3</v>
      </c>
    </row>
    <row r="144" spans="2:13" x14ac:dyDescent="0.25">
      <c r="B144" s="162" t="s">
        <v>119</v>
      </c>
      <c r="C144" s="163">
        <v>541</v>
      </c>
      <c r="D144" s="163">
        <v>514</v>
      </c>
      <c r="E144" s="163">
        <v>221</v>
      </c>
      <c r="F144" s="163">
        <v>665</v>
      </c>
      <c r="G144" s="163">
        <v>550</v>
      </c>
      <c r="H144" s="163">
        <v>537</v>
      </c>
      <c r="I144" s="165">
        <f t="shared" si="75"/>
        <v>-2.3636363636363678E-2</v>
      </c>
      <c r="J144" s="164">
        <f t="shared" si="71"/>
        <v>4.474708171206232E-2</v>
      </c>
      <c r="K144" s="179">
        <f t="shared" si="72"/>
        <v>-13</v>
      </c>
      <c r="L144" s="163">
        <f t="shared" si="73"/>
        <v>23</v>
      </c>
      <c r="M144" s="164">
        <f t="shared" si="74"/>
        <v>5.9826603119004802E-4</v>
      </c>
    </row>
    <row r="145" spans="2:13" x14ac:dyDescent="0.25">
      <c r="B145" s="162" t="s">
        <v>128</v>
      </c>
      <c r="C145" s="163">
        <v>666</v>
      </c>
      <c r="D145" s="163">
        <v>590</v>
      </c>
      <c r="E145" s="163">
        <v>382</v>
      </c>
      <c r="F145" s="163">
        <v>241</v>
      </c>
      <c r="G145" s="163">
        <v>308</v>
      </c>
      <c r="H145" s="163">
        <v>194</v>
      </c>
      <c r="I145" s="165">
        <f t="shared" si="75"/>
        <v>-0.37012987012987009</v>
      </c>
      <c r="J145" s="164">
        <f t="shared" si="71"/>
        <v>-0.67118644067796618</v>
      </c>
      <c r="K145" s="179">
        <f t="shared" si="72"/>
        <v>-114</v>
      </c>
      <c r="L145" s="163">
        <f t="shared" si="73"/>
        <v>-396</v>
      </c>
      <c r="M145" s="164">
        <f t="shared" si="74"/>
        <v>2.1613335205003599E-4</v>
      </c>
    </row>
    <row r="146" spans="2:13" x14ac:dyDescent="0.25">
      <c r="B146" s="162" t="s">
        <v>131</v>
      </c>
      <c r="C146" s="163">
        <v>2885</v>
      </c>
      <c r="D146" s="163">
        <v>1068</v>
      </c>
      <c r="E146" s="163">
        <v>656</v>
      </c>
      <c r="F146" s="163">
        <v>184</v>
      </c>
      <c r="G146" s="163">
        <v>312</v>
      </c>
      <c r="H146" s="163">
        <v>329</v>
      </c>
      <c r="I146" s="165">
        <f t="shared" si="75"/>
        <v>5.4487179487179516E-2</v>
      </c>
      <c r="J146" s="164">
        <f t="shared" si="71"/>
        <v>-0.69194756554307113</v>
      </c>
      <c r="K146" s="179">
        <f t="shared" si="72"/>
        <v>17</v>
      </c>
      <c r="L146" s="163">
        <f t="shared" si="73"/>
        <v>-739</v>
      </c>
      <c r="M146" s="164">
        <f t="shared" si="74"/>
        <v>3.6653542693021565E-4</v>
      </c>
    </row>
    <row r="147" spans="2:13" x14ac:dyDescent="0.25">
      <c r="B147" s="168" t="s">
        <v>145</v>
      </c>
      <c r="C147" s="169">
        <f>IFERROR(C139-SUM(C140:C146),"nd")</f>
        <v>12181</v>
      </c>
      <c r="D147" s="169">
        <f t="shared" ref="D147:H147" si="76">IFERROR(D139-SUM(D140:D146),"nd")</f>
        <v>13703</v>
      </c>
      <c r="E147" s="169">
        <f t="shared" si="76"/>
        <v>3861</v>
      </c>
      <c r="F147" s="169">
        <f t="shared" si="76"/>
        <v>8828</v>
      </c>
      <c r="G147" s="169">
        <f t="shared" si="76"/>
        <v>10022</v>
      </c>
      <c r="H147" s="169">
        <f t="shared" si="76"/>
        <v>10573</v>
      </c>
      <c r="I147" s="171">
        <f t="shared" si="75"/>
        <v>5.4979046098583062E-2</v>
      </c>
      <c r="J147" s="170">
        <f t="shared" si="71"/>
        <v>-0.2284171349339561</v>
      </c>
      <c r="K147" s="180">
        <f t="shared" si="72"/>
        <v>551</v>
      </c>
      <c r="L147" s="169">
        <f t="shared" si="73"/>
        <v>-3130</v>
      </c>
      <c r="M147" s="170">
        <f t="shared" si="74"/>
        <v>1.1779267686726961E-2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5539</v>
      </c>
      <c r="D149" s="176">
        <f t="shared" ref="D149:H149" si="77">IFERROR(D150+D153,"nd")</f>
        <v>4662</v>
      </c>
      <c r="E149" s="176">
        <f t="shared" si="77"/>
        <v>2071</v>
      </c>
      <c r="F149" s="176">
        <f t="shared" si="77"/>
        <v>9827</v>
      </c>
      <c r="G149" s="176">
        <f t="shared" si="77"/>
        <v>13310</v>
      </c>
      <c r="H149" s="176">
        <f t="shared" si="77"/>
        <v>37891</v>
      </c>
      <c r="I149" s="177">
        <f>IFERROR(H149/G149-1,"-")</f>
        <v>1.8468069120961683</v>
      </c>
      <c r="J149" s="177">
        <f>IFERROR(H149/D149-1,"-")</f>
        <v>7.1276276276276285</v>
      </c>
      <c r="K149" s="176">
        <f>IFERROR(H149-G149,"-")</f>
        <v>24581</v>
      </c>
      <c r="L149" s="176">
        <f>IFERROR(H149-D149,"-")</f>
        <v>33229</v>
      </c>
      <c r="M149" s="177">
        <f>IFERROR(H149/H$9,"-")</f>
        <v>4.221396310581399E-2</v>
      </c>
    </row>
    <row r="150" spans="2:13" x14ac:dyDescent="0.25">
      <c r="B150" s="157" t="s">
        <v>97</v>
      </c>
      <c r="C150" s="158">
        <v>1429</v>
      </c>
      <c r="D150" s="158">
        <v>1134</v>
      </c>
      <c r="E150" s="158">
        <v>405</v>
      </c>
      <c r="F150" s="158">
        <v>2082</v>
      </c>
      <c r="G150" s="158">
        <v>3702</v>
      </c>
      <c r="H150" s="158">
        <v>4466</v>
      </c>
      <c r="I150" s="160">
        <f>IFERROR(H150/G150-1,"-")</f>
        <v>0.20637493246893568</v>
      </c>
      <c r="J150" s="159">
        <f t="shared" ref="J150:J161" si="78">IFERROR(H150/D150-1,"-")</f>
        <v>2.9382716049382718</v>
      </c>
      <c r="K150" s="178">
        <f t="shared" ref="K150:K161" si="79">IFERROR(H150-G150,"-")</f>
        <v>764</v>
      </c>
      <c r="L150" s="158">
        <f t="shared" ref="L150:L161" si="80">IFERROR(H150-D150,"-")</f>
        <v>3332</v>
      </c>
      <c r="M150" s="159">
        <f t="shared" ref="M150:M161" si="81">IFERROR(H150/H$9,"-")</f>
        <v>4.975523454925055E-3</v>
      </c>
    </row>
    <row r="151" spans="2:13" x14ac:dyDescent="0.25">
      <c r="B151" s="162" t="s">
        <v>103</v>
      </c>
      <c r="C151" s="163">
        <v>940</v>
      </c>
      <c r="D151" s="163">
        <v>734</v>
      </c>
      <c r="E151" s="163">
        <v>294</v>
      </c>
      <c r="F151" s="163">
        <v>619</v>
      </c>
      <c r="G151" s="163">
        <v>1764</v>
      </c>
      <c r="H151" s="163">
        <v>2825</v>
      </c>
      <c r="I151" s="165">
        <f>IFERROR(H151/G151-1,"-")</f>
        <v>0.60147392290249435</v>
      </c>
      <c r="J151" s="164">
        <f t="shared" si="78"/>
        <v>2.8487738419618527</v>
      </c>
      <c r="K151" s="179">
        <f t="shared" si="79"/>
        <v>1061</v>
      </c>
      <c r="L151" s="163">
        <f t="shared" si="80"/>
        <v>2091</v>
      </c>
      <c r="M151" s="164">
        <f t="shared" si="81"/>
        <v>3.1473026780482042E-3</v>
      </c>
    </row>
    <row r="152" spans="2:13" x14ac:dyDescent="0.25">
      <c r="B152" s="162" t="s">
        <v>100</v>
      </c>
      <c r="C152" s="163">
        <v>489</v>
      </c>
      <c r="D152" s="163">
        <v>400</v>
      </c>
      <c r="E152" s="163">
        <v>111</v>
      </c>
      <c r="F152" s="163">
        <v>1463</v>
      </c>
      <c r="G152" s="163">
        <v>1938</v>
      </c>
      <c r="H152" s="163">
        <v>1641</v>
      </c>
      <c r="I152" s="165">
        <f>IFERROR(H152/G152-1,"-")</f>
        <v>-0.15325077399380804</v>
      </c>
      <c r="J152" s="164">
        <f t="shared" si="78"/>
        <v>3.1025</v>
      </c>
      <c r="K152" s="179">
        <f t="shared" si="79"/>
        <v>-297</v>
      </c>
      <c r="L152" s="163">
        <f t="shared" si="80"/>
        <v>1241</v>
      </c>
      <c r="M152" s="164">
        <f t="shared" si="81"/>
        <v>1.8282207768768508E-3</v>
      </c>
    </row>
    <row r="153" spans="2:13" x14ac:dyDescent="0.25">
      <c r="B153" s="157" t="s">
        <v>107</v>
      </c>
      <c r="C153" s="158">
        <v>4110</v>
      </c>
      <c r="D153" s="158">
        <v>3528</v>
      </c>
      <c r="E153" s="158">
        <v>1666</v>
      </c>
      <c r="F153" s="158">
        <v>7745</v>
      </c>
      <c r="G153" s="158">
        <v>9608</v>
      </c>
      <c r="H153" s="158">
        <v>33425</v>
      </c>
      <c r="I153" s="160">
        <f>IFERROR(H153/G153-1,"-")</f>
        <v>2.4788717735220649</v>
      </c>
      <c r="J153" s="159">
        <f t="shared" si="78"/>
        <v>8.4742063492063497</v>
      </c>
      <c r="K153" s="178">
        <f t="shared" si="79"/>
        <v>23817</v>
      </c>
      <c r="L153" s="158">
        <f t="shared" si="80"/>
        <v>29897</v>
      </c>
      <c r="M153" s="159">
        <f t="shared" si="81"/>
        <v>3.7238439650888931E-2</v>
      </c>
    </row>
    <row r="154" spans="2:13" x14ac:dyDescent="0.25">
      <c r="B154" s="162" t="s">
        <v>110</v>
      </c>
      <c r="C154" s="163">
        <v>399</v>
      </c>
      <c r="D154" s="163">
        <v>298</v>
      </c>
      <c r="E154" s="163">
        <v>284</v>
      </c>
      <c r="F154" s="163">
        <v>2661</v>
      </c>
      <c r="G154" s="163">
        <v>1917</v>
      </c>
      <c r="H154" s="163">
        <v>21641</v>
      </c>
      <c r="I154" s="165">
        <f t="shared" ref="I154:I161" si="82">IFERROR(H154/G154-1,"-")</f>
        <v>10.288993218570683</v>
      </c>
      <c r="J154" s="164">
        <f t="shared" si="78"/>
        <v>71.62080536912751</v>
      </c>
      <c r="K154" s="179">
        <f t="shared" si="79"/>
        <v>19724</v>
      </c>
      <c r="L154" s="163">
        <f t="shared" si="80"/>
        <v>21343</v>
      </c>
      <c r="M154" s="164">
        <f t="shared" si="81"/>
        <v>2.4110009648014581E-2</v>
      </c>
    </row>
    <row r="155" spans="2:13" x14ac:dyDescent="0.25">
      <c r="B155" s="162" t="s">
        <v>113</v>
      </c>
      <c r="C155" s="163">
        <v>2321</v>
      </c>
      <c r="D155" s="163">
        <v>1847</v>
      </c>
      <c r="E155" s="163">
        <v>434</v>
      </c>
      <c r="F155" s="163">
        <v>1464</v>
      </c>
      <c r="G155" s="163">
        <v>2118</v>
      </c>
      <c r="H155" s="163">
        <v>2536</v>
      </c>
      <c r="I155" s="165">
        <f t="shared" si="82"/>
        <v>0.19735599622285172</v>
      </c>
      <c r="J155" s="164">
        <f t="shared" si="78"/>
        <v>0.37303735787763936</v>
      </c>
      <c r="K155" s="179">
        <f t="shared" si="79"/>
        <v>418</v>
      </c>
      <c r="L155" s="163">
        <f t="shared" si="80"/>
        <v>689</v>
      </c>
      <c r="M155" s="164">
        <f t="shared" si="81"/>
        <v>2.8253308288602643E-3</v>
      </c>
    </row>
    <row r="156" spans="2:13" x14ac:dyDescent="0.25">
      <c r="B156" s="162" t="s">
        <v>116</v>
      </c>
      <c r="C156" s="163">
        <v>161</v>
      </c>
      <c r="D156" s="163">
        <v>221</v>
      </c>
      <c r="E156" s="163">
        <v>61</v>
      </c>
      <c r="F156" s="163">
        <v>386</v>
      </c>
      <c r="G156" s="163">
        <v>1063</v>
      </c>
      <c r="H156" s="163">
        <v>975</v>
      </c>
      <c r="I156" s="165">
        <f t="shared" si="82"/>
        <v>-8.2784571966133536E-2</v>
      </c>
      <c r="J156" s="164">
        <f t="shared" si="78"/>
        <v>3.4117647058823533</v>
      </c>
      <c r="K156" s="179">
        <f t="shared" si="79"/>
        <v>-88</v>
      </c>
      <c r="L156" s="163">
        <f t="shared" si="80"/>
        <v>754</v>
      </c>
      <c r="M156" s="164">
        <f t="shared" si="81"/>
        <v>1.0862372074679643E-3</v>
      </c>
    </row>
    <row r="157" spans="2:13" x14ac:dyDescent="0.25">
      <c r="B157" s="162" t="s">
        <v>123</v>
      </c>
      <c r="C157" s="163">
        <v>126</v>
      </c>
      <c r="D157" s="163">
        <v>141</v>
      </c>
      <c r="E157" s="163">
        <v>30</v>
      </c>
      <c r="F157" s="163">
        <v>913</v>
      </c>
      <c r="G157" s="163">
        <v>716</v>
      </c>
      <c r="H157" s="163">
        <v>2156</v>
      </c>
      <c r="I157" s="165">
        <f t="shared" si="82"/>
        <v>2.011173184357542</v>
      </c>
      <c r="J157" s="164">
        <f t="shared" si="78"/>
        <v>14.290780141843971</v>
      </c>
      <c r="K157" s="179">
        <f t="shared" si="79"/>
        <v>1440</v>
      </c>
      <c r="L157" s="163">
        <f t="shared" si="80"/>
        <v>2015</v>
      </c>
      <c r="M157" s="164">
        <f t="shared" si="81"/>
        <v>2.4019768403086474E-3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39</v>
      </c>
      <c r="F158" s="163">
        <v>251</v>
      </c>
      <c r="G158" s="163">
        <v>449</v>
      </c>
      <c r="H158" s="163">
        <v>429</v>
      </c>
      <c r="I158" s="165">
        <f t="shared" si="82"/>
        <v>-4.4543429844097981E-2</v>
      </c>
      <c r="J158" s="164">
        <f t="shared" si="78"/>
        <v>20.45</v>
      </c>
      <c r="K158" s="179">
        <f t="shared" si="79"/>
        <v>-20</v>
      </c>
      <c r="L158" s="163">
        <f t="shared" si="80"/>
        <v>409</v>
      </c>
      <c r="M158" s="164">
        <f t="shared" si="81"/>
        <v>4.7794437128590431E-4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183</v>
      </c>
      <c r="G159" s="163">
        <v>185</v>
      </c>
      <c r="H159" s="163">
        <v>625</v>
      </c>
      <c r="I159" s="165">
        <f t="shared" si="82"/>
        <v>2.3783783783783785</v>
      </c>
      <c r="J159" s="164">
        <f t="shared" si="78"/>
        <v>8.3283582089552244</v>
      </c>
      <c r="K159" s="179">
        <f t="shared" si="79"/>
        <v>440</v>
      </c>
      <c r="L159" s="163">
        <f t="shared" si="80"/>
        <v>558</v>
      </c>
      <c r="M159" s="164">
        <f t="shared" si="81"/>
        <v>6.9630590222305412E-4</v>
      </c>
    </row>
    <row r="160" spans="2:13" x14ac:dyDescent="0.25">
      <c r="B160" s="162" t="s">
        <v>131</v>
      </c>
      <c r="C160" s="163">
        <v>18</v>
      </c>
      <c r="D160" s="163">
        <v>63</v>
      </c>
      <c r="E160" s="163">
        <v>159</v>
      </c>
      <c r="F160" s="163">
        <v>155</v>
      </c>
      <c r="G160" s="163">
        <v>70</v>
      </c>
      <c r="H160" s="163">
        <v>1591</v>
      </c>
      <c r="I160" s="165">
        <f t="shared" si="82"/>
        <v>21.728571428571428</v>
      </c>
      <c r="J160" s="164">
        <f t="shared" si="78"/>
        <v>24.253968253968253</v>
      </c>
      <c r="K160" s="179">
        <f t="shared" si="79"/>
        <v>1521</v>
      </c>
      <c r="L160" s="163">
        <f t="shared" si="80"/>
        <v>1528</v>
      </c>
      <c r="M160" s="164">
        <f t="shared" si="81"/>
        <v>1.7725163046990065E-3</v>
      </c>
    </row>
    <row r="161" spans="2:13" x14ac:dyDescent="0.25">
      <c r="B161" s="168" t="s">
        <v>145</v>
      </c>
      <c r="C161" s="169">
        <f>IFERROR(C153-SUM(C154:C160),"nd")</f>
        <v>999</v>
      </c>
      <c r="D161" s="169">
        <f t="shared" ref="D161:H161" si="83">IFERROR(D153-SUM(D154:D160),"nd")</f>
        <v>871</v>
      </c>
      <c r="E161" s="169">
        <f t="shared" si="83"/>
        <v>507</v>
      </c>
      <c r="F161" s="169">
        <f t="shared" si="83"/>
        <v>1732</v>
      </c>
      <c r="G161" s="169">
        <f t="shared" si="83"/>
        <v>3090</v>
      </c>
      <c r="H161" s="169">
        <f t="shared" si="83"/>
        <v>3472</v>
      </c>
      <c r="I161" s="171">
        <f t="shared" si="82"/>
        <v>0.12362459546925564</v>
      </c>
      <c r="J161" s="170">
        <f t="shared" si="78"/>
        <v>2.986222732491389</v>
      </c>
      <c r="K161" s="180">
        <f t="shared" si="79"/>
        <v>382</v>
      </c>
      <c r="L161" s="169">
        <f t="shared" si="80"/>
        <v>2601</v>
      </c>
      <c r="M161" s="170">
        <f t="shared" si="81"/>
        <v>3.86811854802951E-3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30AA2-EB4C-4D7C-B27D-572BEFFE2079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552847</v>
      </c>
      <c r="D8" s="176">
        <f t="shared" si="0"/>
        <v>206657</v>
      </c>
      <c r="E8" s="176">
        <f t="shared" si="0"/>
        <v>182034</v>
      </c>
      <c r="F8" s="176">
        <f t="shared" si="0"/>
        <v>490489</v>
      </c>
      <c r="G8" s="176">
        <f t="shared" si="0"/>
        <v>544113</v>
      </c>
      <c r="H8" s="176">
        <f t="shared" si="0"/>
        <v>563412</v>
      </c>
      <c r="I8" s="177">
        <f>IFERROR(H8/G8-1,"-")</f>
        <v>3.5468735354604597E-2</v>
      </c>
      <c r="J8" s="177">
        <f>IFERROR(H8/C8-1,"-")</f>
        <v>1.9110169721459958E-2</v>
      </c>
      <c r="K8" s="177">
        <f>H8/H$8</f>
        <v>1</v>
      </c>
      <c r="L8" s="176">
        <f t="shared" ref="L8:Q8" si="1">L9+L12</f>
        <v>2100189</v>
      </c>
      <c r="M8" s="176">
        <f t="shared" si="1"/>
        <v>795657</v>
      </c>
      <c r="N8" s="176">
        <f t="shared" si="1"/>
        <v>856378</v>
      </c>
      <c r="O8" s="176">
        <f t="shared" si="1"/>
        <v>2279770</v>
      </c>
      <c r="P8" s="176">
        <f t="shared" si="1"/>
        <v>2487865</v>
      </c>
      <c r="Q8" s="176">
        <f t="shared" si="1"/>
        <v>2634612</v>
      </c>
      <c r="R8" s="177">
        <f>IFERROR(Q8/P8-1,"-")</f>
        <v>5.8985113742104245E-2</v>
      </c>
      <c r="S8" s="177">
        <f>IFERROR(Q8/L8-1,"-")</f>
        <v>0.25446424107544607</v>
      </c>
      <c r="T8" s="177">
        <f>Q8/Q$8</f>
        <v>1</v>
      </c>
      <c r="U8" s="176">
        <f>U9+U12</f>
        <v>2653036</v>
      </c>
      <c r="V8" s="176">
        <f>V9+V12</f>
        <v>1038412</v>
      </c>
      <c r="W8" s="176">
        <f>W9+W12</f>
        <v>2770259</v>
      </c>
      <c r="X8" s="176">
        <f>X9+X12</f>
        <v>3031978</v>
      </c>
      <c r="Y8" s="176">
        <f>Y9+Y12</f>
        <v>3198024</v>
      </c>
      <c r="Z8" s="177">
        <f>IFERROR(Y8/X8-1,"-")</f>
        <v>5.4764909244064519E-2</v>
      </c>
      <c r="AA8" s="177">
        <f t="shared" ref="AA8:AA20" si="2">IFERROR(Y8/U8-1,"-")</f>
        <v>0.20542050692112723</v>
      </c>
      <c r="AB8" s="177">
        <f>Y8/Y$8</f>
        <v>1</v>
      </c>
    </row>
    <row r="9" spans="1:28" x14ac:dyDescent="0.25">
      <c r="A9" s="1"/>
      <c r="B9" s="157" t="s">
        <v>97</v>
      </c>
      <c r="C9" s="158">
        <v>143245</v>
      </c>
      <c r="D9" s="158">
        <v>63026</v>
      </c>
      <c r="E9" s="158">
        <v>85270</v>
      </c>
      <c r="F9" s="158">
        <v>133164</v>
      </c>
      <c r="G9" s="158">
        <v>160810</v>
      </c>
      <c r="H9" s="158">
        <v>166766</v>
      </c>
      <c r="I9" s="159">
        <f>IFERROR(H9/G9-1,"-")</f>
        <v>3.7037497668055419E-2</v>
      </c>
      <c r="J9" s="160">
        <f>IFERROR(H9/C9-1,"-")</f>
        <v>0.16420119375894449</v>
      </c>
      <c r="K9" s="159">
        <f>H9/H$8</f>
        <v>0.295992985594911</v>
      </c>
      <c r="L9" s="158">
        <v>526913</v>
      </c>
      <c r="M9" s="158">
        <v>228825</v>
      </c>
      <c r="N9" s="158">
        <v>412198</v>
      </c>
      <c r="O9" s="158">
        <v>540915</v>
      </c>
      <c r="P9" s="158">
        <v>536888</v>
      </c>
      <c r="Q9" s="158">
        <v>527976</v>
      </c>
      <c r="R9" s="159">
        <f>IFERROR(Q9/P9-1,"-")</f>
        <v>-1.6599365230737129E-2</v>
      </c>
      <c r="S9" s="160">
        <f>IFERROR(Q9/L9-1,"-")</f>
        <v>2.0174108439154903E-3</v>
      </c>
      <c r="T9" s="159">
        <f>Q9/Q$8</f>
        <v>0.2003999070830923</v>
      </c>
      <c r="U9" s="158">
        <v>670158</v>
      </c>
      <c r="V9" s="158">
        <v>497468</v>
      </c>
      <c r="W9" s="158">
        <v>674079</v>
      </c>
      <c r="X9" s="158">
        <v>697698</v>
      </c>
      <c r="Y9" s="158">
        <v>694742</v>
      </c>
      <c r="Z9" s="159">
        <f>IFERROR(Y9/X9-1,"-")</f>
        <v>-4.2367901298269173E-3</v>
      </c>
      <c r="AA9" s="160">
        <f t="shared" si="2"/>
        <v>3.6683886486470252E-2</v>
      </c>
      <c r="AB9" s="159">
        <f>Y9/Y$8</f>
        <v>0.21724102133067169</v>
      </c>
    </row>
    <row r="10" spans="1:28" x14ac:dyDescent="0.25">
      <c r="A10" s="161"/>
      <c r="B10" s="162" t="s">
        <v>103</v>
      </c>
      <c r="C10" s="163">
        <v>70115</v>
      </c>
      <c r="D10" s="163">
        <v>27532</v>
      </c>
      <c r="E10" s="163">
        <v>56364</v>
      </c>
      <c r="F10" s="163">
        <v>76620</v>
      </c>
      <c r="G10" s="163">
        <v>91437</v>
      </c>
      <c r="H10" s="163">
        <v>94400</v>
      </c>
      <c r="I10" s="164">
        <f>IFERROR(H10/G10-1,"-")</f>
        <v>3.2404825180178731E-2</v>
      </c>
      <c r="J10" s="165">
        <f>IFERROR(H10/C10-1,"-")</f>
        <v>0.34635955216430148</v>
      </c>
      <c r="K10" s="164">
        <f>H10/H$8</f>
        <v>0.16755056690308337</v>
      </c>
      <c r="L10" s="163">
        <v>173186</v>
      </c>
      <c r="M10" s="163">
        <v>80020</v>
      </c>
      <c r="N10" s="163">
        <v>192429</v>
      </c>
      <c r="O10" s="163">
        <v>189053</v>
      </c>
      <c r="P10" s="163">
        <v>182067</v>
      </c>
      <c r="Q10" s="163">
        <v>175239</v>
      </c>
      <c r="R10" s="164">
        <f>IFERROR(Q10/P10-1,"-")</f>
        <v>-3.7502677585723898E-2</v>
      </c>
      <c r="S10" s="165">
        <f>IFERROR(Q10/L10-1,"-")</f>
        <v>1.185430693012135E-2</v>
      </c>
      <c r="T10" s="164">
        <f>Q10/Q$8</f>
        <v>6.6514158441546609E-2</v>
      </c>
      <c r="U10" s="163">
        <v>243301</v>
      </c>
      <c r="V10" s="163">
        <v>248793</v>
      </c>
      <c r="W10" s="163">
        <v>265673</v>
      </c>
      <c r="X10" s="163">
        <v>273504</v>
      </c>
      <c r="Y10" s="163">
        <v>269639</v>
      </c>
      <c r="Z10" s="164">
        <f>IFERROR(Y10/X10-1,"-")</f>
        <v>-1.4131420381420345E-2</v>
      </c>
      <c r="AA10" s="165">
        <f t="shared" si="2"/>
        <v>0.10825274043263278</v>
      </c>
      <c r="AB10" s="164">
        <f>Y10/Y$8</f>
        <v>8.4314251550332328E-2</v>
      </c>
    </row>
    <row r="11" spans="1:28" x14ac:dyDescent="0.25">
      <c r="A11" s="161"/>
      <c r="B11" s="162" t="s">
        <v>100</v>
      </c>
      <c r="C11" s="163">
        <v>73130</v>
      </c>
      <c r="D11" s="163">
        <v>35494</v>
      </c>
      <c r="E11" s="163">
        <v>28906</v>
      </c>
      <c r="F11" s="163">
        <v>56544</v>
      </c>
      <c r="G11" s="163">
        <v>69373</v>
      </c>
      <c r="H11" s="163">
        <v>72366</v>
      </c>
      <c r="I11" s="164">
        <f>IFERROR(H11/G11-1,"-")</f>
        <v>4.3143586121401789E-2</v>
      </c>
      <c r="J11" s="165">
        <f>IFERROR(H11/C11-1,"-")</f>
        <v>-1.0447148912894888E-2</v>
      </c>
      <c r="K11" s="164">
        <f>H11/H$8</f>
        <v>0.12844241869182765</v>
      </c>
      <c r="L11" s="163">
        <v>353727</v>
      </c>
      <c r="M11" s="163">
        <v>148805</v>
      </c>
      <c r="N11" s="163">
        <v>219769</v>
      </c>
      <c r="O11" s="163">
        <v>351862</v>
      </c>
      <c r="P11" s="163">
        <v>354821</v>
      </c>
      <c r="Q11" s="163">
        <v>352737</v>
      </c>
      <c r="R11" s="164">
        <f>IFERROR(Q11/P11-1,"-")</f>
        <v>-5.873384044349117E-3</v>
      </c>
      <c r="S11" s="165">
        <f>IFERROR(Q11/L11-1,"-")</f>
        <v>-2.7987685418415786E-3</v>
      </c>
      <c r="T11" s="164">
        <f>Q11/Q$8</f>
        <v>0.1338857486415457</v>
      </c>
      <c r="U11" s="163">
        <v>426857</v>
      </c>
      <c r="V11" s="163">
        <v>248675</v>
      </c>
      <c r="W11" s="163">
        <v>408406</v>
      </c>
      <c r="X11" s="163">
        <v>424194</v>
      </c>
      <c r="Y11" s="163">
        <v>425103</v>
      </c>
      <c r="Z11" s="164">
        <f>IFERROR(Y11/X11-1,"-")</f>
        <v>2.1428874524391794E-3</v>
      </c>
      <c r="AA11" s="165">
        <f t="shared" si="2"/>
        <v>-4.1091044541848865E-3</v>
      </c>
      <c r="AB11" s="164">
        <f>Y11/Y$8</f>
        <v>0.13292676978033935</v>
      </c>
    </row>
    <row r="12" spans="1:28" x14ac:dyDescent="0.25">
      <c r="A12" s="1"/>
      <c r="B12" s="157" t="s">
        <v>107</v>
      </c>
      <c r="C12" s="158">
        <v>409602</v>
      </c>
      <c r="D12" s="158">
        <v>143631</v>
      </c>
      <c r="E12" s="158">
        <v>96764</v>
      </c>
      <c r="F12" s="158">
        <v>357325</v>
      </c>
      <c r="G12" s="158">
        <v>383303</v>
      </c>
      <c r="H12" s="158">
        <v>396646</v>
      </c>
      <c r="I12" s="159">
        <f>IFERROR(H12/G12-1,"-")</f>
        <v>3.4810580663339419E-2</v>
      </c>
      <c r="J12" s="160">
        <f>IFERROR(H12/C12-1,"-")</f>
        <v>-3.1630704928198639E-2</v>
      </c>
      <c r="K12" s="159">
        <f>H12/H$8</f>
        <v>0.70400701440508895</v>
      </c>
      <c r="L12" s="158">
        <v>1573276</v>
      </c>
      <c r="M12" s="158">
        <v>566832</v>
      </c>
      <c r="N12" s="158">
        <v>444180</v>
      </c>
      <c r="O12" s="158">
        <v>1738855</v>
      </c>
      <c r="P12" s="158">
        <v>1950977</v>
      </c>
      <c r="Q12" s="158">
        <v>2106636</v>
      </c>
      <c r="R12" s="159">
        <f>IFERROR(Q12/P12-1,"-")</f>
        <v>7.9785153797302666E-2</v>
      </c>
      <c r="S12" s="160">
        <f>IFERROR(Q12/L12-1,"-")</f>
        <v>0.33901235384001271</v>
      </c>
      <c r="T12" s="159">
        <f>Q12/Q$8</f>
        <v>0.7996000929169077</v>
      </c>
      <c r="U12" s="158">
        <v>1982878</v>
      </c>
      <c r="V12" s="158">
        <v>540944</v>
      </c>
      <c r="W12" s="158">
        <v>2096180</v>
      </c>
      <c r="X12" s="158">
        <v>2334280</v>
      </c>
      <c r="Y12" s="158">
        <v>2503282</v>
      </c>
      <c r="Z12" s="159">
        <f>IFERROR(Y12/X12-1,"-")</f>
        <v>7.2400054834895533E-2</v>
      </c>
      <c r="AA12" s="160">
        <f t="shared" si="2"/>
        <v>0.26244882438556472</v>
      </c>
      <c r="AB12" s="159">
        <f>Y12/Y$8</f>
        <v>0.78275897866932831</v>
      </c>
    </row>
    <row r="13" spans="1:28" s="56" customFormat="1" x14ac:dyDescent="0.25">
      <c r="B13" s="162" t="s">
        <v>110</v>
      </c>
      <c r="C13" s="163">
        <v>146700</v>
      </c>
      <c r="D13" s="163">
        <v>46785</v>
      </c>
      <c r="E13" s="163">
        <v>17307</v>
      </c>
      <c r="F13" s="163">
        <v>135105</v>
      </c>
      <c r="G13" s="163">
        <v>152246</v>
      </c>
      <c r="H13" s="163">
        <v>152422</v>
      </c>
      <c r="I13" s="164">
        <f t="shared" ref="I13:I20" si="3">IFERROR(H13/G13-1,"-")</f>
        <v>1.1560238035810411E-3</v>
      </c>
      <c r="J13" s="165">
        <f t="shared" ref="J13:J20" si="4">IFERROR(H13/C13-1,"-")</f>
        <v>3.9004771642808356E-2</v>
      </c>
      <c r="K13" s="164">
        <f t="shared" ref="K13:K20" si="5">H13/H$8</f>
        <v>0.27053381894599332</v>
      </c>
      <c r="L13" s="163">
        <v>712375</v>
      </c>
      <c r="M13" s="163">
        <v>220258</v>
      </c>
      <c r="N13" s="163">
        <v>88327</v>
      </c>
      <c r="O13" s="163">
        <v>834684</v>
      </c>
      <c r="P13" s="163">
        <v>928553</v>
      </c>
      <c r="Q13" s="163">
        <v>997105</v>
      </c>
      <c r="R13" s="164">
        <f t="shared" ref="R13:R20" si="6">IFERROR(Q13/P13-1,"-")</f>
        <v>7.382669594519653E-2</v>
      </c>
      <c r="S13" s="165">
        <f t="shared" ref="S13:S20" si="7">IFERROR(Q13/L13-1,"-")</f>
        <v>0.39969117389015607</v>
      </c>
      <c r="T13" s="164">
        <f t="shared" ref="T13:T20" si="8">Q13/Q$8</f>
        <v>0.37846369788037099</v>
      </c>
      <c r="U13" s="163">
        <v>859075</v>
      </c>
      <c r="V13" s="163">
        <v>105634</v>
      </c>
      <c r="W13" s="163">
        <v>969789</v>
      </c>
      <c r="X13" s="163">
        <v>1080799</v>
      </c>
      <c r="Y13" s="163">
        <v>1149527</v>
      </c>
      <c r="Z13" s="164">
        <f t="shared" ref="Z13:Z20" si="9">IFERROR(Y13/X13-1,"-")</f>
        <v>6.3589992218719749E-2</v>
      </c>
      <c r="AA13" s="165">
        <f t="shared" si="2"/>
        <v>0.33809853621627917</v>
      </c>
      <c r="AB13" s="164">
        <f t="shared" ref="AB13:AB20" si="10">Y13/Y$8</f>
        <v>0.35944914734848771</v>
      </c>
    </row>
    <row r="14" spans="1:28" s="56" customFormat="1" x14ac:dyDescent="0.25">
      <c r="B14" s="162" t="s">
        <v>113</v>
      </c>
      <c r="C14" s="163">
        <v>59580</v>
      </c>
      <c r="D14" s="163">
        <v>21287</v>
      </c>
      <c r="E14" s="163">
        <v>18420</v>
      </c>
      <c r="F14" s="163">
        <v>44395</v>
      </c>
      <c r="G14" s="163">
        <v>50829</v>
      </c>
      <c r="H14" s="163">
        <v>51984</v>
      </c>
      <c r="I14" s="164">
        <f t="shared" si="3"/>
        <v>2.2723248539219698E-2</v>
      </c>
      <c r="J14" s="165">
        <f t="shared" si="4"/>
        <v>-0.12749244712990937</v>
      </c>
      <c r="K14" s="164">
        <f t="shared" si="5"/>
        <v>9.2266405401375901E-2</v>
      </c>
      <c r="L14" s="163">
        <v>246578</v>
      </c>
      <c r="M14" s="163">
        <v>81653</v>
      </c>
      <c r="N14" s="163">
        <v>72712</v>
      </c>
      <c r="O14" s="163">
        <v>190050</v>
      </c>
      <c r="P14" s="163">
        <v>218113</v>
      </c>
      <c r="Q14" s="163">
        <v>225157</v>
      </c>
      <c r="R14" s="164">
        <f t="shared" si="6"/>
        <v>3.2295186440056245E-2</v>
      </c>
      <c r="S14" s="165">
        <f t="shared" si="7"/>
        <v>-8.6873119256381304E-2</v>
      </c>
      <c r="T14" s="164">
        <f t="shared" si="8"/>
        <v>8.5461160884411067E-2</v>
      </c>
      <c r="U14" s="163">
        <v>306158</v>
      </c>
      <c r="V14" s="163">
        <v>91132</v>
      </c>
      <c r="W14" s="163">
        <v>234445</v>
      </c>
      <c r="X14" s="163">
        <v>268942</v>
      </c>
      <c r="Y14" s="163">
        <v>277141</v>
      </c>
      <c r="Z14" s="164">
        <f t="shared" si="9"/>
        <v>3.0486127120345596E-2</v>
      </c>
      <c r="AA14" s="165">
        <f t="shared" si="2"/>
        <v>-9.4777859797882114E-2</v>
      </c>
      <c r="AB14" s="164">
        <f t="shared" si="10"/>
        <v>8.6660075096372011E-2</v>
      </c>
    </row>
    <row r="15" spans="1:28" x14ac:dyDescent="0.25">
      <c r="A15" s="1"/>
      <c r="B15" s="162" t="s">
        <v>116</v>
      </c>
      <c r="C15" s="163">
        <v>23544</v>
      </c>
      <c r="D15" s="163">
        <v>9288</v>
      </c>
      <c r="E15" s="163">
        <v>13149</v>
      </c>
      <c r="F15" s="163">
        <v>23828</v>
      </c>
      <c r="G15" s="163">
        <v>26293</v>
      </c>
      <c r="H15" s="163">
        <v>25148</v>
      </c>
      <c r="I15" s="164">
        <f t="shared" si="3"/>
        <v>-4.3547712318868115E-2</v>
      </c>
      <c r="J15" s="165">
        <f t="shared" si="4"/>
        <v>6.8127760788311287E-2</v>
      </c>
      <c r="K15" s="164">
        <f t="shared" si="5"/>
        <v>4.4635187038969709E-2</v>
      </c>
      <c r="L15" s="163">
        <v>82152</v>
      </c>
      <c r="M15" s="163">
        <v>30162</v>
      </c>
      <c r="N15" s="163">
        <v>52248</v>
      </c>
      <c r="O15" s="163">
        <v>97158</v>
      </c>
      <c r="P15" s="163">
        <v>105684</v>
      </c>
      <c r="Q15" s="163">
        <v>120242</v>
      </c>
      <c r="R15" s="164">
        <f t="shared" si="6"/>
        <v>0.13775027440293708</v>
      </c>
      <c r="S15" s="165">
        <f>IFERROR(Q15/L15-1,"-")</f>
        <v>0.46365274126010325</v>
      </c>
      <c r="T15" s="164">
        <f t="shared" si="8"/>
        <v>4.5639357901656866E-2</v>
      </c>
      <c r="U15" s="163">
        <v>105696</v>
      </c>
      <c r="V15" s="163">
        <v>65397</v>
      </c>
      <c r="W15" s="163">
        <v>120986</v>
      </c>
      <c r="X15" s="163">
        <v>131977</v>
      </c>
      <c r="Y15" s="163">
        <v>145390</v>
      </c>
      <c r="Z15" s="164">
        <f t="shared" si="9"/>
        <v>0.10163134485554304</v>
      </c>
      <c r="AA15" s="165">
        <f t="shared" si="2"/>
        <v>0.37554874356645485</v>
      </c>
      <c r="AB15" s="164">
        <f t="shared" si="10"/>
        <v>4.5462448061678089E-2</v>
      </c>
    </row>
    <row r="16" spans="1:28" x14ac:dyDescent="0.25">
      <c r="A16" s="1"/>
      <c r="B16" s="162" t="s">
        <v>123</v>
      </c>
      <c r="C16" s="163">
        <v>11675</v>
      </c>
      <c r="D16" s="163">
        <v>4149</v>
      </c>
      <c r="E16" s="163">
        <v>2771</v>
      </c>
      <c r="F16" s="163">
        <v>14530</v>
      </c>
      <c r="G16" s="163">
        <v>10452</v>
      </c>
      <c r="H16" s="163">
        <v>10045</v>
      </c>
      <c r="I16" s="164">
        <f t="shared" si="3"/>
        <v>-3.8939915805587422E-2</v>
      </c>
      <c r="J16" s="165">
        <f t="shared" si="4"/>
        <v>-0.13961456102783731</v>
      </c>
      <c r="K16" s="164">
        <f t="shared" si="5"/>
        <v>1.7828871234549494E-2</v>
      </c>
      <c r="L16" s="163">
        <v>56417</v>
      </c>
      <c r="M16" s="163">
        <v>21111</v>
      </c>
      <c r="N16" s="163">
        <v>28283</v>
      </c>
      <c r="O16" s="163">
        <v>81146</v>
      </c>
      <c r="P16" s="163">
        <v>76710</v>
      </c>
      <c r="Q16" s="163">
        <v>84668</v>
      </c>
      <c r="R16" s="164">
        <f t="shared" si="6"/>
        <v>0.1037413635771085</v>
      </c>
      <c r="S16" s="165">
        <f t="shared" si="7"/>
        <v>0.50075331903504261</v>
      </c>
      <c r="T16" s="164">
        <f t="shared" si="8"/>
        <v>3.2136800409320231E-2</v>
      </c>
      <c r="U16" s="163">
        <v>68092</v>
      </c>
      <c r="V16" s="163">
        <v>31054</v>
      </c>
      <c r="W16" s="163">
        <v>95676</v>
      </c>
      <c r="X16" s="163">
        <v>87162</v>
      </c>
      <c r="Y16" s="163">
        <v>94713</v>
      </c>
      <c r="Z16" s="164">
        <f t="shared" si="9"/>
        <v>8.6631789082398214E-2</v>
      </c>
      <c r="AA16" s="165">
        <f t="shared" si="2"/>
        <v>0.39095635316924171</v>
      </c>
      <c r="AB16" s="164">
        <f t="shared" si="10"/>
        <v>2.9616100442022949E-2</v>
      </c>
    </row>
    <row r="17" spans="1:28" x14ac:dyDescent="0.25">
      <c r="A17" s="56"/>
      <c r="B17" s="162" t="s">
        <v>119</v>
      </c>
      <c r="C17" s="163">
        <v>9511</v>
      </c>
      <c r="D17" s="163">
        <v>4665</v>
      </c>
      <c r="E17" s="163">
        <v>2821</v>
      </c>
      <c r="F17" s="163">
        <v>7603</v>
      </c>
      <c r="G17" s="163">
        <v>7311</v>
      </c>
      <c r="H17" s="163">
        <v>6802</v>
      </c>
      <c r="I17" s="164">
        <f t="shared" si="3"/>
        <v>-6.962111886198874E-2</v>
      </c>
      <c r="J17" s="165">
        <f t="shared" si="4"/>
        <v>-0.28482809378614238</v>
      </c>
      <c r="K17" s="164">
        <f t="shared" si="5"/>
        <v>1.2072870297402257E-2</v>
      </c>
      <c r="L17" s="163">
        <v>78091</v>
      </c>
      <c r="M17" s="163">
        <v>37509</v>
      </c>
      <c r="N17" s="163">
        <v>37313</v>
      </c>
      <c r="O17" s="163">
        <v>87782</v>
      </c>
      <c r="P17" s="163">
        <v>90041</v>
      </c>
      <c r="Q17" s="163">
        <v>95977</v>
      </c>
      <c r="R17" s="164">
        <f t="shared" si="6"/>
        <v>6.5925522817383175E-2</v>
      </c>
      <c r="S17" s="165">
        <f t="shared" si="7"/>
        <v>0.22904047841620678</v>
      </c>
      <c r="T17" s="164">
        <f t="shared" si="8"/>
        <v>3.6429273077022345E-2</v>
      </c>
      <c r="U17" s="163">
        <v>87602</v>
      </c>
      <c r="V17" s="163">
        <v>40134</v>
      </c>
      <c r="W17" s="163">
        <v>95385</v>
      </c>
      <c r="X17" s="163">
        <v>97352</v>
      </c>
      <c r="Y17" s="163">
        <v>102779</v>
      </c>
      <c r="Z17" s="164">
        <f t="shared" si="9"/>
        <v>5.5746158271016588E-2</v>
      </c>
      <c r="AA17" s="165">
        <f t="shared" si="2"/>
        <v>0.17324946919020112</v>
      </c>
      <c r="AB17" s="164">
        <f t="shared" si="10"/>
        <v>3.2138282889684379E-2</v>
      </c>
    </row>
    <row r="18" spans="1:28" x14ac:dyDescent="0.25">
      <c r="A18" s="56"/>
      <c r="B18" s="162" t="s">
        <v>128</v>
      </c>
      <c r="C18" s="163">
        <v>10342</v>
      </c>
      <c r="D18" s="163">
        <v>3296</v>
      </c>
      <c r="E18" s="163">
        <v>296</v>
      </c>
      <c r="F18" s="163">
        <v>3891</v>
      </c>
      <c r="G18" s="163">
        <v>4488</v>
      </c>
      <c r="H18" s="163">
        <v>3508</v>
      </c>
      <c r="I18" s="164">
        <f t="shared" si="3"/>
        <v>-0.21836007130124779</v>
      </c>
      <c r="J18" s="165">
        <f t="shared" si="4"/>
        <v>-0.66080061883581509</v>
      </c>
      <c r="K18" s="164">
        <f t="shared" si="5"/>
        <v>6.2263494565255977E-3</v>
      </c>
      <c r="L18" s="163">
        <v>21140</v>
      </c>
      <c r="M18" s="163">
        <v>14792</v>
      </c>
      <c r="N18" s="163">
        <v>1765</v>
      </c>
      <c r="O18" s="163">
        <v>20832</v>
      </c>
      <c r="P18" s="163">
        <v>26366</v>
      </c>
      <c r="Q18" s="163">
        <v>24615</v>
      </c>
      <c r="R18" s="164">
        <f t="shared" si="6"/>
        <v>-6.6411287263900443E-2</v>
      </c>
      <c r="S18" s="165">
        <f t="shared" si="7"/>
        <v>0.16438032166508987</v>
      </c>
      <c r="T18" s="164">
        <f t="shared" si="8"/>
        <v>9.3429317106275989E-3</v>
      </c>
      <c r="U18" s="163">
        <v>31482</v>
      </c>
      <c r="V18" s="163">
        <v>2061</v>
      </c>
      <c r="W18" s="163">
        <v>24723</v>
      </c>
      <c r="X18" s="163">
        <v>30854</v>
      </c>
      <c r="Y18" s="163">
        <v>28123</v>
      </c>
      <c r="Z18" s="164">
        <f t="shared" si="9"/>
        <v>-8.8513644908277733E-2</v>
      </c>
      <c r="AA18" s="165">
        <f t="shared" si="2"/>
        <v>-0.10669588971475763</v>
      </c>
      <c r="AB18" s="164">
        <f t="shared" si="10"/>
        <v>8.7938677133129715E-3</v>
      </c>
    </row>
    <row r="19" spans="1:28" x14ac:dyDescent="0.25">
      <c r="A19" s="56"/>
      <c r="B19" s="162" t="s">
        <v>131</v>
      </c>
      <c r="C19" s="163">
        <v>7240</v>
      </c>
      <c r="D19" s="163">
        <v>3329</v>
      </c>
      <c r="E19" s="163">
        <v>315</v>
      </c>
      <c r="F19" s="163">
        <v>2113</v>
      </c>
      <c r="G19" s="163">
        <v>2621</v>
      </c>
      <c r="H19" s="163">
        <v>2135</v>
      </c>
      <c r="I19" s="164">
        <f t="shared" si="3"/>
        <v>-0.18542541014879821</v>
      </c>
      <c r="J19" s="165">
        <f t="shared" si="4"/>
        <v>-0.70511049723756902</v>
      </c>
      <c r="K19" s="164">
        <f t="shared" si="5"/>
        <v>3.7894116561237603E-3</v>
      </c>
      <c r="L19" s="163">
        <v>27754</v>
      </c>
      <c r="M19" s="163">
        <v>20961</v>
      </c>
      <c r="N19" s="163">
        <v>1460</v>
      </c>
      <c r="O19" s="163">
        <v>14963</v>
      </c>
      <c r="P19" s="163">
        <v>23981</v>
      </c>
      <c r="Q19" s="163">
        <v>22747</v>
      </c>
      <c r="R19" s="164">
        <f t="shared" si="6"/>
        <v>-5.1457403777990907E-2</v>
      </c>
      <c r="S19" s="165">
        <f t="shared" si="7"/>
        <v>-0.18040642790228434</v>
      </c>
      <c r="T19" s="164">
        <f t="shared" si="8"/>
        <v>8.6339089019559622E-3</v>
      </c>
      <c r="U19" s="163">
        <v>34994</v>
      </c>
      <c r="V19" s="163">
        <v>1775</v>
      </c>
      <c r="W19" s="163">
        <v>17076</v>
      </c>
      <c r="X19" s="163">
        <v>26602</v>
      </c>
      <c r="Y19" s="163">
        <v>24882</v>
      </c>
      <c r="Z19" s="164">
        <f t="shared" si="9"/>
        <v>-6.4656792722351697E-2</v>
      </c>
      <c r="AA19" s="165">
        <f t="shared" si="2"/>
        <v>-0.28896382236954909</v>
      </c>
      <c r="AB19" s="164">
        <f t="shared" si="10"/>
        <v>7.7804294151638635E-3</v>
      </c>
    </row>
    <row r="20" spans="1:28" x14ac:dyDescent="0.25">
      <c r="A20" s="56"/>
      <c r="B20" s="168" t="s">
        <v>145</v>
      </c>
      <c r="C20" s="169">
        <f t="shared" ref="C20:H20" si="11">C12-SUM(C13:C19)</f>
        <v>141010</v>
      </c>
      <c r="D20" s="169">
        <f t="shared" si="11"/>
        <v>50832</v>
      </c>
      <c r="E20" s="169">
        <f t="shared" si="11"/>
        <v>41685</v>
      </c>
      <c r="F20" s="169">
        <f t="shared" si="11"/>
        <v>125860</v>
      </c>
      <c r="G20" s="169">
        <f t="shared" si="11"/>
        <v>129063</v>
      </c>
      <c r="H20" s="169">
        <f t="shared" si="11"/>
        <v>144602</v>
      </c>
      <c r="I20" s="170">
        <f t="shared" si="3"/>
        <v>0.12039856504187885</v>
      </c>
      <c r="J20" s="171">
        <f t="shared" si="4"/>
        <v>2.5473370682930208E-2</v>
      </c>
      <c r="K20" s="170">
        <f t="shared" si="5"/>
        <v>0.25665410037414893</v>
      </c>
      <c r="L20" s="169">
        <f t="shared" ref="L20:Q20" si="12">L12-SUM(L13:L19)</f>
        <v>348769</v>
      </c>
      <c r="M20" s="169">
        <f t="shared" si="12"/>
        <v>140386</v>
      </c>
      <c r="N20" s="169">
        <f t="shared" si="12"/>
        <v>162072</v>
      </c>
      <c r="O20" s="169">
        <f t="shared" si="12"/>
        <v>412240</v>
      </c>
      <c r="P20" s="169">
        <f t="shared" si="12"/>
        <v>481529</v>
      </c>
      <c r="Q20" s="169">
        <f t="shared" si="12"/>
        <v>536125</v>
      </c>
      <c r="R20" s="170">
        <f t="shared" si="6"/>
        <v>0.11338050252425091</v>
      </c>
      <c r="S20" s="171">
        <f t="shared" si="7"/>
        <v>0.53719223898913038</v>
      </c>
      <c r="T20" s="170">
        <f t="shared" si="8"/>
        <v>0.20349296215154261</v>
      </c>
      <c r="U20" s="169">
        <f>U12-SUM(U13:U19)</f>
        <v>489779</v>
      </c>
      <c r="V20" s="169">
        <f>V12-SUM(V13:V19)</f>
        <v>203757</v>
      </c>
      <c r="W20" s="169">
        <f>W12-SUM(W13:W19)</f>
        <v>538100</v>
      </c>
      <c r="X20" s="169">
        <f>X12-SUM(X13:X19)</f>
        <v>610592</v>
      </c>
      <c r="Y20" s="169">
        <f>Y12-SUM(Y13:Y19)</f>
        <v>680727</v>
      </c>
      <c r="Z20" s="170">
        <f t="shared" si="9"/>
        <v>0.11486393532833716</v>
      </c>
      <c r="AA20" s="171">
        <f t="shared" si="2"/>
        <v>0.38986563327541601</v>
      </c>
      <c r="AB20" s="170">
        <f t="shared" si="10"/>
        <v>0.21285862770260636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164853</v>
      </c>
      <c r="D22" s="176">
        <f t="shared" si="13"/>
        <v>39605</v>
      </c>
      <c r="E22" s="176">
        <f t="shared" si="13"/>
        <v>27018</v>
      </c>
      <c r="F22" s="176">
        <f t="shared" si="13"/>
        <v>119981</v>
      </c>
      <c r="G22" s="176">
        <f t="shared" si="13"/>
        <v>123731</v>
      </c>
      <c r="H22" s="176">
        <f t="shared" si="13"/>
        <v>115276</v>
      </c>
      <c r="I22" s="177">
        <f>IFERROR(H22/G22-1,"-")</f>
        <v>-6.8333723965699811E-2</v>
      </c>
      <c r="J22" s="177">
        <f>IFERROR(H22/C22-1,"-")</f>
        <v>-0.30073459385027879</v>
      </c>
      <c r="K22" s="177">
        <f>H22/H$8</f>
        <v>0.20460338082965929</v>
      </c>
      <c r="L22" s="176">
        <f t="shared" ref="L22:Q22" si="14">L23+L26</f>
        <v>858685</v>
      </c>
      <c r="M22" s="176">
        <f t="shared" si="14"/>
        <v>313172</v>
      </c>
      <c r="N22" s="176">
        <f t="shared" si="14"/>
        <v>398389</v>
      </c>
      <c r="O22" s="176">
        <f t="shared" si="14"/>
        <v>987366</v>
      </c>
      <c r="P22" s="176">
        <f t="shared" si="14"/>
        <v>1021223</v>
      </c>
      <c r="Q22" s="176">
        <f t="shared" si="14"/>
        <v>1064916</v>
      </c>
      <c r="R22" s="177">
        <f>IFERROR(Q22/P22-1,"-")</f>
        <v>4.278497448647367E-2</v>
      </c>
      <c r="S22" s="177">
        <f>IFERROR(Q22/L22-1,"-")</f>
        <v>0.24017072616850177</v>
      </c>
      <c r="T22" s="177">
        <f>Q22/Q$8</f>
        <v>0.4042022126977331</v>
      </c>
      <c r="U22" s="176">
        <f>U23+U26</f>
        <v>1023538</v>
      </c>
      <c r="V22" s="176">
        <f>V23+V26</f>
        <v>425407</v>
      </c>
      <c r="W22" s="176">
        <f>W23+W26</f>
        <v>1107347</v>
      </c>
      <c r="X22" s="176">
        <f>X23+X26</f>
        <v>1144954</v>
      </c>
      <c r="Y22" s="176">
        <f>Y23+Y26</f>
        <v>1180192</v>
      </c>
      <c r="Z22" s="177">
        <f>IFERROR(Y22/X22-1,"-")</f>
        <v>3.077678229867753E-2</v>
      </c>
      <c r="AA22" s="177">
        <f t="shared" ref="AA22:AA34" si="15">IFERROR(Y22/U22-1,"-")</f>
        <v>0.15305147439567457</v>
      </c>
      <c r="AB22" s="177">
        <f>Y22/Y$8</f>
        <v>0.36903788089145045</v>
      </c>
    </row>
    <row r="23" spans="1:28" x14ac:dyDescent="0.25">
      <c r="A23" s="56"/>
      <c r="B23" s="157" t="s">
        <v>97</v>
      </c>
      <c r="C23" s="158">
        <v>15889</v>
      </c>
      <c r="D23" s="158">
        <v>2625</v>
      </c>
      <c r="E23" s="158">
        <v>6575</v>
      </c>
      <c r="F23" s="158">
        <v>10466</v>
      </c>
      <c r="G23" s="158">
        <v>9524</v>
      </c>
      <c r="H23" s="158">
        <v>6419</v>
      </c>
      <c r="I23" s="159">
        <f>IFERROR(H23/G23-1,"-")</f>
        <v>-0.32601847963040742</v>
      </c>
      <c r="J23" s="160">
        <f>IFERROR(H23/C23-1,"-")</f>
        <v>-0.59600981811316012</v>
      </c>
      <c r="K23" s="159">
        <f>H23/H$8</f>
        <v>1.1393083569395043E-2</v>
      </c>
      <c r="L23" s="158">
        <v>132844</v>
      </c>
      <c r="M23" s="158">
        <v>59465</v>
      </c>
      <c r="N23" s="158">
        <v>165014</v>
      </c>
      <c r="O23" s="158">
        <v>133371</v>
      </c>
      <c r="P23" s="158">
        <v>106923</v>
      </c>
      <c r="Q23" s="158">
        <v>97975</v>
      </c>
      <c r="R23" s="159">
        <f>IFERROR(Q23/P23-1,"-")</f>
        <v>-8.3686391141288619E-2</v>
      </c>
      <c r="S23" s="160">
        <f>IFERROR(Q23/L23-1,"-")</f>
        <v>-0.26248080455270839</v>
      </c>
      <c r="T23" s="159">
        <f>Q23/Q$8</f>
        <v>3.7187639014777125E-2</v>
      </c>
      <c r="U23" s="158">
        <v>148733</v>
      </c>
      <c r="V23" s="158">
        <v>171589</v>
      </c>
      <c r="W23" s="158">
        <v>143837</v>
      </c>
      <c r="X23" s="158">
        <v>116447</v>
      </c>
      <c r="Y23" s="158">
        <v>104394</v>
      </c>
      <c r="Z23" s="159">
        <f>IFERROR(Y23/X23-1,"-")</f>
        <v>-0.10350631617817552</v>
      </c>
      <c r="AA23" s="160">
        <f t="shared" si="15"/>
        <v>-0.29811138079646082</v>
      </c>
      <c r="AB23" s="159">
        <f>Y23/Y$8</f>
        <v>3.2643282226775032E-2</v>
      </c>
    </row>
    <row r="24" spans="1:28" x14ac:dyDescent="0.25">
      <c r="A24" s="56"/>
      <c r="B24" s="162" t="s">
        <v>103</v>
      </c>
      <c r="C24" s="163">
        <v>8115</v>
      </c>
      <c r="D24" s="163">
        <v>1647</v>
      </c>
      <c r="E24" s="163">
        <v>3329</v>
      </c>
      <c r="F24" s="163">
        <v>5269</v>
      </c>
      <c r="G24" s="163">
        <v>4518</v>
      </c>
      <c r="H24" s="163">
        <v>2161</v>
      </c>
      <c r="I24" s="164">
        <f>IFERROR(H24/G24-1,"-")</f>
        <v>-0.52169101372288629</v>
      </c>
      <c r="J24" s="165">
        <f>IFERROR(H24/C24-1,"-")</f>
        <v>-0.73370301910043123</v>
      </c>
      <c r="K24" s="164">
        <f>H24/H$8</f>
        <v>3.8355590580250332E-3</v>
      </c>
      <c r="L24" s="163">
        <v>61781</v>
      </c>
      <c r="M24" s="163">
        <v>28642</v>
      </c>
      <c r="N24" s="163">
        <v>79997</v>
      </c>
      <c r="O24" s="163">
        <v>52981</v>
      </c>
      <c r="P24" s="163">
        <v>41548</v>
      </c>
      <c r="Q24" s="163">
        <v>34698</v>
      </c>
      <c r="R24" s="164">
        <f>IFERROR(Q24/P24-1,"-")</f>
        <v>-0.16486954847405411</v>
      </c>
      <c r="S24" s="165">
        <f>IFERROR(Q24/L24-1,"-")</f>
        <v>-0.43837102021657148</v>
      </c>
      <c r="T24" s="164">
        <f>Q24/Q$8</f>
        <v>1.3170060714822525E-2</v>
      </c>
      <c r="U24" s="163">
        <v>69896</v>
      </c>
      <c r="V24" s="163">
        <v>83326</v>
      </c>
      <c r="W24" s="163">
        <v>58250</v>
      </c>
      <c r="X24" s="163">
        <v>46066</v>
      </c>
      <c r="Y24" s="163">
        <v>36859</v>
      </c>
      <c r="Z24" s="164">
        <f>IFERROR(Y24/X24-1,"-")</f>
        <v>-0.19986541049798112</v>
      </c>
      <c r="AA24" s="165">
        <f t="shared" si="15"/>
        <v>-0.47265937964976534</v>
      </c>
      <c r="AB24" s="164">
        <f>Y24/Y$8</f>
        <v>1.1525554529922226E-2</v>
      </c>
    </row>
    <row r="25" spans="1:28" x14ac:dyDescent="0.25">
      <c r="A25" s="56"/>
      <c r="B25" s="162" t="s">
        <v>100</v>
      </c>
      <c r="C25" s="163">
        <v>7774</v>
      </c>
      <c r="D25" s="163">
        <v>978</v>
      </c>
      <c r="E25" s="163">
        <v>3246</v>
      </c>
      <c r="F25" s="163">
        <v>5197</v>
      </c>
      <c r="G25" s="163">
        <v>5006</v>
      </c>
      <c r="H25" s="163">
        <v>4258</v>
      </c>
      <c r="I25" s="164">
        <f>IFERROR(H25/G25-1,"-")</f>
        <v>-0.14942069516580103</v>
      </c>
      <c r="J25" s="165">
        <f>IFERROR(H25/C25-1,"-")</f>
        <v>-0.45227682016979676</v>
      </c>
      <c r="K25" s="164">
        <f>H25/H$8</f>
        <v>7.5575245113700101E-3</v>
      </c>
      <c r="L25" s="163">
        <v>71063</v>
      </c>
      <c r="M25" s="163">
        <v>30823</v>
      </c>
      <c r="N25" s="163">
        <v>85017</v>
      </c>
      <c r="O25" s="163">
        <v>80390</v>
      </c>
      <c r="P25" s="163">
        <v>65375</v>
      </c>
      <c r="Q25" s="163">
        <v>63277</v>
      </c>
      <c r="R25" s="164">
        <f>IFERROR(Q25/P25-1,"-")</f>
        <v>-3.2091778202676835E-2</v>
      </c>
      <c r="S25" s="165">
        <f>IFERROR(Q25/L25-1,"-")</f>
        <v>-0.10956475240279751</v>
      </c>
      <c r="T25" s="164">
        <f>Q25/Q$8</f>
        <v>2.4017578299954604E-2</v>
      </c>
      <c r="U25" s="163">
        <v>78837</v>
      </c>
      <c r="V25" s="163">
        <v>88263</v>
      </c>
      <c r="W25" s="163">
        <v>85587</v>
      </c>
      <c r="X25" s="163">
        <v>70381</v>
      </c>
      <c r="Y25" s="163">
        <v>67535</v>
      </c>
      <c r="Z25" s="164">
        <f>IFERROR(Y25/X25-1,"-")</f>
        <v>-4.0437049771955502E-2</v>
      </c>
      <c r="AA25" s="165">
        <f t="shared" si="15"/>
        <v>-0.14335908266423125</v>
      </c>
      <c r="AB25" s="164">
        <f>Y25/Y$8</f>
        <v>2.1117727696852807E-2</v>
      </c>
    </row>
    <row r="26" spans="1:28" x14ac:dyDescent="0.25">
      <c r="A26" s="56"/>
      <c r="B26" s="157" t="s">
        <v>107</v>
      </c>
      <c r="C26" s="158">
        <v>148964</v>
      </c>
      <c r="D26" s="158">
        <v>36980</v>
      </c>
      <c r="E26" s="158">
        <v>20443</v>
      </c>
      <c r="F26" s="158">
        <v>109515</v>
      </c>
      <c r="G26" s="158">
        <v>114207</v>
      </c>
      <c r="H26" s="158">
        <v>108857</v>
      </c>
      <c r="I26" s="159">
        <f>IFERROR(H26/G26-1,"-")</f>
        <v>-4.6844764331433253E-2</v>
      </c>
      <c r="J26" s="160">
        <f>IFERROR(H26/C26-1,"-")</f>
        <v>-0.2692395478102092</v>
      </c>
      <c r="K26" s="159">
        <f>H26/H$8</f>
        <v>0.19321029726026426</v>
      </c>
      <c r="L26" s="158">
        <v>725841</v>
      </c>
      <c r="M26" s="158">
        <v>253707</v>
      </c>
      <c r="N26" s="158">
        <v>233375</v>
      </c>
      <c r="O26" s="158">
        <v>853995</v>
      </c>
      <c r="P26" s="158">
        <v>914300</v>
      </c>
      <c r="Q26" s="158">
        <v>966941</v>
      </c>
      <c r="R26" s="159">
        <f>IFERROR(Q26/P26-1,"-")</f>
        <v>5.757519413759149E-2</v>
      </c>
      <c r="S26" s="160">
        <f>IFERROR(Q26/L26-1,"-")</f>
        <v>0.33216641110105383</v>
      </c>
      <c r="T26" s="159">
        <f>Q26/Q$8</f>
        <v>0.36701457368295598</v>
      </c>
      <c r="U26" s="158">
        <v>874805</v>
      </c>
      <c r="V26" s="158">
        <v>253818</v>
      </c>
      <c r="W26" s="158">
        <v>963510</v>
      </c>
      <c r="X26" s="158">
        <v>1028507</v>
      </c>
      <c r="Y26" s="158">
        <v>1075798</v>
      </c>
      <c r="Z26" s="159">
        <f>IFERROR(Y26/X26-1,"-")</f>
        <v>4.5980241262334687E-2</v>
      </c>
      <c r="AA26" s="160">
        <f t="shared" si="15"/>
        <v>0.22975748881179237</v>
      </c>
      <c r="AB26" s="159">
        <f>Y26/Y$8</f>
        <v>0.33639459866467541</v>
      </c>
    </row>
    <row r="27" spans="1:28" s="56" customFormat="1" x14ac:dyDescent="0.25">
      <c r="B27" s="162" t="s">
        <v>110</v>
      </c>
      <c r="C27" s="163">
        <v>59899</v>
      </c>
      <c r="D27" s="163">
        <v>14201</v>
      </c>
      <c r="E27" s="163">
        <v>3961</v>
      </c>
      <c r="F27" s="163">
        <v>47673</v>
      </c>
      <c r="G27" s="163">
        <v>51541</v>
      </c>
      <c r="H27" s="163">
        <v>48687</v>
      </c>
      <c r="I27" s="164">
        <f t="shared" ref="I27:I34" si="16">IFERROR(H27/G27-1,"-")</f>
        <v>-5.5373392056809134E-2</v>
      </c>
      <c r="J27" s="165">
        <f t="shared" ref="J27:J34" si="17">IFERROR(H27/C27-1,"-")</f>
        <v>-0.18718175595585906</v>
      </c>
      <c r="K27" s="164">
        <f t="shared" ref="K27:K34" si="18">H27/H$8</f>
        <v>8.6414559860279863E-2</v>
      </c>
      <c r="L27" s="163">
        <v>350275</v>
      </c>
      <c r="M27" s="163">
        <v>106273</v>
      </c>
      <c r="N27" s="163">
        <v>52433</v>
      </c>
      <c r="O27" s="163">
        <v>440530</v>
      </c>
      <c r="P27" s="163">
        <v>476716</v>
      </c>
      <c r="Q27" s="163">
        <v>502953</v>
      </c>
      <c r="R27" s="164">
        <f t="shared" ref="R27:R34" si="19">IFERROR(Q27/P27-1,"-")</f>
        <v>5.5036961209609103E-2</v>
      </c>
      <c r="S27" s="165">
        <f t="shared" ref="S27:S34" si="20">IFERROR(Q27/L27-1,"-")</f>
        <v>0.43588037970166305</v>
      </c>
      <c r="T27" s="164">
        <f t="shared" ref="T27:T34" si="21">Q27/Q$8</f>
        <v>0.19090211385964992</v>
      </c>
      <c r="U27" s="163">
        <v>410174</v>
      </c>
      <c r="V27" s="163">
        <v>56394</v>
      </c>
      <c r="W27" s="163">
        <v>488203</v>
      </c>
      <c r="X27" s="163">
        <v>528257</v>
      </c>
      <c r="Y27" s="163">
        <v>551640</v>
      </c>
      <c r="Z27" s="164">
        <f t="shared" ref="Z27:Z34" si="22">IFERROR(Y27/X27-1,"-")</f>
        <v>4.4264439467910588E-2</v>
      </c>
      <c r="AA27" s="165">
        <f t="shared" si="15"/>
        <v>0.34489265531213587</v>
      </c>
      <c r="AB27" s="164">
        <f t="shared" ref="AB27:AB34" si="23">Y27/Y$8</f>
        <v>0.17249401505429604</v>
      </c>
    </row>
    <row r="28" spans="1:28" s="56" customFormat="1" x14ac:dyDescent="0.25">
      <c r="B28" s="162" t="s">
        <v>113</v>
      </c>
      <c r="C28" s="163">
        <v>24527</v>
      </c>
      <c r="D28" s="163">
        <v>6683</v>
      </c>
      <c r="E28" s="163">
        <v>6808</v>
      </c>
      <c r="F28" s="163">
        <v>19690</v>
      </c>
      <c r="G28" s="163">
        <v>22289</v>
      </c>
      <c r="H28" s="163">
        <v>21512</v>
      </c>
      <c r="I28" s="164">
        <f t="shared" si="16"/>
        <v>-3.4860244963883513E-2</v>
      </c>
      <c r="J28" s="165">
        <f t="shared" si="17"/>
        <v>-0.12292575529008842</v>
      </c>
      <c r="K28" s="164">
        <f t="shared" si="18"/>
        <v>3.8181650373083999E-2</v>
      </c>
      <c r="L28" s="163">
        <v>104060</v>
      </c>
      <c r="M28" s="163">
        <v>32285</v>
      </c>
      <c r="N28" s="163">
        <v>42126</v>
      </c>
      <c r="O28" s="163">
        <v>91625</v>
      </c>
      <c r="P28" s="163">
        <v>98739</v>
      </c>
      <c r="Q28" s="163">
        <v>99703</v>
      </c>
      <c r="R28" s="164">
        <f t="shared" si="19"/>
        <v>9.7631128530772937E-3</v>
      </c>
      <c r="S28" s="165">
        <f t="shared" si="20"/>
        <v>-4.1870074956755765E-2</v>
      </c>
      <c r="T28" s="164">
        <f t="shared" si="21"/>
        <v>3.7843523069051532E-2</v>
      </c>
      <c r="U28" s="163">
        <v>128587</v>
      </c>
      <c r="V28" s="163">
        <v>48934</v>
      </c>
      <c r="W28" s="163">
        <v>111315</v>
      </c>
      <c r="X28" s="163">
        <v>121028</v>
      </c>
      <c r="Y28" s="163">
        <v>121215</v>
      </c>
      <c r="Z28" s="164">
        <f t="shared" si="22"/>
        <v>1.5450970023465072E-3</v>
      </c>
      <c r="AA28" s="165">
        <f t="shared" si="15"/>
        <v>-5.7330834376725481E-2</v>
      </c>
      <c r="AB28" s="164">
        <f t="shared" si="23"/>
        <v>3.7903092659717377E-2</v>
      </c>
    </row>
    <row r="29" spans="1:28" x14ac:dyDescent="0.25">
      <c r="A29" s="56"/>
      <c r="B29" s="162" t="s">
        <v>116</v>
      </c>
      <c r="C29" s="163">
        <v>6692</v>
      </c>
      <c r="D29" s="163">
        <v>2454</v>
      </c>
      <c r="E29" s="163">
        <v>3118</v>
      </c>
      <c r="F29" s="163">
        <v>2985</v>
      </c>
      <c r="G29" s="163">
        <v>2297</v>
      </c>
      <c r="H29" s="163">
        <v>2319</v>
      </c>
      <c r="I29" s="164">
        <f t="shared" si="16"/>
        <v>9.5777100565954676E-3</v>
      </c>
      <c r="J29" s="165">
        <f t="shared" si="17"/>
        <v>-0.6534668260609684</v>
      </c>
      <c r="K29" s="164">
        <f t="shared" si="18"/>
        <v>4.1159932695789226E-3</v>
      </c>
      <c r="L29" s="163">
        <v>26106</v>
      </c>
      <c r="M29" s="163">
        <v>10931</v>
      </c>
      <c r="N29" s="163">
        <v>20417</v>
      </c>
      <c r="O29" s="163">
        <v>36586</v>
      </c>
      <c r="P29" s="163">
        <v>33768</v>
      </c>
      <c r="Q29" s="163">
        <v>30363</v>
      </c>
      <c r="R29" s="164">
        <f t="shared" si="19"/>
        <v>-0.10083511016346836</v>
      </c>
      <c r="S29" s="165">
        <f t="shared" si="20"/>
        <v>0.16306596184785116</v>
      </c>
      <c r="T29" s="164">
        <f t="shared" si="21"/>
        <v>1.1524657141165379E-2</v>
      </c>
      <c r="U29" s="163">
        <v>32798</v>
      </c>
      <c r="V29" s="163">
        <v>23535</v>
      </c>
      <c r="W29" s="163">
        <v>39571</v>
      </c>
      <c r="X29" s="163">
        <v>36065</v>
      </c>
      <c r="Y29" s="163">
        <v>32682</v>
      </c>
      <c r="Z29" s="164">
        <f t="shared" si="22"/>
        <v>-9.3802855954526532E-2</v>
      </c>
      <c r="AA29" s="165">
        <f t="shared" si="15"/>
        <v>-3.5368010244527515E-3</v>
      </c>
      <c r="AB29" s="164">
        <f t="shared" si="23"/>
        <v>1.0219435501422128E-2</v>
      </c>
    </row>
    <row r="30" spans="1:28" x14ac:dyDescent="0.25">
      <c r="A30" s="56"/>
      <c r="B30" s="162" t="s">
        <v>123</v>
      </c>
      <c r="C30" s="163">
        <v>6142</v>
      </c>
      <c r="D30" s="163">
        <v>1703</v>
      </c>
      <c r="E30" s="163">
        <v>736</v>
      </c>
      <c r="F30" s="163">
        <v>5974</v>
      </c>
      <c r="G30" s="163">
        <v>2925</v>
      </c>
      <c r="H30" s="163">
        <v>2373</v>
      </c>
      <c r="I30" s="164">
        <f t="shared" si="16"/>
        <v>-0.18871794871794867</v>
      </c>
      <c r="J30" s="165">
        <f t="shared" si="17"/>
        <v>-0.61364376424617384</v>
      </c>
      <c r="K30" s="164">
        <f t="shared" si="18"/>
        <v>4.2118378735277202E-3</v>
      </c>
      <c r="L30" s="163">
        <v>29332</v>
      </c>
      <c r="M30" s="163">
        <v>10893</v>
      </c>
      <c r="N30" s="163">
        <v>16967</v>
      </c>
      <c r="O30" s="163">
        <v>45253</v>
      </c>
      <c r="P30" s="163">
        <v>40898</v>
      </c>
      <c r="Q30" s="163">
        <v>43979</v>
      </c>
      <c r="R30" s="164">
        <f t="shared" si="19"/>
        <v>7.5333757151939018E-2</v>
      </c>
      <c r="S30" s="165">
        <f t="shared" si="20"/>
        <v>0.49935224328378558</v>
      </c>
      <c r="T30" s="164">
        <f t="shared" si="21"/>
        <v>1.6692780568827593E-2</v>
      </c>
      <c r="U30" s="163">
        <v>35474</v>
      </c>
      <c r="V30" s="163">
        <v>17703</v>
      </c>
      <c r="W30" s="163">
        <v>51227</v>
      </c>
      <c r="X30" s="163">
        <v>43823</v>
      </c>
      <c r="Y30" s="163">
        <v>46352</v>
      </c>
      <c r="Z30" s="164">
        <f t="shared" si="22"/>
        <v>5.7709421993017429E-2</v>
      </c>
      <c r="AA30" s="165">
        <f t="shared" si="15"/>
        <v>0.30664712183571075</v>
      </c>
      <c r="AB30" s="164">
        <f t="shared" si="23"/>
        <v>1.4493950014133727E-2</v>
      </c>
    </row>
    <row r="31" spans="1:28" x14ac:dyDescent="0.25">
      <c r="A31" s="56"/>
      <c r="B31" s="162" t="s">
        <v>119</v>
      </c>
      <c r="C31" s="163">
        <v>5643</v>
      </c>
      <c r="D31" s="163">
        <v>1276</v>
      </c>
      <c r="E31" s="163">
        <v>651</v>
      </c>
      <c r="F31" s="163">
        <v>3213</v>
      </c>
      <c r="G31" s="163">
        <v>2267</v>
      </c>
      <c r="H31" s="163">
        <v>1744</v>
      </c>
      <c r="I31" s="164">
        <f t="shared" si="16"/>
        <v>-0.23070136744596381</v>
      </c>
      <c r="J31" s="165">
        <f t="shared" si="17"/>
        <v>-0.69094453304979619</v>
      </c>
      <c r="K31" s="164">
        <f t="shared" si="18"/>
        <v>3.09542572753154E-3</v>
      </c>
      <c r="L31" s="163">
        <v>42632</v>
      </c>
      <c r="M31" s="163">
        <v>19334</v>
      </c>
      <c r="N31" s="163">
        <v>22816</v>
      </c>
      <c r="O31" s="163">
        <v>53807</v>
      </c>
      <c r="P31" s="163">
        <v>51345</v>
      </c>
      <c r="Q31" s="163">
        <v>53807</v>
      </c>
      <c r="R31" s="164">
        <f t="shared" si="19"/>
        <v>4.7950141201674956E-2</v>
      </c>
      <c r="S31" s="165">
        <f t="shared" si="20"/>
        <v>0.26212704072058557</v>
      </c>
      <c r="T31" s="164">
        <f t="shared" si="21"/>
        <v>2.0423121127513273E-2</v>
      </c>
      <c r="U31" s="163">
        <v>48275</v>
      </c>
      <c r="V31" s="163">
        <v>23467</v>
      </c>
      <c r="W31" s="163">
        <v>57020</v>
      </c>
      <c r="X31" s="163">
        <v>53612</v>
      </c>
      <c r="Y31" s="163">
        <v>55551</v>
      </c>
      <c r="Z31" s="164">
        <f t="shared" si="22"/>
        <v>3.6167275982988967E-2</v>
      </c>
      <c r="AA31" s="165">
        <f t="shared" si="15"/>
        <v>0.15071983428275515</v>
      </c>
      <c r="AB31" s="164">
        <f t="shared" si="23"/>
        <v>1.7370413730478571E-2</v>
      </c>
    </row>
    <row r="32" spans="1:28" x14ac:dyDescent="0.25">
      <c r="A32" s="56"/>
      <c r="B32" s="162" t="s">
        <v>128</v>
      </c>
      <c r="C32" s="163">
        <v>5930</v>
      </c>
      <c r="D32" s="163">
        <v>1374</v>
      </c>
      <c r="E32" s="163">
        <v>75</v>
      </c>
      <c r="F32" s="163">
        <v>1221</v>
      </c>
      <c r="G32" s="163">
        <v>1562</v>
      </c>
      <c r="H32" s="163">
        <v>1584</v>
      </c>
      <c r="I32" s="164">
        <f t="shared" si="16"/>
        <v>1.4084507042253502E-2</v>
      </c>
      <c r="J32" s="165">
        <f t="shared" si="17"/>
        <v>-0.73288364249578408</v>
      </c>
      <c r="K32" s="164">
        <f t="shared" si="18"/>
        <v>2.8114417158313985E-3</v>
      </c>
      <c r="L32" s="163">
        <v>13413</v>
      </c>
      <c r="M32" s="163">
        <v>8161</v>
      </c>
      <c r="N32" s="163">
        <v>496</v>
      </c>
      <c r="O32" s="163">
        <v>11724</v>
      </c>
      <c r="P32" s="163">
        <v>12926</v>
      </c>
      <c r="Q32" s="163">
        <v>12725</v>
      </c>
      <c r="R32" s="164">
        <f t="shared" si="19"/>
        <v>-1.5550054154417459E-2</v>
      </c>
      <c r="S32" s="165">
        <f t="shared" si="20"/>
        <v>-5.1293521210765691E-2</v>
      </c>
      <c r="T32" s="164">
        <f t="shared" si="21"/>
        <v>4.8299332121769737E-3</v>
      </c>
      <c r="U32" s="163">
        <v>19343</v>
      </c>
      <c r="V32" s="163">
        <v>571</v>
      </c>
      <c r="W32" s="163">
        <v>12945</v>
      </c>
      <c r="X32" s="163">
        <v>14488</v>
      </c>
      <c r="Y32" s="163">
        <v>14309</v>
      </c>
      <c r="Z32" s="164">
        <f t="shared" si="22"/>
        <v>-1.2355052457205917E-2</v>
      </c>
      <c r="AA32" s="165">
        <f t="shared" si="15"/>
        <v>-0.26024918575195166</v>
      </c>
      <c r="AB32" s="164">
        <f t="shared" si="23"/>
        <v>4.4743253959319881E-3</v>
      </c>
    </row>
    <row r="33" spans="1:28" x14ac:dyDescent="0.25">
      <c r="A33" s="56"/>
      <c r="B33" s="162" t="s">
        <v>131</v>
      </c>
      <c r="C33" s="163">
        <v>2012</v>
      </c>
      <c r="D33" s="163">
        <v>667</v>
      </c>
      <c r="E33" s="163">
        <v>14</v>
      </c>
      <c r="F33" s="163">
        <v>411</v>
      </c>
      <c r="G33" s="163">
        <v>573</v>
      </c>
      <c r="H33" s="163">
        <v>327</v>
      </c>
      <c r="I33" s="164">
        <f t="shared" si="16"/>
        <v>-0.4293193717277487</v>
      </c>
      <c r="J33" s="165">
        <f t="shared" si="17"/>
        <v>-0.8374751491053678</v>
      </c>
      <c r="K33" s="164">
        <f t="shared" si="18"/>
        <v>5.803923239121638E-4</v>
      </c>
      <c r="L33" s="163">
        <v>14474</v>
      </c>
      <c r="M33" s="163">
        <v>10470</v>
      </c>
      <c r="N33" s="163">
        <v>337</v>
      </c>
      <c r="O33" s="163">
        <v>7526</v>
      </c>
      <c r="P33" s="163">
        <v>12255</v>
      </c>
      <c r="Q33" s="163">
        <v>11407</v>
      </c>
      <c r="R33" s="164">
        <f t="shared" si="19"/>
        <v>-6.919624643002853E-2</v>
      </c>
      <c r="S33" s="165">
        <f t="shared" si="20"/>
        <v>-0.21189719497029158</v>
      </c>
      <c r="T33" s="164">
        <f t="shared" si="21"/>
        <v>4.3296697957801757E-3</v>
      </c>
      <c r="U33" s="163">
        <v>16486</v>
      </c>
      <c r="V33" s="163">
        <v>351</v>
      </c>
      <c r="W33" s="163">
        <v>7937</v>
      </c>
      <c r="X33" s="163">
        <v>12828</v>
      </c>
      <c r="Y33" s="163">
        <v>11734</v>
      </c>
      <c r="Z33" s="164">
        <f t="shared" si="22"/>
        <v>-8.5282195198004396E-2</v>
      </c>
      <c r="AA33" s="165">
        <f t="shared" si="15"/>
        <v>-0.28824457115127988</v>
      </c>
      <c r="AB33" s="164">
        <f t="shared" si="23"/>
        <v>3.6691406943787789E-3</v>
      </c>
    </row>
    <row r="34" spans="1:28" x14ac:dyDescent="0.25">
      <c r="A34" s="56"/>
      <c r="B34" s="168" t="s">
        <v>145</v>
      </c>
      <c r="C34" s="169">
        <f t="shared" ref="C34:H34" si="24">C26-SUM(C27:C33)</f>
        <v>38119</v>
      </c>
      <c r="D34" s="169">
        <f t="shared" si="24"/>
        <v>8622</v>
      </c>
      <c r="E34" s="169">
        <f t="shared" si="24"/>
        <v>5080</v>
      </c>
      <c r="F34" s="169">
        <f t="shared" si="24"/>
        <v>28348</v>
      </c>
      <c r="G34" s="169">
        <f t="shared" si="24"/>
        <v>30753</v>
      </c>
      <c r="H34" s="169">
        <f t="shared" si="24"/>
        <v>30311</v>
      </c>
      <c r="I34" s="170">
        <f t="shared" si="16"/>
        <v>-1.4372581536760687E-2</v>
      </c>
      <c r="J34" s="171">
        <f t="shared" si="17"/>
        <v>-0.20483223589286181</v>
      </c>
      <c r="K34" s="170">
        <f t="shared" si="18"/>
        <v>5.3798996116518637E-2</v>
      </c>
      <c r="L34" s="169">
        <f t="shared" ref="L34:Q34" si="25">L26-SUM(L27:L33)</f>
        <v>145549</v>
      </c>
      <c r="M34" s="169">
        <f t="shared" si="25"/>
        <v>55360</v>
      </c>
      <c r="N34" s="169">
        <f t="shared" si="25"/>
        <v>77783</v>
      </c>
      <c r="O34" s="169">
        <f t="shared" si="25"/>
        <v>166944</v>
      </c>
      <c r="P34" s="169">
        <f t="shared" si="25"/>
        <v>187653</v>
      </c>
      <c r="Q34" s="169">
        <f t="shared" si="25"/>
        <v>212004</v>
      </c>
      <c r="R34" s="170">
        <f t="shared" si="19"/>
        <v>0.1297661108535435</v>
      </c>
      <c r="S34" s="171">
        <f t="shared" si="20"/>
        <v>0.45658163230252358</v>
      </c>
      <c r="T34" s="170">
        <f t="shared" si="21"/>
        <v>8.0468774908791119E-2</v>
      </c>
      <c r="U34" s="169">
        <f>U26-SUM(U27:U33)</f>
        <v>183668</v>
      </c>
      <c r="V34" s="169">
        <f>V26-SUM(V27:V33)</f>
        <v>82863</v>
      </c>
      <c r="W34" s="169">
        <f>W26-SUM(W27:W33)</f>
        <v>195292</v>
      </c>
      <c r="X34" s="169">
        <f>X26-SUM(X27:X33)</f>
        <v>218406</v>
      </c>
      <c r="Y34" s="169">
        <f>Y26-SUM(Y27:Y33)</f>
        <v>242315</v>
      </c>
      <c r="Z34" s="170">
        <f t="shared" si="22"/>
        <v>0.10947043579388849</v>
      </c>
      <c r="AA34" s="171">
        <f t="shared" si="15"/>
        <v>0.31930984167084087</v>
      </c>
      <c r="AB34" s="170">
        <f t="shared" si="23"/>
        <v>7.5770225614316844E-2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129309</v>
      </c>
      <c r="D36" s="176">
        <f t="shared" si="26"/>
        <v>46041</v>
      </c>
      <c r="E36" s="176">
        <f t="shared" si="26"/>
        <v>18402</v>
      </c>
      <c r="F36" s="176">
        <f t="shared" si="26"/>
        <v>131469</v>
      </c>
      <c r="G36" s="176">
        <f t="shared" si="26"/>
        <v>145448</v>
      </c>
      <c r="H36" s="176">
        <f t="shared" si="26"/>
        <v>156885</v>
      </c>
      <c r="I36" s="177">
        <f>IFERROR(H36/G36-1,"-")</f>
        <v>7.863291348110657E-2</v>
      </c>
      <c r="J36" s="177">
        <f>IFERROR(H36/C36-1,"-")</f>
        <v>0.21325661786882577</v>
      </c>
      <c r="K36" s="177">
        <f>H36/H$8</f>
        <v>0.27845519797235413</v>
      </c>
      <c r="L36" s="176">
        <f t="shared" ref="L36:Q36" si="27">L37+L40</f>
        <v>407384</v>
      </c>
      <c r="M36" s="176">
        <f t="shared" si="27"/>
        <v>124031</v>
      </c>
      <c r="N36" s="176">
        <f t="shared" si="27"/>
        <v>86318</v>
      </c>
      <c r="O36" s="176">
        <f t="shared" si="27"/>
        <v>415520</v>
      </c>
      <c r="P36" s="176">
        <f t="shared" si="27"/>
        <v>452861</v>
      </c>
      <c r="Q36" s="176">
        <f t="shared" si="27"/>
        <v>482421</v>
      </c>
      <c r="R36" s="177">
        <f>IFERROR(Q36/P36-1,"-")</f>
        <v>6.5273891988932631E-2</v>
      </c>
      <c r="S36" s="177">
        <f>IFERROR(Q36/L36-1,"-")</f>
        <v>0.18419230995817215</v>
      </c>
      <c r="T36" s="177">
        <f>Q36/Q$8</f>
        <v>0.18310893596476446</v>
      </c>
      <c r="U36" s="176">
        <f>U37+U40</f>
        <v>536693</v>
      </c>
      <c r="V36" s="176">
        <f>V37+V40</f>
        <v>104720</v>
      </c>
      <c r="W36" s="176">
        <f>W37+W40</f>
        <v>546989</v>
      </c>
      <c r="X36" s="176">
        <f>X37+X40</f>
        <v>598309</v>
      </c>
      <c r="Y36" s="176">
        <f>Y37+Y40</f>
        <v>639306</v>
      </c>
      <c r="Z36" s="177">
        <f>IFERROR(Y36/X36-1,"-")</f>
        <v>6.8521449618842434E-2</v>
      </c>
      <c r="AA36" s="177">
        <f t="shared" ref="AA36:AA48" si="28">IFERROR(Y36/U36-1,"-")</f>
        <v>0.19119496620973253</v>
      </c>
      <c r="AB36" s="177">
        <f>Y36/Y$8</f>
        <v>0.19990656730531103</v>
      </c>
    </row>
    <row r="37" spans="1:28" x14ac:dyDescent="0.25">
      <c r="A37" s="56"/>
      <c r="B37" s="157" t="s">
        <v>97</v>
      </c>
      <c r="C37" s="158">
        <v>11223</v>
      </c>
      <c r="D37" s="158">
        <v>4405</v>
      </c>
      <c r="E37" s="158">
        <v>3602</v>
      </c>
      <c r="F37" s="158">
        <v>17997</v>
      </c>
      <c r="G37" s="158">
        <v>22186</v>
      </c>
      <c r="H37" s="158">
        <v>25399</v>
      </c>
      <c r="I37" s="159">
        <f>IFERROR(H37/G37-1,"-")</f>
        <v>0.14482105832506997</v>
      </c>
      <c r="J37" s="160">
        <f>IFERROR(H37/C37-1,"-")</f>
        <v>1.2631203777955982</v>
      </c>
      <c r="K37" s="159">
        <f>H37/H$8</f>
        <v>4.5080686957324305E-2</v>
      </c>
      <c r="L37" s="158">
        <v>51405</v>
      </c>
      <c r="M37" s="158">
        <v>12822</v>
      </c>
      <c r="N37" s="158">
        <v>21689</v>
      </c>
      <c r="O37" s="158">
        <v>47727</v>
      </c>
      <c r="P37" s="158">
        <v>41121</v>
      </c>
      <c r="Q37" s="158">
        <v>38082</v>
      </c>
      <c r="R37" s="159">
        <f>IFERROR(Q37/P37-1,"-")</f>
        <v>-7.3903844750857206E-2</v>
      </c>
      <c r="S37" s="160">
        <f>IFERROR(Q37/L37-1,"-")</f>
        <v>-0.25917712284797201</v>
      </c>
      <c r="T37" s="159">
        <f>Q37/Q$8</f>
        <v>1.4454500321109901E-2</v>
      </c>
      <c r="U37" s="158">
        <v>62628</v>
      </c>
      <c r="V37" s="158">
        <v>25291</v>
      </c>
      <c r="W37" s="158">
        <v>65724</v>
      </c>
      <c r="X37" s="158">
        <v>63307</v>
      </c>
      <c r="Y37" s="158">
        <v>63481</v>
      </c>
      <c r="Z37" s="159">
        <f>IFERROR(Y37/X37-1,"-")</f>
        <v>2.7485112230873909E-3</v>
      </c>
      <c r="AA37" s="160">
        <f t="shared" si="28"/>
        <v>1.3620106022865119E-2</v>
      </c>
      <c r="AB37" s="159">
        <f>Y37/Y$8</f>
        <v>1.9850069918174472E-2</v>
      </c>
    </row>
    <row r="38" spans="1:28" x14ac:dyDescent="0.25">
      <c r="A38" s="56"/>
      <c r="B38" s="162" t="s">
        <v>103</v>
      </c>
      <c r="C38" s="163">
        <v>7097</v>
      </c>
      <c r="D38" s="163">
        <v>1745</v>
      </c>
      <c r="E38" s="163">
        <v>2694</v>
      </c>
      <c r="F38" s="163">
        <v>8115</v>
      </c>
      <c r="G38" s="163">
        <v>12297</v>
      </c>
      <c r="H38" s="163">
        <v>17692</v>
      </c>
      <c r="I38" s="164">
        <f>IFERROR(H38/G38-1,"-")</f>
        <v>0.43872489225014233</v>
      </c>
      <c r="J38" s="165">
        <f>IFERROR(H38/C38-1,"-")</f>
        <v>1.4928843173171762</v>
      </c>
      <c r="K38" s="164">
        <f>H38/H$8</f>
        <v>3.140153209374312E-2</v>
      </c>
      <c r="L38" s="163">
        <v>6639</v>
      </c>
      <c r="M38" s="163">
        <v>1466</v>
      </c>
      <c r="N38" s="163">
        <v>3383</v>
      </c>
      <c r="O38" s="163">
        <v>7136</v>
      </c>
      <c r="P38" s="163">
        <v>10439</v>
      </c>
      <c r="Q38" s="163">
        <v>8020</v>
      </c>
      <c r="R38" s="164">
        <f>IFERROR(Q38/P38-1,"-")</f>
        <v>-0.23172717693265643</v>
      </c>
      <c r="S38" s="165">
        <f>IFERROR(Q38/L38-1,"-")</f>
        <v>0.20801325500828427</v>
      </c>
      <c r="T38" s="164">
        <f>Q38/Q$8</f>
        <v>3.0440915018985718E-3</v>
      </c>
      <c r="U38" s="163">
        <v>13736</v>
      </c>
      <c r="V38" s="163">
        <v>6077</v>
      </c>
      <c r="W38" s="163">
        <v>15251</v>
      </c>
      <c r="X38" s="163">
        <v>22736</v>
      </c>
      <c r="Y38" s="163">
        <v>25712</v>
      </c>
      <c r="Z38" s="164">
        <f>IFERROR(Y38/X38-1,"-")</f>
        <v>0.13089373680506688</v>
      </c>
      <c r="AA38" s="165">
        <f t="shared" si="28"/>
        <v>0.87186953989516591</v>
      </c>
      <c r="AB38" s="164">
        <f>Y38/Y$8</f>
        <v>8.0399646781887813E-3</v>
      </c>
    </row>
    <row r="39" spans="1:28" x14ac:dyDescent="0.25">
      <c r="A39" s="56"/>
      <c r="B39" s="162" t="s">
        <v>100</v>
      </c>
      <c r="C39" s="163">
        <v>4126</v>
      </c>
      <c r="D39" s="163">
        <v>2660</v>
      </c>
      <c r="E39" s="163">
        <v>908</v>
      </c>
      <c r="F39" s="163">
        <v>9882</v>
      </c>
      <c r="G39" s="163">
        <v>9889</v>
      </c>
      <c r="H39" s="163">
        <v>7707</v>
      </c>
      <c r="I39" s="164">
        <f>IFERROR(H39/G39-1,"-")</f>
        <v>-0.22064920618869455</v>
      </c>
      <c r="J39" s="165">
        <f>IFERROR(H39/C39-1,"-")</f>
        <v>0.86791080950072708</v>
      </c>
      <c r="K39" s="164">
        <f>H39/H$8</f>
        <v>1.3679154863581181E-2</v>
      </c>
      <c r="L39" s="163">
        <v>44766</v>
      </c>
      <c r="M39" s="163">
        <v>11356</v>
      </c>
      <c r="N39" s="163">
        <v>18306</v>
      </c>
      <c r="O39" s="163">
        <v>40591</v>
      </c>
      <c r="P39" s="163">
        <v>30682</v>
      </c>
      <c r="Q39" s="163">
        <v>30062</v>
      </c>
      <c r="R39" s="164">
        <f>IFERROR(Q39/P39-1,"-")</f>
        <v>-2.0207287660517603E-2</v>
      </c>
      <c r="S39" s="165">
        <f>IFERROR(Q39/L39-1,"-")</f>
        <v>-0.32846356609927174</v>
      </c>
      <c r="T39" s="164">
        <f>Q39/Q$8</f>
        <v>1.1410408819211329E-2</v>
      </c>
      <c r="U39" s="163">
        <v>48892</v>
      </c>
      <c r="V39" s="163">
        <v>19214</v>
      </c>
      <c r="W39" s="163">
        <v>50473</v>
      </c>
      <c r="X39" s="163">
        <v>40571</v>
      </c>
      <c r="Y39" s="163">
        <v>37769</v>
      </c>
      <c r="Z39" s="164">
        <f>IFERROR(Y39/X39-1,"-")</f>
        <v>-6.9064109832146059E-2</v>
      </c>
      <c r="AA39" s="165">
        <f t="shared" si="28"/>
        <v>-0.22750143172707193</v>
      </c>
      <c r="AB39" s="164">
        <f>Y39/Y$8</f>
        <v>1.1810105239985691E-2</v>
      </c>
    </row>
    <row r="40" spans="1:28" x14ac:dyDescent="0.25">
      <c r="A40" s="56"/>
      <c r="B40" s="157" t="s">
        <v>107</v>
      </c>
      <c r="C40" s="158">
        <v>118086</v>
      </c>
      <c r="D40" s="158">
        <v>41636</v>
      </c>
      <c r="E40" s="158">
        <v>14800</v>
      </c>
      <c r="F40" s="158">
        <v>113472</v>
      </c>
      <c r="G40" s="158">
        <v>123262</v>
      </c>
      <c r="H40" s="158">
        <v>131486</v>
      </c>
      <c r="I40" s="159">
        <f>IFERROR(H40/G40-1,"-")</f>
        <v>6.6719670295792621E-2</v>
      </c>
      <c r="J40" s="160">
        <f>IFERROR(H40/C40-1,"-")</f>
        <v>0.11347661873549786</v>
      </c>
      <c r="K40" s="159">
        <f>H40/H$8</f>
        <v>0.23337451101502985</v>
      </c>
      <c r="L40" s="158">
        <v>355979</v>
      </c>
      <c r="M40" s="158">
        <v>111209</v>
      </c>
      <c r="N40" s="158">
        <v>64629</v>
      </c>
      <c r="O40" s="158">
        <v>367793</v>
      </c>
      <c r="P40" s="158">
        <v>411740</v>
      </c>
      <c r="Q40" s="158">
        <v>444339</v>
      </c>
      <c r="R40" s="159">
        <f>IFERROR(Q40/P40-1,"-")</f>
        <v>7.9173750425025391E-2</v>
      </c>
      <c r="S40" s="160">
        <f>IFERROR(Q40/L40-1,"-")</f>
        <v>0.24821688919852014</v>
      </c>
      <c r="T40" s="159">
        <f>Q40/Q$8</f>
        <v>0.16865443564365454</v>
      </c>
      <c r="U40" s="158">
        <v>474065</v>
      </c>
      <c r="V40" s="158">
        <v>79429</v>
      </c>
      <c r="W40" s="158">
        <v>481265</v>
      </c>
      <c r="X40" s="158">
        <v>535002</v>
      </c>
      <c r="Y40" s="158">
        <v>575825</v>
      </c>
      <c r="Z40" s="159">
        <f>IFERROR(Y40/X40-1,"-")</f>
        <v>7.6304387647148975E-2</v>
      </c>
      <c r="AA40" s="160">
        <f t="shared" si="28"/>
        <v>0.21465410861379763</v>
      </c>
      <c r="AB40" s="159">
        <f>Y40/Y$8</f>
        <v>0.18005649738713655</v>
      </c>
    </row>
    <row r="41" spans="1:28" s="56" customFormat="1" x14ac:dyDescent="0.25">
      <c r="B41" s="162" t="s">
        <v>110</v>
      </c>
      <c r="C41" s="163">
        <v>65565</v>
      </c>
      <c r="D41" s="163">
        <v>20296</v>
      </c>
      <c r="E41" s="163">
        <v>5539</v>
      </c>
      <c r="F41" s="163">
        <v>55551</v>
      </c>
      <c r="G41" s="163">
        <v>54169</v>
      </c>
      <c r="H41" s="163">
        <v>56724</v>
      </c>
      <c r="I41" s="164">
        <f t="shared" ref="I41:I48" si="29">IFERROR(H41/G41-1,"-")</f>
        <v>4.7167198951429734E-2</v>
      </c>
      <c r="J41" s="165">
        <f t="shared" ref="J41:J48" si="30">IFERROR(H41/C41-1,"-")</f>
        <v>-0.13484328528940748</v>
      </c>
      <c r="K41" s="164">
        <f t="shared" ref="K41:K48" si="31">H41/H$8</f>
        <v>0.10067943174799258</v>
      </c>
      <c r="L41" s="163">
        <v>196307</v>
      </c>
      <c r="M41" s="163">
        <v>51756</v>
      </c>
      <c r="N41" s="163">
        <v>17507</v>
      </c>
      <c r="O41" s="163">
        <v>196496</v>
      </c>
      <c r="P41" s="163">
        <v>225436</v>
      </c>
      <c r="Q41" s="163">
        <v>253442</v>
      </c>
      <c r="R41" s="164">
        <f t="shared" ref="R41:R48" si="32">IFERROR(Q41/P41-1,"-")</f>
        <v>0.12423038024095523</v>
      </c>
      <c r="S41" s="165">
        <f t="shared" ref="S41:S48" si="33">IFERROR(Q41/L41-1,"-")</f>
        <v>0.29104922391967691</v>
      </c>
      <c r="T41" s="164">
        <f t="shared" ref="T41:T48" si="34">Q41/Q$8</f>
        <v>9.6197087085308955E-2</v>
      </c>
      <c r="U41" s="163">
        <v>261872</v>
      </c>
      <c r="V41" s="163">
        <v>23046</v>
      </c>
      <c r="W41" s="163">
        <v>252047</v>
      </c>
      <c r="X41" s="163">
        <v>279605</v>
      </c>
      <c r="Y41" s="163">
        <v>310166</v>
      </c>
      <c r="Z41" s="164">
        <f t="shared" ref="Z41:Z48" si="35">IFERROR(Y41/X41-1,"-")</f>
        <v>0.10930062051823097</v>
      </c>
      <c r="AA41" s="165">
        <f t="shared" si="28"/>
        <v>0.18441834178529959</v>
      </c>
      <c r="AB41" s="164">
        <f t="shared" ref="AB41:AB48" si="36">Y41/Y$8</f>
        <v>9.6986764326971911E-2</v>
      </c>
    </row>
    <row r="42" spans="1:28" s="56" customFormat="1" x14ac:dyDescent="0.25">
      <c r="B42" s="162" t="s">
        <v>113</v>
      </c>
      <c r="C42" s="163">
        <v>8541</v>
      </c>
      <c r="D42" s="163">
        <v>2984</v>
      </c>
      <c r="E42" s="163">
        <v>537</v>
      </c>
      <c r="F42" s="163">
        <v>5229</v>
      </c>
      <c r="G42" s="163">
        <v>7530</v>
      </c>
      <c r="H42" s="163">
        <v>7964</v>
      </c>
      <c r="I42" s="164">
        <f t="shared" si="29"/>
        <v>5.7636122177954885E-2</v>
      </c>
      <c r="J42" s="165">
        <f t="shared" si="30"/>
        <v>-6.7556492214026487E-2</v>
      </c>
      <c r="K42" s="164">
        <f t="shared" si="31"/>
        <v>1.4135304182374532E-2</v>
      </c>
      <c r="L42" s="163">
        <v>19706</v>
      </c>
      <c r="M42" s="163">
        <v>6345</v>
      </c>
      <c r="N42" s="163">
        <v>4443</v>
      </c>
      <c r="O42" s="163">
        <v>13226</v>
      </c>
      <c r="P42" s="163">
        <v>16093</v>
      </c>
      <c r="Q42" s="163">
        <v>13953</v>
      </c>
      <c r="R42" s="164">
        <f t="shared" si="32"/>
        <v>-0.13297707077611387</v>
      </c>
      <c r="S42" s="165">
        <f t="shared" si="33"/>
        <v>-0.29194154064751854</v>
      </c>
      <c r="T42" s="164">
        <f t="shared" si="34"/>
        <v>5.2960360007469794E-3</v>
      </c>
      <c r="U42" s="163">
        <v>28247</v>
      </c>
      <c r="V42" s="163">
        <v>4980</v>
      </c>
      <c r="W42" s="163">
        <v>18455</v>
      </c>
      <c r="X42" s="163">
        <v>23623</v>
      </c>
      <c r="Y42" s="163">
        <v>21917</v>
      </c>
      <c r="Z42" s="164">
        <f t="shared" si="35"/>
        <v>-7.2217753883926705E-2</v>
      </c>
      <c r="AA42" s="165">
        <f t="shared" si="28"/>
        <v>-0.22409459411618937</v>
      </c>
      <c r="AB42" s="164">
        <f t="shared" si="36"/>
        <v>6.8532944092977418E-3</v>
      </c>
    </row>
    <row r="43" spans="1:28" x14ac:dyDescent="0.25">
      <c r="A43" s="56"/>
      <c r="B43" s="162" t="s">
        <v>116</v>
      </c>
      <c r="C43" s="163">
        <v>5057</v>
      </c>
      <c r="D43" s="163">
        <v>1797</v>
      </c>
      <c r="E43" s="163">
        <v>514</v>
      </c>
      <c r="F43" s="163">
        <v>4017</v>
      </c>
      <c r="G43" s="163">
        <v>5925</v>
      </c>
      <c r="H43" s="163">
        <v>6414</v>
      </c>
      <c r="I43" s="164">
        <f t="shared" si="29"/>
        <v>8.2531645569620338E-2</v>
      </c>
      <c r="J43" s="165">
        <f t="shared" si="30"/>
        <v>0.26834091358512957</v>
      </c>
      <c r="K43" s="164">
        <f t="shared" si="31"/>
        <v>1.1384209069029413E-2</v>
      </c>
      <c r="L43" s="163">
        <v>7328</v>
      </c>
      <c r="M43" s="163">
        <v>3010</v>
      </c>
      <c r="N43" s="163">
        <v>4886</v>
      </c>
      <c r="O43" s="163">
        <v>8793</v>
      </c>
      <c r="P43" s="163">
        <v>9077</v>
      </c>
      <c r="Q43" s="163">
        <v>8364</v>
      </c>
      <c r="R43" s="164">
        <f t="shared" si="32"/>
        <v>-7.8550181778120565E-2</v>
      </c>
      <c r="S43" s="165">
        <f t="shared" si="33"/>
        <v>0.14137554585152845</v>
      </c>
      <c r="T43" s="164">
        <f t="shared" si="34"/>
        <v>3.1746610127031988E-3</v>
      </c>
      <c r="U43" s="163">
        <v>12385</v>
      </c>
      <c r="V43" s="163">
        <v>5400</v>
      </c>
      <c r="W43" s="163">
        <v>12810</v>
      </c>
      <c r="X43" s="163">
        <v>15002</v>
      </c>
      <c r="Y43" s="163">
        <v>14778</v>
      </c>
      <c r="Z43" s="164">
        <f t="shared" si="35"/>
        <v>-1.4931342487668364E-2</v>
      </c>
      <c r="AA43" s="165">
        <f t="shared" si="28"/>
        <v>0.193217601937828</v>
      </c>
      <c r="AB43" s="164">
        <f t="shared" si="36"/>
        <v>4.6209784541954655E-3</v>
      </c>
    </row>
    <row r="44" spans="1:28" x14ac:dyDescent="0.25">
      <c r="A44" s="56"/>
      <c r="B44" s="162" t="s">
        <v>123</v>
      </c>
      <c r="C44" s="163">
        <v>2221</v>
      </c>
      <c r="D44" s="163">
        <v>773</v>
      </c>
      <c r="E44" s="163">
        <v>389</v>
      </c>
      <c r="F44" s="163">
        <v>2303</v>
      </c>
      <c r="G44" s="163">
        <v>2347</v>
      </c>
      <c r="H44" s="163">
        <v>2815</v>
      </c>
      <c r="I44" s="164">
        <f t="shared" si="29"/>
        <v>0.19940349382190026</v>
      </c>
      <c r="J44" s="165">
        <f t="shared" si="30"/>
        <v>0.2674470959027464</v>
      </c>
      <c r="K44" s="164">
        <f t="shared" si="31"/>
        <v>4.996343705849361E-3</v>
      </c>
      <c r="L44" s="163">
        <v>18509</v>
      </c>
      <c r="M44" s="163">
        <v>5342</v>
      </c>
      <c r="N44" s="163">
        <v>5901</v>
      </c>
      <c r="O44" s="163">
        <v>21493</v>
      </c>
      <c r="P44" s="163">
        <v>19781</v>
      </c>
      <c r="Q44" s="163">
        <v>20917</v>
      </c>
      <c r="R44" s="164">
        <f t="shared" si="32"/>
        <v>5.7428845862190991E-2</v>
      </c>
      <c r="S44" s="165">
        <f t="shared" si="33"/>
        <v>0.13009887081960136</v>
      </c>
      <c r="T44" s="164">
        <f t="shared" si="34"/>
        <v>7.9393094694778579E-3</v>
      </c>
      <c r="U44" s="163">
        <v>20730</v>
      </c>
      <c r="V44" s="163">
        <v>6290</v>
      </c>
      <c r="W44" s="163">
        <v>23796</v>
      </c>
      <c r="X44" s="163">
        <v>22128</v>
      </c>
      <c r="Y44" s="163">
        <v>23732</v>
      </c>
      <c r="Z44" s="164">
        <f t="shared" si="35"/>
        <v>7.2487346348517612E-2</v>
      </c>
      <c r="AA44" s="165">
        <f t="shared" si="28"/>
        <v>0.14481427882296183</v>
      </c>
      <c r="AB44" s="164">
        <f t="shared" si="36"/>
        <v>7.4208323639847603E-3</v>
      </c>
    </row>
    <row r="45" spans="1:28" x14ac:dyDescent="0.25">
      <c r="A45" s="56"/>
      <c r="B45" s="162" t="s">
        <v>119</v>
      </c>
      <c r="C45" s="163">
        <v>1698</v>
      </c>
      <c r="D45" s="163">
        <v>993</v>
      </c>
      <c r="E45" s="163">
        <v>200</v>
      </c>
      <c r="F45" s="163">
        <v>1246</v>
      </c>
      <c r="G45" s="163">
        <v>1510</v>
      </c>
      <c r="H45" s="163">
        <v>1670</v>
      </c>
      <c r="I45" s="164">
        <f t="shared" si="29"/>
        <v>0.10596026490066235</v>
      </c>
      <c r="J45" s="165">
        <f t="shared" si="30"/>
        <v>-1.6489988221436991E-2</v>
      </c>
      <c r="K45" s="164">
        <f t="shared" si="31"/>
        <v>2.9640831221202247E-3</v>
      </c>
      <c r="L45" s="163">
        <v>22308</v>
      </c>
      <c r="M45" s="163">
        <v>9394</v>
      </c>
      <c r="N45" s="163">
        <v>7085</v>
      </c>
      <c r="O45" s="163">
        <v>20577</v>
      </c>
      <c r="P45" s="163">
        <v>24512</v>
      </c>
      <c r="Q45" s="163">
        <v>24813</v>
      </c>
      <c r="R45" s="164">
        <f t="shared" si="32"/>
        <v>1.2279699738903416E-2</v>
      </c>
      <c r="S45" s="165">
        <f t="shared" si="33"/>
        <v>0.11229155459924689</v>
      </c>
      <c r="T45" s="164">
        <f t="shared" si="34"/>
        <v>9.4180850918465422E-3</v>
      </c>
      <c r="U45" s="163">
        <v>24006</v>
      </c>
      <c r="V45" s="163">
        <v>7285</v>
      </c>
      <c r="W45" s="163">
        <v>21823</v>
      </c>
      <c r="X45" s="163">
        <v>26022</v>
      </c>
      <c r="Y45" s="163">
        <v>26483</v>
      </c>
      <c r="Z45" s="164">
        <f t="shared" si="35"/>
        <v>1.7715778956267858E-2</v>
      </c>
      <c r="AA45" s="165">
        <f t="shared" si="28"/>
        <v>0.10318253769890862</v>
      </c>
      <c r="AB45" s="164">
        <f t="shared" si="36"/>
        <v>8.2810510490227713E-3</v>
      </c>
    </row>
    <row r="46" spans="1:28" x14ac:dyDescent="0.25">
      <c r="A46" s="56"/>
      <c r="B46" s="162" t="s">
        <v>128</v>
      </c>
      <c r="C46" s="163">
        <v>2761</v>
      </c>
      <c r="D46" s="163">
        <v>1097</v>
      </c>
      <c r="E46" s="163">
        <v>13</v>
      </c>
      <c r="F46" s="163">
        <v>1662</v>
      </c>
      <c r="G46" s="163">
        <v>1718</v>
      </c>
      <c r="H46" s="163">
        <v>1021</v>
      </c>
      <c r="I46" s="164">
        <f t="shared" si="29"/>
        <v>-0.40570430733410945</v>
      </c>
      <c r="J46" s="165">
        <f t="shared" si="30"/>
        <v>-0.63020644693951466</v>
      </c>
      <c r="K46" s="164">
        <f t="shared" si="31"/>
        <v>1.8121729746615265E-3</v>
      </c>
      <c r="L46" s="163">
        <v>2686</v>
      </c>
      <c r="M46" s="163">
        <v>2224</v>
      </c>
      <c r="N46" s="163">
        <v>961</v>
      </c>
      <c r="O46" s="163">
        <v>3870</v>
      </c>
      <c r="P46" s="163">
        <v>4715</v>
      </c>
      <c r="Q46" s="163">
        <v>4415</v>
      </c>
      <c r="R46" s="164">
        <f t="shared" si="32"/>
        <v>-6.3626723223753956E-2</v>
      </c>
      <c r="S46" s="165">
        <f t="shared" si="33"/>
        <v>0.6437081161578555</v>
      </c>
      <c r="T46" s="164">
        <f t="shared" si="34"/>
        <v>1.6757685761698497E-3</v>
      </c>
      <c r="U46" s="163">
        <v>5447</v>
      </c>
      <c r="V46" s="163">
        <v>974</v>
      </c>
      <c r="W46" s="163">
        <v>5532</v>
      </c>
      <c r="X46" s="163">
        <v>6433</v>
      </c>
      <c r="Y46" s="163">
        <v>5436</v>
      </c>
      <c r="Z46" s="164">
        <f t="shared" si="35"/>
        <v>-0.15498212342608431</v>
      </c>
      <c r="AA46" s="165">
        <f t="shared" si="28"/>
        <v>-2.0194602533504247E-3</v>
      </c>
      <c r="AB46" s="164">
        <f t="shared" si="36"/>
        <v>1.6997996262692213E-3</v>
      </c>
    </row>
    <row r="47" spans="1:28" x14ac:dyDescent="0.25">
      <c r="A47" s="56"/>
      <c r="B47" s="162" t="s">
        <v>131</v>
      </c>
      <c r="C47" s="163">
        <v>2800</v>
      </c>
      <c r="D47" s="163">
        <v>1065</v>
      </c>
      <c r="E47" s="163">
        <v>15</v>
      </c>
      <c r="F47" s="163">
        <v>794</v>
      </c>
      <c r="G47" s="163">
        <v>1099</v>
      </c>
      <c r="H47" s="163">
        <v>888</v>
      </c>
      <c r="I47" s="164">
        <f t="shared" si="29"/>
        <v>-0.19199272065514106</v>
      </c>
      <c r="J47" s="165">
        <f t="shared" si="30"/>
        <v>-0.68285714285714283</v>
      </c>
      <c r="K47" s="164">
        <f t="shared" si="31"/>
        <v>1.5761112649357841E-3</v>
      </c>
      <c r="L47" s="163">
        <v>3800</v>
      </c>
      <c r="M47" s="163">
        <v>3698</v>
      </c>
      <c r="N47" s="163">
        <v>649</v>
      </c>
      <c r="O47" s="163">
        <v>3177</v>
      </c>
      <c r="P47" s="163">
        <v>4981</v>
      </c>
      <c r="Q47" s="163">
        <v>4526</v>
      </c>
      <c r="R47" s="164">
        <f t="shared" si="32"/>
        <v>-9.1347119052399117E-2</v>
      </c>
      <c r="S47" s="165">
        <f t="shared" si="33"/>
        <v>0.19105263157894736</v>
      </c>
      <c r="T47" s="164">
        <f t="shared" si="34"/>
        <v>1.7179000171562264E-3</v>
      </c>
      <c r="U47" s="163">
        <v>6600</v>
      </c>
      <c r="V47" s="163">
        <v>664</v>
      </c>
      <c r="W47" s="163">
        <v>3971</v>
      </c>
      <c r="X47" s="163">
        <v>6080</v>
      </c>
      <c r="Y47" s="163">
        <v>5414</v>
      </c>
      <c r="Z47" s="164">
        <f t="shared" si="35"/>
        <v>-0.10953947368421058</v>
      </c>
      <c r="AA47" s="165">
        <f t="shared" si="28"/>
        <v>-0.17969696969696969</v>
      </c>
      <c r="AB47" s="164">
        <f t="shared" si="36"/>
        <v>1.692920378333621E-3</v>
      </c>
    </row>
    <row r="48" spans="1:28" x14ac:dyDescent="0.25">
      <c r="A48" s="56"/>
      <c r="B48" s="168" t="s">
        <v>145</v>
      </c>
      <c r="C48" s="169">
        <f t="shared" ref="C48:H48" si="37">C40-SUM(C41:C47)</f>
        <v>29443</v>
      </c>
      <c r="D48" s="169">
        <f t="shared" si="37"/>
        <v>12631</v>
      </c>
      <c r="E48" s="169">
        <f t="shared" si="37"/>
        <v>7593</v>
      </c>
      <c r="F48" s="169">
        <f t="shared" si="37"/>
        <v>42670</v>
      </c>
      <c r="G48" s="169">
        <f t="shared" si="37"/>
        <v>48964</v>
      </c>
      <c r="H48" s="169">
        <f t="shared" si="37"/>
        <v>53990</v>
      </c>
      <c r="I48" s="170">
        <f t="shared" si="29"/>
        <v>0.10264684257822076</v>
      </c>
      <c r="J48" s="171">
        <f t="shared" si="30"/>
        <v>0.83371259722175051</v>
      </c>
      <c r="K48" s="170">
        <f t="shared" si="31"/>
        <v>9.582685494806642E-2</v>
      </c>
      <c r="L48" s="169">
        <f t="shared" ref="L48:Q48" si="38">L40-SUM(L41:L47)</f>
        <v>85335</v>
      </c>
      <c r="M48" s="169">
        <f t="shared" si="38"/>
        <v>29440</v>
      </c>
      <c r="N48" s="169">
        <f t="shared" si="38"/>
        <v>23197</v>
      </c>
      <c r="O48" s="169">
        <f t="shared" si="38"/>
        <v>100161</v>
      </c>
      <c r="P48" s="169">
        <f t="shared" si="38"/>
        <v>107145</v>
      </c>
      <c r="Q48" s="169">
        <f t="shared" si="38"/>
        <v>113909</v>
      </c>
      <c r="R48" s="170">
        <f t="shared" si="32"/>
        <v>6.3129404078585027E-2</v>
      </c>
      <c r="S48" s="171">
        <f t="shared" si="33"/>
        <v>0.33484502255815318</v>
      </c>
      <c r="T48" s="170">
        <f t="shared" si="34"/>
        <v>4.3235588390244939E-2</v>
      </c>
      <c r="U48" s="169">
        <f>U40-SUM(U41:U47)</f>
        <v>114778</v>
      </c>
      <c r="V48" s="169">
        <f>V40-SUM(V41:V47)</f>
        <v>30790</v>
      </c>
      <c r="W48" s="169">
        <f>W40-SUM(W41:W47)</f>
        <v>142831</v>
      </c>
      <c r="X48" s="169">
        <f>X40-SUM(X41:X47)</f>
        <v>156109</v>
      </c>
      <c r="Y48" s="169">
        <f>Y40-SUM(Y41:Y47)</f>
        <v>167899</v>
      </c>
      <c r="Z48" s="170">
        <f t="shared" si="35"/>
        <v>7.5524152995663396E-2</v>
      </c>
      <c r="AA48" s="171">
        <f t="shared" si="28"/>
        <v>0.46281517363954761</v>
      </c>
      <c r="AB48" s="170">
        <f t="shared" si="36"/>
        <v>5.2500856779061071E-2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1275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29035</v>
      </c>
      <c r="V50" s="176">
        <f>V51+V54</f>
        <v>11501</v>
      </c>
      <c r="W50" s="176">
        <f>W51+W54</f>
        <v>25651</v>
      </c>
      <c r="X50" s="176">
        <f>X51+X54</f>
        <v>36596</v>
      </c>
      <c r="Y50" s="176">
        <f>Y51+Y54</f>
        <v>31559</v>
      </c>
      <c r="Z50" s="177">
        <f>IFERROR(Y50/X50-1,"-")</f>
        <v>-0.13763799322330306</v>
      </c>
      <c r="AA50" s="177">
        <f t="shared" ref="AA50:AA62" si="41">IFERROR(Y50/U50-1,"-")</f>
        <v>8.6929567763044613E-2</v>
      </c>
      <c r="AB50" s="177">
        <f>Y50/Y$8</f>
        <v>9.868281163618535E-3</v>
      </c>
    </row>
    <row r="51" spans="1:28" x14ac:dyDescent="0.25">
      <c r="A51" s="56"/>
      <c r="B51" s="157" t="s">
        <v>97</v>
      </c>
      <c r="C51" s="158">
        <v>0</v>
      </c>
      <c r="D51" s="158">
        <v>1006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7052</v>
      </c>
      <c r="V51" s="158">
        <v>3943</v>
      </c>
      <c r="W51" s="158">
        <v>4228</v>
      </c>
      <c r="X51" s="158">
        <v>16245</v>
      </c>
      <c r="Y51" s="158">
        <v>8595</v>
      </c>
      <c r="Z51" s="159">
        <f>IFERROR(Y51/X51-1,"-")</f>
        <v>-0.47091412742382266</v>
      </c>
      <c r="AA51" s="160">
        <f t="shared" si="41"/>
        <v>0.21880317640385716</v>
      </c>
      <c r="AB51" s="159">
        <f>Y51/Y$8</f>
        <v>2.6875970912038183E-3</v>
      </c>
    </row>
    <row r="52" spans="1:28" x14ac:dyDescent="0.25">
      <c r="A52" s="56"/>
      <c r="B52" s="162" t="s">
        <v>103</v>
      </c>
      <c r="C52" s="163">
        <v>0</v>
      </c>
      <c r="D52" s="163">
        <v>965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3996</v>
      </c>
      <c r="V52" s="163">
        <v>1994</v>
      </c>
      <c r="W52" s="163">
        <v>2187</v>
      </c>
      <c r="X52" s="163">
        <v>12177</v>
      </c>
      <c r="Y52" s="163">
        <v>5827</v>
      </c>
      <c r="Z52" s="164">
        <f>IFERROR(Y52/X52-1,"-")</f>
        <v>-0.52147491171881422</v>
      </c>
      <c r="AA52" s="165">
        <f t="shared" si="41"/>
        <v>0.45820820820820818</v>
      </c>
      <c r="AB52" s="164">
        <f>Y52/Y$8</f>
        <v>1.8220626236701164E-3</v>
      </c>
    </row>
    <row r="53" spans="1:28" x14ac:dyDescent="0.25">
      <c r="A53" s="56"/>
      <c r="B53" s="162" t="s">
        <v>100</v>
      </c>
      <c r="C53" s="163">
        <v>0</v>
      </c>
      <c r="D53" s="163">
        <v>41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3056</v>
      </c>
      <c r="V53" s="163">
        <v>1949</v>
      </c>
      <c r="W53" s="163">
        <v>2041</v>
      </c>
      <c r="X53" s="163">
        <v>4068</v>
      </c>
      <c r="Y53" s="163">
        <v>2768</v>
      </c>
      <c r="Z53" s="164">
        <f>IFERROR(Y53/X53-1,"-")</f>
        <v>-0.31956735496558508</v>
      </c>
      <c r="AA53" s="165">
        <f t="shared" si="41"/>
        <v>-9.4240837696335067E-2</v>
      </c>
      <c r="AB53" s="164">
        <f>Y53/Y$8</f>
        <v>8.6553446753370202E-4</v>
      </c>
    </row>
    <row r="54" spans="1:28" x14ac:dyDescent="0.25">
      <c r="A54" s="56"/>
      <c r="B54" s="157" t="s">
        <v>107</v>
      </c>
      <c r="C54" s="158">
        <v>0</v>
      </c>
      <c r="D54" s="158">
        <v>269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21983</v>
      </c>
      <c r="V54" s="158">
        <v>7558</v>
      </c>
      <c r="W54" s="158">
        <v>21423</v>
      </c>
      <c r="X54" s="158">
        <v>20351</v>
      </c>
      <c r="Y54" s="158">
        <v>22964</v>
      </c>
      <c r="Z54" s="159">
        <f>IFERROR(Y54/X54-1,"-")</f>
        <v>0.12839663898579912</v>
      </c>
      <c r="AA54" s="160">
        <f t="shared" si="41"/>
        <v>4.4625392348633053E-2</v>
      </c>
      <c r="AB54" s="159">
        <f>Y54/Y$8</f>
        <v>7.1806840724147163E-3</v>
      </c>
    </row>
    <row r="55" spans="1:28" s="56" customFormat="1" x14ac:dyDescent="0.25">
      <c r="B55" s="162" t="s">
        <v>110</v>
      </c>
      <c r="C55" s="163">
        <v>0</v>
      </c>
      <c r="D55" s="163">
        <v>37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6545</v>
      </c>
      <c r="V55" s="163">
        <v>1039</v>
      </c>
      <c r="W55" s="163">
        <v>7632</v>
      </c>
      <c r="X55" s="163">
        <v>6643</v>
      </c>
      <c r="Y55" s="163">
        <v>8156</v>
      </c>
      <c r="Z55" s="164">
        <f t="shared" ref="Z55:Z62" si="48">IFERROR(Y55/X55-1,"-")</f>
        <v>0.22775854282703589</v>
      </c>
      <c r="AA55" s="165">
        <f t="shared" si="41"/>
        <v>0.24614209320091662</v>
      </c>
      <c r="AB55" s="164">
        <f t="shared" ref="AB55:AB62" si="49">Y55/Y$8</f>
        <v>2.5503248255797956E-3</v>
      </c>
    </row>
    <row r="56" spans="1:28" s="56" customFormat="1" x14ac:dyDescent="0.25">
      <c r="B56" s="162" t="s">
        <v>113</v>
      </c>
      <c r="C56" s="163">
        <v>0</v>
      </c>
      <c r="D56" s="163">
        <v>68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5918</v>
      </c>
      <c r="V56" s="163">
        <v>2433</v>
      </c>
      <c r="W56" s="163">
        <v>4682</v>
      </c>
      <c r="X56" s="163">
        <v>3480</v>
      </c>
      <c r="Y56" s="163">
        <v>4392</v>
      </c>
      <c r="Z56" s="164">
        <f t="shared" si="48"/>
        <v>0.26206896551724146</v>
      </c>
      <c r="AA56" s="165">
        <f t="shared" si="41"/>
        <v>-0.25785738425143634</v>
      </c>
      <c r="AB56" s="164">
        <f t="shared" si="49"/>
        <v>1.373348042416192E-3</v>
      </c>
    </row>
    <row r="57" spans="1:28" x14ac:dyDescent="0.25">
      <c r="A57" s="56"/>
      <c r="B57" s="162" t="s">
        <v>116</v>
      </c>
      <c r="C57" s="163">
        <v>0</v>
      </c>
      <c r="D57" s="163">
        <v>47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1648</v>
      </c>
      <c r="V57" s="163">
        <v>1034</v>
      </c>
      <c r="W57" s="163">
        <v>1821</v>
      </c>
      <c r="X57" s="163">
        <v>2075</v>
      </c>
      <c r="Y57" s="163">
        <v>1710</v>
      </c>
      <c r="Z57" s="164">
        <f t="shared" si="48"/>
        <v>-0.17590361445783131</v>
      </c>
      <c r="AA57" s="165">
        <f t="shared" si="41"/>
        <v>3.762135922330101E-2</v>
      </c>
      <c r="AB57" s="164">
        <f t="shared" si="49"/>
        <v>5.3470518044892719E-4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433</v>
      </c>
      <c r="V58" s="163">
        <v>196</v>
      </c>
      <c r="W58" s="163">
        <v>605</v>
      </c>
      <c r="X58" s="163">
        <v>443</v>
      </c>
      <c r="Y58" s="163">
        <v>756</v>
      </c>
      <c r="Z58" s="164">
        <f t="shared" si="48"/>
        <v>0.70654627539503378</v>
      </c>
      <c r="AA58" s="165">
        <f t="shared" si="41"/>
        <v>0.74595842956120095</v>
      </c>
      <c r="AB58" s="164">
        <f t="shared" si="49"/>
        <v>2.3639597451426256E-4</v>
      </c>
    </row>
    <row r="59" spans="1:28" x14ac:dyDescent="0.25">
      <c r="A59" s="56"/>
      <c r="B59" s="162" t="s">
        <v>119</v>
      </c>
      <c r="C59" s="163">
        <v>0</v>
      </c>
      <c r="D59" s="163">
        <v>26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513</v>
      </c>
      <c r="V59" s="163">
        <v>219</v>
      </c>
      <c r="W59" s="163">
        <v>538</v>
      </c>
      <c r="X59" s="163">
        <v>447</v>
      </c>
      <c r="Y59" s="163">
        <v>502</v>
      </c>
      <c r="Z59" s="164">
        <f t="shared" si="48"/>
        <v>0.12304250559284124</v>
      </c>
      <c r="AA59" s="165">
        <f t="shared" si="41"/>
        <v>-2.1442495126705707E-2</v>
      </c>
      <c r="AB59" s="164">
        <f t="shared" si="49"/>
        <v>1.5697193016687804E-4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165</v>
      </c>
      <c r="Y60" s="163">
        <v>96</v>
      </c>
      <c r="Z60" s="164">
        <f t="shared" si="48"/>
        <v>-0.41818181818181821</v>
      </c>
      <c r="AA60" s="165">
        <f t="shared" si="41"/>
        <v>-0.31914893617021278</v>
      </c>
      <c r="AB60" s="164">
        <f t="shared" si="49"/>
        <v>3.0018536446255563E-5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230</v>
      </c>
      <c r="V61" s="163">
        <v>23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-0.60869565217391308</v>
      </c>
      <c r="AB61" s="164">
        <f t="shared" si="49"/>
        <v>2.8142377918364591E-5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66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6555</v>
      </c>
      <c r="V62" s="169">
        <f>V54-SUM(V55:V61)</f>
        <v>2572</v>
      </c>
      <c r="W62" s="169">
        <f>W54-SUM(W55:W61)</f>
        <v>5986</v>
      </c>
      <c r="X62" s="169">
        <f>X54-SUM(X55:X61)</f>
        <v>6958</v>
      </c>
      <c r="Y62" s="169">
        <f>Y54-SUM(Y55:Y61)</f>
        <v>7262</v>
      </c>
      <c r="Z62" s="170">
        <f t="shared" si="48"/>
        <v>4.3690715722908946E-2</v>
      </c>
      <c r="AA62" s="171">
        <f t="shared" si="41"/>
        <v>0.10785659801678116</v>
      </c>
      <c r="AB62" s="170">
        <f t="shared" si="49"/>
        <v>2.2707772049240407E-3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9898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92457</v>
      </c>
      <c r="M64" s="176">
        <f t="shared" si="53"/>
        <v>27988</v>
      </c>
      <c r="N64" s="176">
        <f t="shared" si="53"/>
        <v>32734</v>
      </c>
      <c r="O64" s="176">
        <f t="shared" si="53"/>
        <v>0</v>
      </c>
      <c r="P64" s="176">
        <f t="shared" si="53"/>
        <v>69914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102355</v>
      </c>
      <c r="V64" s="176">
        <f>V65+V68</f>
        <v>32734</v>
      </c>
      <c r="W64" s="176">
        <f>W65+W68</f>
        <v>110290</v>
      </c>
      <c r="X64" s="176">
        <f>X65+X68</f>
        <v>131067</v>
      </c>
      <c r="Y64" s="176">
        <f>Y65+Y68</f>
        <v>146251</v>
      </c>
      <c r="Z64" s="177">
        <f>IFERROR(Y64/X64-1,"-")</f>
        <v>0.11584914585669925</v>
      </c>
      <c r="AA64" s="177">
        <f t="shared" ref="AA64:AA76" si="54">IFERROR(Y64/U64-1,"-")</f>
        <v>0.42886033901616916</v>
      </c>
      <c r="AB64" s="177">
        <f>Y64/Y$8</f>
        <v>4.5731676810430444E-2</v>
      </c>
    </row>
    <row r="65" spans="1:28" x14ac:dyDescent="0.25">
      <c r="A65" s="56"/>
      <c r="B65" s="157" t="s">
        <v>97</v>
      </c>
      <c r="C65" s="158">
        <v>1365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32063</v>
      </c>
      <c r="M65" s="158">
        <v>11254</v>
      </c>
      <c r="N65" s="158">
        <v>19069</v>
      </c>
      <c r="O65" s="158">
        <v>0</v>
      </c>
      <c r="P65" s="158">
        <v>32115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33428</v>
      </c>
      <c r="V65" s="158">
        <v>19069</v>
      </c>
      <c r="W65" s="158">
        <v>28303</v>
      </c>
      <c r="X65" s="158">
        <v>37924</v>
      </c>
      <c r="Y65" s="158">
        <v>46749</v>
      </c>
      <c r="Z65" s="159">
        <f>IFERROR(Y65/X65-1,"-")</f>
        <v>0.23270224659846006</v>
      </c>
      <c r="AA65" s="160">
        <f t="shared" si="54"/>
        <v>0.39849826492760565</v>
      </c>
      <c r="AB65" s="159">
        <f>Y65/Y$8</f>
        <v>1.4618089170062513E-2</v>
      </c>
    </row>
    <row r="66" spans="1:28" x14ac:dyDescent="0.25">
      <c r="A66" s="56"/>
      <c r="B66" s="162" t="s">
        <v>103</v>
      </c>
      <c r="C66" s="163">
        <v>1007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17186</v>
      </c>
      <c r="M66" s="163">
        <v>3946</v>
      </c>
      <c r="N66" s="163">
        <v>16643</v>
      </c>
      <c r="O66" s="163">
        <v>0</v>
      </c>
      <c r="P66" s="163">
        <v>23633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18193</v>
      </c>
      <c r="V66" s="163">
        <v>16643</v>
      </c>
      <c r="W66" s="163">
        <v>22434</v>
      </c>
      <c r="X66" s="163">
        <v>27984</v>
      </c>
      <c r="Y66" s="163">
        <v>28822</v>
      </c>
      <c r="Z66" s="164">
        <f>IFERROR(Y66/X66-1,"-")</f>
        <v>2.9945683247569965E-2</v>
      </c>
      <c r="AA66" s="165">
        <f t="shared" si="54"/>
        <v>0.5842356950475458</v>
      </c>
      <c r="AB66" s="164">
        <f>Y66/Y$8</f>
        <v>9.0124401818122684E-3</v>
      </c>
    </row>
    <row r="67" spans="1:28" x14ac:dyDescent="0.25">
      <c r="A67" s="56"/>
      <c r="B67" s="162" t="s">
        <v>100</v>
      </c>
      <c r="C67" s="163">
        <v>358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14877</v>
      </c>
      <c r="M67" s="163">
        <v>7308</v>
      </c>
      <c r="N67" s="163">
        <v>2426</v>
      </c>
      <c r="O67" s="163">
        <v>0</v>
      </c>
      <c r="P67" s="163">
        <v>8482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15235</v>
      </c>
      <c r="V67" s="163">
        <v>2426</v>
      </c>
      <c r="W67" s="163">
        <v>5869</v>
      </c>
      <c r="X67" s="163">
        <v>9940</v>
      </c>
      <c r="Y67" s="163">
        <v>17927</v>
      </c>
      <c r="Z67" s="164">
        <f>IFERROR(Y67/X67-1,"-")</f>
        <v>0.80352112676056331</v>
      </c>
      <c r="AA67" s="165">
        <f t="shared" si="54"/>
        <v>0.17669839186084668</v>
      </c>
      <c r="AB67" s="164">
        <f>Y67/Y$8</f>
        <v>5.6056489882502442E-3</v>
      </c>
    </row>
    <row r="68" spans="1:28" x14ac:dyDescent="0.25">
      <c r="A68" s="56"/>
      <c r="B68" s="157" t="s">
        <v>107</v>
      </c>
      <c r="C68" s="158">
        <v>8533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60394</v>
      </c>
      <c r="M68" s="158">
        <v>16734</v>
      </c>
      <c r="N68" s="158">
        <v>13665</v>
      </c>
      <c r="O68" s="158">
        <v>0</v>
      </c>
      <c r="P68" s="158">
        <v>37799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68927</v>
      </c>
      <c r="V68" s="158">
        <v>13665</v>
      </c>
      <c r="W68" s="158">
        <v>81987</v>
      </c>
      <c r="X68" s="158">
        <v>93143</v>
      </c>
      <c r="Y68" s="158">
        <v>99502</v>
      </c>
      <c r="Z68" s="159">
        <f>IFERROR(Y68/X68-1,"-")</f>
        <v>6.82713676819513E-2</v>
      </c>
      <c r="AA68" s="160">
        <f t="shared" si="54"/>
        <v>0.44358524235785679</v>
      </c>
      <c r="AB68" s="159">
        <f>Y68/Y$8</f>
        <v>3.1113587640367927E-2</v>
      </c>
    </row>
    <row r="69" spans="1:28" s="56" customFormat="1" x14ac:dyDescent="0.25">
      <c r="B69" s="162" t="s">
        <v>110</v>
      </c>
      <c r="C69" s="163">
        <v>1305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29121</v>
      </c>
      <c r="M69" s="163">
        <v>6895</v>
      </c>
      <c r="N69" s="163">
        <v>2176</v>
      </c>
      <c r="O69" s="163">
        <v>0</v>
      </c>
      <c r="P69" s="163">
        <v>15523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30426</v>
      </c>
      <c r="V69" s="163">
        <v>2176</v>
      </c>
      <c r="W69" s="163">
        <v>38844</v>
      </c>
      <c r="X69" s="163">
        <v>35609</v>
      </c>
      <c r="Y69" s="163">
        <v>34444</v>
      </c>
      <c r="Z69" s="164">
        <f t="shared" ref="Z69:Z76" si="61">IFERROR(Y69/X69-1,"-")</f>
        <v>-3.2716448088966232E-2</v>
      </c>
      <c r="AA69" s="165">
        <f t="shared" si="54"/>
        <v>0.13205810819693675</v>
      </c>
      <c r="AB69" s="164">
        <f t="shared" ref="AB69:AB76" si="62">Y69/Y$8</f>
        <v>1.0770400722446111E-2</v>
      </c>
    </row>
    <row r="70" spans="1:28" s="56" customFormat="1" x14ac:dyDescent="0.25">
      <c r="B70" s="162" t="s">
        <v>113</v>
      </c>
      <c r="C70" s="163">
        <v>1501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6520</v>
      </c>
      <c r="M70" s="163">
        <v>2038</v>
      </c>
      <c r="N70" s="163">
        <v>1757</v>
      </c>
      <c r="O70" s="163">
        <v>0</v>
      </c>
      <c r="P70" s="163">
        <v>3330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8021</v>
      </c>
      <c r="V70" s="163">
        <v>1757</v>
      </c>
      <c r="W70" s="163">
        <v>5542</v>
      </c>
      <c r="X70" s="163">
        <v>6459</v>
      </c>
      <c r="Y70" s="163">
        <v>6633</v>
      </c>
      <c r="Z70" s="164">
        <f t="shared" si="61"/>
        <v>2.6939154667905196E-2</v>
      </c>
      <c r="AA70" s="165">
        <f t="shared" si="54"/>
        <v>-0.17304575489340479</v>
      </c>
      <c r="AB70" s="164">
        <f t="shared" si="62"/>
        <v>2.0740932525834701E-3</v>
      </c>
    </row>
    <row r="71" spans="1:28" x14ac:dyDescent="0.25">
      <c r="A71" s="56"/>
      <c r="B71" s="162" t="s">
        <v>116</v>
      </c>
      <c r="C71" s="163">
        <v>1906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5858</v>
      </c>
      <c r="M71" s="163">
        <v>1895</v>
      </c>
      <c r="N71" s="163">
        <v>2662</v>
      </c>
      <c r="O71" s="163">
        <v>0</v>
      </c>
      <c r="P71" s="163">
        <v>2991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7764</v>
      </c>
      <c r="V71" s="163">
        <v>2662</v>
      </c>
      <c r="W71" s="163">
        <v>11009</v>
      </c>
      <c r="X71" s="163">
        <v>10476</v>
      </c>
      <c r="Y71" s="163">
        <v>13838</v>
      </c>
      <c r="Z71" s="164">
        <f t="shared" si="61"/>
        <v>0.32092401680030536</v>
      </c>
      <c r="AA71" s="165">
        <f t="shared" si="54"/>
        <v>0.78232869654817105</v>
      </c>
      <c r="AB71" s="164">
        <f t="shared" si="62"/>
        <v>4.3270469514925464E-3</v>
      </c>
    </row>
    <row r="72" spans="1:28" x14ac:dyDescent="0.25">
      <c r="A72" s="56"/>
      <c r="B72" s="162" t="s">
        <v>123</v>
      </c>
      <c r="C72" s="163">
        <v>78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1189</v>
      </c>
      <c r="M72" s="163">
        <v>228</v>
      </c>
      <c r="N72" s="163">
        <v>658</v>
      </c>
      <c r="O72" s="163">
        <v>0</v>
      </c>
      <c r="P72" s="163">
        <v>1135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1267</v>
      </c>
      <c r="V72" s="163">
        <v>658</v>
      </c>
      <c r="W72" s="163">
        <v>1360</v>
      </c>
      <c r="X72" s="163">
        <v>2515</v>
      </c>
      <c r="Y72" s="163">
        <v>3267</v>
      </c>
      <c r="Z72" s="164">
        <f t="shared" si="61"/>
        <v>0.29900596421471182</v>
      </c>
      <c r="AA72" s="165">
        <f t="shared" si="54"/>
        <v>1.5785319652722967</v>
      </c>
      <c r="AB72" s="164">
        <f t="shared" si="62"/>
        <v>1.0215683184366345E-3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1598</v>
      </c>
      <c r="M73" s="163">
        <v>591</v>
      </c>
      <c r="N73" s="163">
        <v>763</v>
      </c>
      <c r="O73" s="163">
        <v>0</v>
      </c>
      <c r="P73" s="163">
        <v>981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1598</v>
      </c>
      <c r="V73" s="163">
        <v>763</v>
      </c>
      <c r="W73" s="163">
        <v>2196</v>
      </c>
      <c r="X73" s="163">
        <v>1917</v>
      </c>
      <c r="Y73" s="163">
        <v>2865</v>
      </c>
      <c r="Z73" s="164">
        <f t="shared" si="61"/>
        <v>0.49452269170579033</v>
      </c>
      <c r="AA73" s="165">
        <f t="shared" si="54"/>
        <v>0.79286608260325409</v>
      </c>
      <c r="AB73" s="164">
        <f t="shared" si="62"/>
        <v>8.9586569706793942E-4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1018</v>
      </c>
      <c r="M74" s="163">
        <v>551</v>
      </c>
      <c r="N74" s="163">
        <v>22</v>
      </c>
      <c r="O74" s="163">
        <v>0</v>
      </c>
      <c r="P74" s="163">
        <v>30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1183</v>
      </c>
      <c r="V74" s="163">
        <v>22</v>
      </c>
      <c r="W74" s="163">
        <v>897</v>
      </c>
      <c r="X74" s="163">
        <v>3209</v>
      </c>
      <c r="Y74" s="163">
        <v>1645</v>
      </c>
      <c r="Z74" s="164">
        <f t="shared" si="61"/>
        <v>-0.4873792458709878</v>
      </c>
      <c r="AA74" s="165">
        <f t="shared" si="54"/>
        <v>0.39053254437869822</v>
      </c>
      <c r="AB74" s="164">
        <f t="shared" si="62"/>
        <v>5.1438012973010832E-4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1227</v>
      </c>
      <c r="M75" s="163">
        <v>710</v>
      </c>
      <c r="N75" s="163">
        <v>7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1338</v>
      </c>
      <c r="V75" s="163">
        <v>7</v>
      </c>
      <c r="W75" s="163">
        <v>291</v>
      </c>
      <c r="X75" s="163">
        <v>930</v>
      </c>
      <c r="Y75" s="163">
        <v>205</v>
      </c>
      <c r="Z75" s="164">
        <f t="shared" si="61"/>
        <v>-0.77956989247311825</v>
      </c>
      <c r="AA75" s="165">
        <f t="shared" si="54"/>
        <v>-0.84678624813153958</v>
      </c>
      <c r="AB75" s="164">
        <f t="shared" si="62"/>
        <v>6.4102083036274895E-5</v>
      </c>
    </row>
    <row r="76" spans="1:28" x14ac:dyDescent="0.25">
      <c r="A76" s="56"/>
      <c r="B76" s="168" t="s">
        <v>145</v>
      </c>
      <c r="C76" s="169">
        <f t="shared" ref="C76:H76" si="63">C68-SUM(C69:C75)</f>
        <v>3467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13863</v>
      </c>
      <c r="M76" s="169">
        <f t="shared" si="64"/>
        <v>3826</v>
      </c>
      <c r="N76" s="169">
        <f t="shared" si="64"/>
        <v>5620</v>
      </c>
      <c r="O76" s="169">
        <f t="shared" si="64"/>
        <v>0</v>
      </c>
      <c r="P76" s="169">
        <f t="shared" si="64"/>
        <v>13767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17330</v>
      </c>
      <c r="V76" s="169">
        <f>V68-SUM(V69:V75)</f>
        <v>5620</v>
      </c>
      <c r="W76" s="169">
        <f>W68-SUM(W69:W75)</f>
        <v>21848</v>
      </c>
      <c r="X76" s="169">
        <f>X68-SUM(X69:X75)</f>
        <v>32028</v>
      </c>
      <c r="Y76" s="169">
        <f>Y68-SUM(Y69:Y75)</f>
        <v>36605</v>
      </c>
      <c r="Z76" s="170">
        <f t="shared" si="61"/>
        <v>0.14290620706881474</v>
      </c>
      <c r="AA76" s="171">
        <f t="shared" si="54"/>
        <v>1.1122331217541834</v>
      </c>
      <c r="AB76" s="170">
        <f t="shared" si="62"/>
        <v>1.1446130485574843E-2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99189</v>
      </c>
      <c r="D78" s="176">
        <f t="shared" si="65"/>
        <v>27254</v>
      </c>
      <c r="E78" s="176">
        <f t="shared" si="65"/>
        <v>43215</v>
      </c>
      <c r="F78" s="176">
        <f t="shared" si="65"/>
        <v>75459</v>
      </c>
      <c r="G78" s="176">
        <f t="shared" si="65"/>
        <v>77593</v>
      </c>
      <c r="H78" s="176">
        <f t="shared" si="65"/>
        <v>87151</v>
      </c>
      <c r="I78" s="177">
        <f>IFERROR(H78/G78-1,"-")</f>
        <v>0.1231812148003042</v>
      </c>
      <c r="J78" s="177">
        <f>IFERROR(H78/C78-1,"-")</f>
        <v>-0.12136426418252022</v>
      </c>
      <c r="K78" s="177">
        <f>H78/H$8</f>
        <v>0.15468431627299384</v>
      </c>
      <c r="L78" s="176">
        <f t="shared" ref="L78:Q78" si="66">L79+L82</f>
        <v>374546</v>
      </c>
      <c r="M78" s="176">
        <f t="shared" si="66"/>
        <v>120222</v>
      </c>
      <c r="N78" s="176">
        <f t="shared" si="66"/>
        <v>124348</v>
      </c>
      <c r="O78" s="176">
        <f t="shared" si="66"/>
        <v>348211</v>
      </c>
      <c r="P78" s="176">
        <f t="shared" si="66"/>
        <v>409555</v>
      </c>
      <c r="Q78" s="176">
        <f t="shared" si="66"/>
        <v>470041</v>
      </c>
      <c r="R78" s="177">
        <f>IFERROR(Q78/P78-1,"-")</f>
        <v>0.14768712382952232</v>
      </c>
      <c r="S78" s="177">
        <f>IFERROR(Q78/L78-1,"-")</f>
        <v>0.25496200733688257</v>
      </c>
      <c r="T78" s="177">
        <f>Q78/Q$8</f>
        <v>0.17840995182592351</v>
      </c>
      <c r="U78" s="176">
        <f>U79+U82</f>
        <v>473735</v>
      </c>
      <c r="V78" s="176">
        <f>V79+V82</f>
        <v>167563</v>
      </c>
      <c r="W78" s="176">
        <f>W79+W82</f>
        <v>423670</v>
      </c>
      <c r="X78" s="176">
        <f>X79+X82</f>
        <v>487148</v>
      </c>
      <c r="Y78" s="176">
        <f>Y79+Y82</f>
        <v>557192</v>
      </c>
      <c r="Z78" s="177">
        <f>IFERROR(Y78/X78-1,"-")</f>
        <v>0.14378381929105744</v>
      </c>
      <c r="AA78" s="177">
        <f t="shared" ref="AA78:AA90" si="67">IFERROR(Y78/U78-1,"-")</f>
        <v>0.17616811086366857</v>
      </c>
      <c r="AB78" s="177">
        <f>Y78/Y$8</f>
        <v>0.17423008707877113</v>
      </c>
    </row>
    <row r="79" spans="1:28" x14ac:dyDescent="0.25">
      <c r="A79" s="56"/>
      <c r="B79" s="157" t="s">
        <v>97</v>
      </c>
      <c r="C79" s="158">
        <v>45443</v>
      </c>
      <c r="D79" s="158">
        <v>10700</v>
      </c>
      <c r="E79" s="158">
        <v>26508</v>
      </c>
      <c r="F79" s="158">
        <v>39701</v>
      </c>
      <c r="G79" s="158">
        <v>39900</v>
      </c>
      <c r="H79" s="158">
        <v>43179</v>
      </c>
      <c r="I79" s="159">
        <f>IFERROR(H79/G79-1,"-")</f>
        <v>8.2180451127819465E-2</v>
      </c>
      <c r="J79" s="160">
        <f>IFERROR(H79/C79-1,"-")</f>
        <v>-4.9820654446229296E-2</v>
      </c>
      <c r="K79" s="159">
        <f>H79/H$8</f>
        <v>7.6638410257502509E-2</v>
      </c>
      <c r="L79" s="158">
        <v>175043</v>
      </c>
      <c r="M79" s="158">
        <v>52662</v>
      </c>
      <c r="N79" s="158">
        <v>75017</v>
      </c>
      <c r="O79" s="158">
        <v>177815</v>
      </c>
      <c r="P79" s="158">
        <v>185055</v>
      </c>
      <c r="Q79" s="158">
        <v>194018</v>
      </c>
      <c r="R79" s="159">
        <f>IFERROR(Q79/P79-1,"-")</f>
        <v>4.8434249277241825E-2</v>
      </c>
      <c r="S79" s="160">
        <f>IFERROR(Q79/L79-1,"-")</f>
        <v>0.10840193552441391</v>
      </c>
      <c r="T79" s="159">
        <f>Q79/Q$8</f>
        <v>7.3641963218872453E-2</v>
      </c>
      <c r="U79" s="158">
        <v>220486</v>
      </c>
      <c r="V79" s="158">
        <v>101525</v>
      </c>
      <c r="W79" s="158">
        <v>217516</v>
      </c>
      <c r="X79" s="158">
        <v>224955</v>
      </c>
      <c r="Y79" s="158">
        <v>237197</v>
      </c>
      <c r="Z79" s="159">
        <f>IFERROR(Y79/X79-1,"-")</f>
        <v>5.441977284345767E-2</v>
      </c>
      <c r="AA79" s="160">
        <f t="shared" si="67"/>
        <v>7.5791660241466552E-2</v>
      </c>
      <c r="AB79" s="159">
        <f>Y79/Y$8</f>
        <v>7.4169862390025834E-2</v>
      </c>
    </row>
    <row r="80" spans="1:28" x14ac:dyDescent="0.25">
      <c r="A80" s="56"/>
      <c r="B80" s="162" t="s">
        <v>103</v>
      </c>
      <c r="C80" s="163">
        <v>15514</v>
      </c>
      <c r="D80" s="163">
        <v>4497</v>
      </c>
      <c r="E80" s="163">
        <v>16691</v>
      </c>
      <c r="F80" s="163">
        <v>24487</v>
      </c>
      <c r="G80" s="163">
        <v>25295</v>
      </c>
      <c r="H80" s="163">
        <v>22887</v>
      </c>
      <c r="I80" s="164">
        <f>IFERROR(H80/G80-1,"-")</f>
        <v>-9.5196679185609812E-2</v>
      </c>
      <c r="J80" s="165">
        <f>IFERROR(H80/C80-1,"-")</f>
        <v>0.47524816294959393</v>
      </c>
      <c r="K80" s="164">
        <f>H80/H$8</f>
        <v>4.0622137973632087E-2</v>
      </c>
      <c r="L80" s="163">
        <v>22398</v>
      </c>
      <c r="M80" s="163">
        <v>8348</v>
      </c>
      <c r="N80" s="163">
        <v>16350</v>
      </c>
      <c r="O80" s="163">
        <v>27645</v>
      </c>
      <c r="P80" s="163">
        <v>23534</v>
      </c>
      <c r="Q80" s="163">
        <v>35427</v>
      </c>
      <c r="R80" s="164">
        <f>IFERROR(Q80/P80-1,"-")</f>
        <v>0.50535395597858423</v>
      </c>
      <c r="S80" s="165">
        <f>IFERROR(Q80/L80-1,"-")</f>
        <v>0.58170372354674527</v>
      </c>
      <c r="T80" s="164">
        <f>Q80/Q$8</f>
        <v>1.344676180021954E-2</v>
      </c>
      <c r="U80" s="163">
        <v>37912</v>
      </c>
      <c r="V80" s="163">
        <v>33041</v>
      </c>
      <c r="W80" s="163">
        <v>52132</v>
      </c>
      <c r="X80" s="163">
        <v>48829</v>
      </c>
      <c r="Y80" s="163">
        <v>58314</v>
      </c>
      <c r="Z80" s="164">
        <f>IFERROR(Y80/X80-1,"-")</f>
        <v>0.19424931905220255</v>
      </c>
      <c r="AA80" s="165">
        <f t="shared" si="67"/>
        <v>0.53814095800801853</v>
      </c>
      <c r="AB80" s="164">
        <f>Y80/Y$8</f>
        <v>1.8234384732572363E-2</v>
      </c>
    </row>
    <row r="81" spans="1:28" x14ac:dyDescent="0.25">
      <c r="A81" s="56"/>
      <c r="B81" s="162" t="s">
        <v>100</v>
      </c>
      <c r="C81" s="163">
        <v>29929</v>
      </c>
      <c r="D81" s="163">
        <v>6203</v>
      </c>
      <c r="E81" s="163">
        <v>9817</v>
      </c>
      <c r="F81" s="163">
        <v>15214</v>
      </c>
      <c r="G81" s="163">
        <v>14605</v>
      </c>
      <c r="H81" s="163">
        <v>20292</v>
      </c>
      <c r="I81" s="164">
        <f>IFERROR(H81/G81-1,"-")</f>
        <v>0.38938719616569673</v>
      </c>
      <c r="J81" s="165">
        <f>IFERROR(H81/C81-1,"-")</f>
        <v>-0.32199538908750713</v>
      </c>
      <c r="K81" s="164">
        <f>H81/H$8</f>
        <v>3.6016272283870415E-2</v>
      </c>
      <c r="L81" s="163">
        <v>152645</v>
      </c>
      <c r="M81" s="163">
        <v>44314</v>
      </c>
      <c r="N81" s="163">
        <v>58667</v>
      </c>
      <c r="O81" s="163">
        <v>150170</v>
      </c>
      <c r="P81" s="163">
        <v>161521</v>
      </c>
      <c r="Q81" s="163">
        <v>158591</v>
      </c>
      <c r="R81" s="164">
        <f>IFERROR(Q81/P81-1,"-")</f>
        <v>-1.814005609177749E-2</v>
      </c>
      <c r="S81" s="165">
        <f>IFERROR(Q81/L81-1,"-")</f>
        <v>3.8953126535425264E-2</v>
      </c>
      <c r="T81" s="164">
        <f>Q81/Q$8</f>
        <v>6.0195201418652915E-2</v>
      </c>
      <c r="U81" s="163">
        <v>182574</v>
      </c>
      <c r="V81" s="163">
        <v>68484</v>
      </c>
      <c r="W81" s="163">
        <v>165384</v>
      </c>
      <c r="X81" s="163">
        <v>176126</v>
      </c>
      <c r="Y81" s="163">
        <v>178883</v>
      </c>
      <c r="Z81" s="164">
        <f>IFERROR(Y81/X81-1,"-")</f>
        <v>1.565356619692726E-2</v>
      </c>
      <c r="AA81" s="165">
        <f t="shared" si="67"/>
        <v>-2.0216460175052298E-2</v>
      </c>
      <c r="AB81" s="164">
        <f>Y81/Y$8</f>
        <v>5.5935477657453478E-2</v>
      </c>
    </row>
    <row r="82" spans="1:28" x14ac:dyDescent="0.25">
      <c r="A82" s="56"/>
      <c r="B82" s="157" t="s">
        <v>107</v>
      </c>
      <c r="C82" s="158">
        <v>53746</v>
      </c>
      <c r="D82" s="158">
        <v>16554</v>
      </c>
      <c r="E82" s="158">
        <v>16707</v>
      </c>
      <c r="F82" s="158">
        <v>35758</v>
      </c>
      <c r="G82" s="158">
        <v>37693</v>
      </c>
      <c r="H82" s="158">
        <v>43972</v>
      </c>
      <c r="I82" s="159">
        <f>IFERROR(H82/G82-1,"-")</f>
        <v>0.16658265460430322</v>
      </c>
      <c r="J82" s="160">
        <f>IFERROR(H82/C82-1,"-")</f>
        <v>-0.18185539388977789</v>
      </c>
      <c r="K82" s="159">
        <f>H82/H$8</f>
        <v>7.8045906015491329E-2</v>
      </c>
      <c r="L82" s="158">
        <v>199503</v>
      </c>
      <c r="M82" s="158">
        <v>67560</v>
      </c>
      <c r="N82" s="158">
        <v>49331</v>
      </c>
      <c r="O82" s="158">
        <v>170396</v>
      </c>
      <c r="P82" s="158">
        <v>224500</v>
      </c>
      <c r="Q82" s="158">
        <v>276023</v>
      </c>
      <c r="R82" s="159">
        <f>IFERROR(Q82/P82-1,"-")</f>
        <v>0.2295011135857461</v>
      </c>
      <c r="S82" s="160">
        <f>IFERROR(Q82/L82-1,"-")</f>
        <v>0.38355312952687437</v>
      </c>
      <c r="T82" s="159">
        <f>Q82/Q$8</f>
        <v>0.10476798860705105</v>
      </c>
      <c r="U82" s="158">
        <v>253249</v>
      </c>
      <c r="V82" s="158">
        <v>66038</v>
      </c>
      <c r="W82" s="158">
        <v>206154</v>
      </c>
      <c r="X82" s="158">
        <v>262193</v>
      </c>
      <c r="Y82" s="158">
        <v>319995</v>
      </c>
      <c r="Z82" s="159">
        <f>IFERROR(Y82/X82-1,"-")</f>
        <v>0.22045592368980094</v>
      </c>
      <c r="AA82" s="160">
        <f t="shared" si="67"/>
        <v>0.26355878996560689</v>
      </c>
      <c r="AB82" s="159">
        <f>Y82/Y$8</f>
        <v>0.1000602246887453</v>
      </c>
    </row>
    <row r="83" spans="1:28" s="56" customFormat="1" x14ac:dyDescent="0.25">
      <c r="B83" s="162" t="s">
        <v>110</v>
      </c>
      <c r="C83" s="163">
        <v>6978</v>
      </c>
      <c r="D83" s="163">
        <v>2224</v>
      </c>
      <c r="E83" s="163">
        <v>1949</v>
      </c>
      <c r="F83" s="163">
        <v>4027</v>
      </c>
      <c r="G83" s="163">
        <v>5120</v>
      </c>
      <c r="H83" s="163">
        <v>6588</v>
      </c>
      <c r="I83" s="164">
        <f t="shared" ref="I83:I90" si="68">IFERROR(H83/G83-1,"-")</f>
        <v>0.28671874999999991</v>
      </c>
      <c r="J83" s="165">
        <f t="shared" ref="J83:J90" si="69">IFERROR(H83/C83-1,"-")</f>
        <v>-5.5889939810834011E-2</v>
      </c>
      <c r="K83" s="164">
        <f t="shared" ref="K83:K90" si="70">H83/H$8</f>
        <v>1.1693041681753316E-2</v>
      </c>
      <c r="L83" s="163">
        <v>39428</v>
      </c>
      <c r="M83" s="163">
        <v>13920</v>
      </c>
      <c r="N83" s="163">
        <v>3523</v>
      </c>
      <c r="O83" s="163">
        <v>40046</v>
      </c>
      <c r="P83" s="163">
        <v>52990</v>
      </c>
      <c r="Q83" s="163">
        <v>64151</v>
      </c>
      <c r="R83" s="164">
        <f t="shared" ref="R83:R90" si="71">IFERROR(Q83/P83-1,"-")</f>
        <v>0.21062464615965282</v>
      </c>
      <c r="S83" s="165">
        <f t="shared" ref="S83:S90" si="72">IFERROR(Q83/L83-1,"-")</f>
        <v>0.62704169625646755</v>
      </c>
      <c r="T83" s="164">
        <f t="shared" ref="T83:T90" si="73">Q83/Q$8</f>
        <v>2.4349315952405894E-2</v>
      </c>
      <c r="U83" s="163">
        <v>46406</v>
      </c>
      <c r="V83" s="163">
        <v>5472</v>
      </c>
      <c r="W83" s="163">
        <v>44073</v>
      </c>
      <c r="X83" s="163">
        <v>58110</v>
      </c>
      <c r="Y83" s="163">
        <v>70739</v>
      </c>
      <c r="Z83" s="164">
        <f t="shared" ref="Z83:Z90" si="74">IFERROR(Y83/X83-1,"-")</f>
        <v>0.21732920323524341</v>
      </c>
      <c r="AA83" s="165">
        <f t="shared" si="67"/>
        <v>0.52435029953023315</v>
      </c>
      <c r="AB83" s="164">
        <f t="shared" ref="AB83:AB90" si="75">Y83/Y$8</f>
        <v>2.2119596350746586E-2</v>
      </c>
    </row>
    <row r="84" spans="1:28" s="56" customFormat="1" x14ac:dyDescent="0.25">
      <c r="B84" s="162" t="s">
        <v>113</v>
      </c>
      <c r="C84" s="163">
        <v>14550</v>
      </c>
      <c r="D84" s="163">
        <v>4799</v>
      </c>
      <c r="E84" s="163">
        <v>3436</v>
      </c>
      <c r="F84" s="163">
        <v>8884</v>
      </c>
      <c r="G84" s="163">
        <v>10047</v>
      </c>
      <c r="H84" s="163">
        <v>10506</v>
      </c>
      <c r="I84" s="164">
        <f t="shared" si="68"/>
        <v>4.5685279187817285E-2</v>
      </c>
      <c r="J84" s="165">
        <f t="shared" si="69"/>
        <v>-0.27793814432989694</v>
      </c>
      <c r="K84" s="164">
        <f t="shared" si="70"/>
        <v>1.8647100168260527E-2</v>
      </c>
      <c r="L84" s="163">
        <v>87341</v>
      </c>
      <c r="M84" s="163">
        <v>25360</v>
      </c>
      <c r="N84" s="163">
        <v>13631</v>
      </c>
      <c r="O84" s="163">
        <v>57389</v>
      </c>
      <c r="P84" s="163">
        <v>67461</v>
      </c>
      <c r="Q84" s="163">
        <v>75520</v>
      </c>
      <c r="R84" s="164">
        <f t="shared" si="71"/>
        <v>0.11946161485895557</v>
      </c>
      <c r="S84" s="165">
        <f t="shared" si="72"/>
        <v>-0.13534308056926303</v>
      </c>
      <c r="T84" s="164">
        <f t="shared" si="73"/>
        <v>2.8664562371992535E-2</v>
      </c>
      <c r="U84" s="163">
        <v>101891</v>
      </c>
      <c r="V84" s="163">
        <v>17067</v>
      </c>
      <c r="W84" s="163">
        <v>66273</v>
      </c>
      <c r="X84" s="163">
        <v>77508</v>
      </c>
      <c r="Y84" s="163">
        <v>86026</v>
      </c>
      <c r="Z84" s="164">
        <f t="shared" si="74"/>
        <v>0.1098983330752954</v>
      </c>
      <c r="AA84" s="165">
        <f t="shared" si="67"/>
        <v>-0.15570560697215652</v>
      </c>
      <c r="AB84" s="164">
        <f t="shared" si="75"/>
        <v>2.6899735586724802E-2</v>
      </c>
    </row>
    <row r="85" spans="1:28" x14ac:dyDescent="0.25">
      <c r="A85" s="56"/>
      <c r="B85" s="162" t="s">
        <v>116</v>
      </c>
      <c r="C85" s="163">
        <v>3941</v>
      </c>
      <c r="D85" s="163">
        <v>1395</v>
      </c>
      <c r="E85" s="163">
        <v>3495</v>
      </c>
      <c r="F85" s="163">
        <v>4488</v>
      </c>
      <c r="G85" s="163">
        <v>4114</v>
      </c>
      <c r="H85" s="163">
        <v>4421</v>
      </c>
      <c r="I85" s="164">
        <f t="shared" si="68"/>
        <v>7.4623237724841918E-2</v>
      </c>
      <c r="J85" s="165">
        <f t="shared" si="69"/>
        <v>0.12179649835067252</v>
      </c>
      <c r="K85" s="164">
        <f t="shared" si="70"/>
        <v>7.8468332232895285E-3</v>
      </c>
      <c r="L85" s="163">
        <v>11499</v>
      </c>
      <c r="M85" s="163">
        <v>4325</v>
      </c>
      <c r="N85" s="163">
        <v>6321</v>
      </c>
      <c r="O85" s="163">
        <v>14433</v>
      </c>
      <c r="P85" s="163">
        <v>22774</v>
      </c>
      <c r="Q85" s="163">
        <v>35467</v>
      </c>
      <c r="R85" s="164">
        <f t="shared" si="71"/>
        <v>0.55734609642574862</v>
      </c>
      <c r="S85" s="165">
        <f t="shared" si="72"/>
        <v>2.0843551613183755</v>
      </c>
      <c r="T85" s="164">
        <f t="shared" si="73"/>
        <v>1.3461944301475891E-2</v>
      </c>
      <c r="U85" s="163">
        <v>15440</v>
      </c>
      <c r="V85" s="163">
        <v>9816</v>
      </c>
      <c r="W85" s="163">
        <v>18921</v>
      </c>
      <c r="X85" s="163">
        <v>26888</v>
      </c>
      <c r="Y85" s="163">
        <v>39888</v>
      </c>
      <c r="Z85" s="164">
        <f t="shared" si="74"/>
        <v>0.48348705742338582</v>
      </c>
      <c r="AA85" s="165">
        <f t="shared" si="67"/>
        <v>1.5834196891191712</v>
      </c>
      <c r="AB85" s="164">
        <f t="shared" si="75"/>
        <v>1.2472701893419187E-2</v>
      </c>
    </row>
    <row r="86" spans="1:28" x14ac:dyDescent="0.25">
      <c r="A86" s="56"/>
      <c r="B86" s="162" t="s">
        <v>123</v>
      </c>
      <c r="C86" s="163">
        <v>1516</v>
      </c>
      <c r="D86" s="163">
        <v>246</v>
      </c>
      <c r="E86" s="163">
        <v>345</v>
      </c>
      <c r="F86" s="163">
        <v>845</v>
      </c>
      <c r="G86" s="163">
        <v>806</v>
      </c>
      <c r="H86" s="163">
        <v>1051</v>
      </c>
      <c r="I86" s="164">
        <f t="shared" si="68"/>
        <v>0.30397022332506207</v>
      </c>
      <c r="J86" s="165">
        <f t="shared" si="69"/>
        <v>-0.30672823218997358</v>
      </c>
      <c r="K86" s="164">
        <f t="shared" si="70"/>
        <v>1.8654199768553031E-3</v>
      </c>
      <c r="L86" s="163">
        <v>3240</v>
      </c>
      <c r="M86" s="163">
        <v>1093</v>
      </c>
      <c r="N86" s="163">
        <v>1428</v>
      </c>
      <c r="O86" s="163">
        <v>3122</v>
      </c>
      <c r="P86" s="163">
        <v>4296</v>
      </c>
      <c r="Q86" s="163">
        <v>8016</v>
      </c>
      <c r="R86" s="164">
        <f t="shared" si="71"/>
        <v>0.86592178770949713</v>
      </c>
      <c r="S86" s="165">
        <f t="shared" si="72"/>
        <v>1.4740740740740739</v>
      </c>
      <c r="T86" s="164">
        <f t="shared" si="73"/>
        <v>3.0425732517729365E-3</v>
      </c>
      <c r="U86" s="163">
        <v>4756</v>
      </c>
      <c r="V86" s="163">
        <v>1773</v>
      </c>
      <c r="W86" s="163">
        <v>3967</v>
      </c>
      <c r="X86" s="163">
        <v>5102</v>
      </c>
      <c r="Y86" s="163">
        <v>9067</v>
      </c>
      <c r="Z86" s="164">
        <f t="shared" si="74"/>
        <v>0.77714621716973742</v>
      </c>
      <c r="AA86" s="165">
        <f t="shared" si="67"/>
        <v>0.90643397813288473</v>
      </c>
      <c r="AB86" s="164">
        <f t="shared" si="75"/>
        <v>2.8351882287312416E-3</v>
      </c>
    </row>
    <row r="87" spans="1:28" x14ac:dyDescent="0.25">
      <c r="A87" s="56"/>
      <c r="B87" s="162" t="s">
        <v>119</v>
      </c>
      <c r="C87" s="163">
        <v>801</v>
      </c>
      <c r="D87" s="163">
        <v>188</v>
      </c>
      <c r="E87" s="163">
        <v>331</v>
      </c>
      <c r="F87" s="163">
        <v>685</v>
      </c>
      <c r="G87" s="163">
        <v>543</v>
      </c>
      <c r="H87" s="163">
        <v>562</v>
      </c>
      <c r="I87" s="164">
        <f t="shared" si="68"/>
        <v>3.4990791896869267E-2</v>
      </c>
      <c r="J87" s="165">
        <f t="shared" si="69"/>
        <v>-0.29837702871410732</v>
      </c>
      <c r="K87" s="164">
        <f t="shared" si="70"/>
        <v>9.9749384109674619E-4</v>
      </c>
      <c r="L87" s="163">
        <v>3623</v>
      </c>
      <c r="M87" s="163">
        <v>1411</v>
      </c>
      <c r="N87" s="163">
        <v>1899</v>
      </c>
      <c r="O87" s="163">
        <v>2962</v>
      </c>
      <c r="P87" s="163">
        <v>4028</v>
      </c>
      <c r="Q87" s="163">
        <v>5211</v>
      </c>
      <c r="R87" s="164">
        <f t="shared" si="71"/>
        <v>0.29369414101290969</v>
      </c>
      <c r="S87" s="165">
        <f t="shared" si="72"/>
        <v>0.4383107921611924</v>
      </c>
      <c r="T87" s="164">
        <f t="shared" si="73"/>
        <v>1.9779003511712539E-3</v>
      </c>
      <c r="U87" s="163">
        <v>4424</v>
      </c>
      <c r="V87" s="163">
        <v>2230</v>
      </c>
      <c r="W87" s="163">
        <v>3647</v>
      </c>
      <c r="X87" s="163">
        <v>4571</v>
      </c>
      <c r="Y87" s="163">
        <v>5773</v>
      </c>
      <c r="Z87" s="164">
        <f t="shared" si="74"/>
        <v>0.26296215270181578</v>
      </c>
      <c r="AA87" s="165">
        <f t="shared" si="67"/>
        <v>0.30492766726943943</v>
      </c>
      <c r="AB87" s="164">
        <f t="shared" si="75"/>
        <v>1.8051771969190976E-3</v>
      </c>
    </row>
    <row r="88" spans="1:28" x14ac:dyDescent="0.25">
      <c r="A88" s="56"/>
      <c r="B88" s="162" t="s">
        <v>128</v>
      </c>
      <c r="C88" s="163">
        <v>642</v>
      </c>
      <c r="D88" s="163">
        <v>282</v>
      </c>
      <c r="E88" s="163">
        <v>120</v>
      </c>
      <c r="F88" s="163">
        <v>282</v>
      </c>
      <c r="G88" s="163">
        <v>306</v>
      </c>
      <c r="H88" s="163">
        <v>351</v>
      </c>
      <c r="I88" s="164">
        <f t="shared" si="68"/>
        <v>0.14705882352941169</v>
      </c>
      <c r="J88" s="165">
        <f t="shared" si="69"/>
        <v>-0.45327102803738317</v>
      </c>
      <c r="K88" s="164">
        <f t="shared" si="70"/>
        <v>6.2298992566718495E-4</v>
      </c>
      <c r="L88" s="163">
        <v>1953</v>
      </c>
      <c r="M88" s="163">
        <v>1415</v>
      </c>
      <c r="N88" s="163">
        <v>87</v>
      </c>
      <c r="O88" s="163">
        <v>1710</v>
      </c>
      <c r="P88" s="163">
        <v>2258</v>
      </c>
      <c r="Q88" s="163">
        <v>2196</v>
      </c>
      <c r="R88" s="164">
        <f t="shared" si="71"/>
        <v>-2.7457927369353374E-2</v>
      </c>
      <c r="S88" s="165">
        <f t="shared" si="72"/>
        <v>0.12442396313364057</v>
      </c>
      <c r="T88" s="164">
        <f t="shared" si="73"/>
        <v>8.3351931897372364E-4</v>
      </c>
      <c r="U88" s="163">
        <v>2595</v>
      </c>
      <c r="V88" s="163">
        <v>207</v>
      </c>
      <c r="W88" s="163">
        <v>1992</v>
      </c>
      <c r="X88" s="163">
        <v>2564</v>
      </c>
      <c r="Y88" s="163">
        <v>2547</v>
      </c>
      <c r="Z88" s="164">
        <f t="shared" si="74"/>
        <v>-6.6302652106083881E-3</v>
      </c>
      <c r="AA88" s="165">
        <f t="shared" si="67"/>
        <v>-1.8497109826589586E-2</v>
      </c>
      <c r="AB88" s="164">
        <f t="shared" si="75"/>
        <v>7.9642929508971793E-4</v>
      </c>
    </row>
    <row r="89" spans="1:28" x14ac:dyDescent="0.25">
      <c r="A89" s="56"/>
      <c r="B89" s="162" t="s">
        <v>131</v>
      </c>
      <c r="C89" s="163">
        <v>1559</v>
      </c>
      <c r="D89" s="163">
        <v>389</v>
      </c>
      <c r="E89" s="163">
        <v>139</v>
      </c>
      <c r="F89" s="163">
        <v>417</v>
      </c>
      <c r="G89" s="163">
        <v>408</v>
      </c>
      <c r="H89" s="163">
        <v>387</v>
      </c>
      <c r="I89" s="164">
        <f t="shared" si="68"/>
        <v>-5.1470588235294157E-2</v>
      </c>
      <c r="J89" s="165">
        <f t="shared" si="69"/>
        <v>-0.75176395125080187</v>
      </c>
      <c r="K89" s="164">
        <f t="shared" si="70"/>
        <v>6.8688632829971667E-4</v>
      </c>
      <c r="L89" s="163">
        <v>2482</v>
      </c>
      <c r="M89" s="163">
        <v>1895</v>
      </c>
      <c r="N89" s="163">
        <v>147</v>
      </c>
      <c r="O89" s="163">
        <v>1354</v>
      </c>
      <c r="P89" s="163">
        <v>2179</v>
      </c>
      <c r="Q89" s="163">
        <v>2731</v>
      </c>
      <c r="R89" s="164">
        <f t="shared" si="71"/>
        <v>0.25332721431849481</v>
      </c>
      <c r="S89" s="165">
        <f t="shared" si="72"/>
        <v>0.10032232070910552</v>
      </c>
      <c r="T89" s="164">
        <f t="shared" si="73"/>
        <v>1.0365852732774313E-3</v>
      </c>
      <c r="U89" s="163">
        <v>4041</v>
      </c>
      <c r="V89" s="163">
        <v>286</v>
      </c>
      <c r="W89" s="163">
        <v>1771</v>
      </c>
      <c r="X89" s="163">
        <v>2587</v>
      </c>
      <c r="Y89" s="163">
        <v>3118</v>
      </c>
      <c r="Z89" s="164">
        <f t="shared" si="74"/>
        <v>0.20525705450328569</v>
      </c>
      <c r="AA89" s="165">
        <f t="shared" si="67"/>
        <v>-0.2284088097005692</v>
      </c>
      <c r="AB89" s="164">
        <f t="shared" si="75"/>
        <v>9.7497704832734215E-4</v>
      </c>
    </row>
    <row r="90" spans="1:28" x14ac:dyDescent="0.25">
      <c r="A90" s="56"/>
      <c r="B90" s="168" t="s">
        <v>145</v>
      </c>
      <c r="C90" s="169">
        <f t="shared" ref="C90:H90" si="76">C82-SUM(C83:C89)</f>
        <v>23759</v>
      </c>
      <c r="D90" s="169">
        <f t="shared" si="76"/>
        <v>7031</v>
      </c>
      <c r="E90" s="169">
        <f t="shared" si="76"/>
        <v>6892</v>
      </c>
      <c r="F90" s="169">
        <f t="shared" si="76"/>
        <v>16130</v>
      </c>
      <c r="G90" s="169">
        <f t="shared" si="76"/>
        <v>16349</v>
      </c>
      <c r="H90" s="169">
        <f t="shared" si="76"/>
        <v>20106</v>
      </c>
      <c r="I90" s="170">
        <f t="shared" si="68"/>
        <v>0.22979998776683597</v>
      </c>
      <c r="J90" s="171">
        <f t="shared" si="69"/>
        <v>-0.15375226230060191</v>
      </c>
      <c r="K90" s="170">
        <f t="shared" si="70"/>
        <v>3.5686140870269001E-2</v>
      </c>
      <c r="L90" s="169">
        <f t="shared" ref="L90:Q90" si="77">L82-SUM(L83:L89)</f>
        <v>49937</v>
      </c>
      <c r="M90" s="169">
        <f t="shared" si="77"/>
        <v>18141</v>
      </c>
      <c r="N90" s="169">
        <f t="shared" si="77"/>
        <v>22295</v>
      </c>
      <c r="O90" s="169">
        <f t="shared" si="77"/>
        <v>49380</v>
      </c>
      <c r="P90" s="169">
        <f t="shared" si="77"/>
        <v>68514</v>
      </c>
      <c r="Q90" s="169">
        <f t="shared" si="77"/>
        <v>82731</v>
      </c>
      <c r="R90" s="170">
        <f t="shared" si="71"/>
        <v>0.20750503546720389</v>
      </c>
      <c r="S90" s="171">
        <f t="shared" si="72"/>
        <v>0.65670745138874986</v>
      </c>
      <c r="T90" s="170">
        <f t="shared" si="73"/>
        <v>3.1401587785981393E-2</v>
      </c>
      <c r="U90" s="169">
        <f>U82-SUM(U83:U89)</f>
        <v>73696</v>
      </c>
      <c r="V90" s="169">
        <f>V82-SUM(V83:V89)</f>
        <v>29187</v>
      </c>
      <c r="W90" s="169">
        <f>W82-SUM(W83:W89)</f>
        <v>65510</v>
      </c>
      <c r="X90" s="169">
        <f>X82-SUM(X83:X89)</f>
        <v>84863</v>
      </c>
      <c r="Y90" s="169">
        <f>Y82-SUM(Y83:Y89)</f>
        <v>102837</v>
      </c>
      <c r="Z90" s="170">
        <f t="shared" si="74"/>
        <v>0.211800195609394</v>
      </c>
      <c r="AA90" s="171">
        <f t="shared" si="67"/>
        <v>0.39542173252279644</v>
      </c>
      <c r="AB90" s="170">
        <f t="shared" si="75"/>
        <v>3.2156419088787323E-2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9488</v>
      </c>
      <c r="D92" s="176">
        <f t="shared" si="78"/>
        <v>4061</v>
      </c>
      <c r="E92" s="176">
        <f t="shared" si="78"/>
        <v>0</v>
      </c>
      <c r="F92" s="176">
        <f t="shared" si="78"/>
        <v>2892</v>
      </c>
      <c r="G92" s="176">
        <f t="shared" si="78"/>
        <v>4491</v>
      </c>
      <c r="H92" s="176">
        <f t="shared" si="78"/>
        <v>5405</v>
      </c>
      <c r="I92" s="177">
        <f>IFERROR(H92/G92-1,"-")</f>
        <v>0.20351814740592289</v>
      </c>
      <c r="J92" s="177">
        <f>IFERROR(H92/C92-1,"-")</f>
        <v>-0.43033305227655982</v>
      </c>
      <c r="K92" s="177">
        <f>H92/H$8</f>
        <v>9.5933348952453971E-3</v>
      </c>
      <c r="L92" s="176">
        <f t="shared" ref="L92:Q92" si="79">L93+L96</f>
        <v>29935</v>
      </c>
      <c r="M92" s="176">
        <f t="shared" si="79"/>
        <v>8693</v>
      </c>
      <c r="N92" s="176">
        <f t="shared" si="79"/>
        <v>0</v>
      </c>
      <c r="O92" s="176">
        <f t="shared" si="79"/>
        <v>22120</v>
      </c>
      <c r="P92" s="176">
        <f t="shared" si="79"/>
        <v>30713</v>
      </c>
      <c r="Q92" s="176">
        <f t="shared" si="79"/>
        <v>36372</v>
      </c>
      <c r="R92" s="177">
        <f>IFERROR(Q92/P92-1,"-")</f>
        <v>0.18425422459544816</v>
      </c>
      <c r="S92" s="177">
        <f>IFERROR(Q92/L92-1,"-")</f>
        <v>0.21503257056956748</v>
      </c>
      <c r="T92" s="177">
        <f>Q92/Q$8</f>
        <v>1.3805448392400855E-2</v>
      </c>
      <c r="U92" s="176">
        <f>U93+U96</f>
        <v>39423</v>
      </c>
      <c r="V92" s="176">
        <f>V93+V96</f>
        <v>21073</v>
      </c>
      <c r="W92" s="176">
        <f>W93+W96</f>
        <v>37456</v>
      </c>
      <c r="X92" s="176">
        <f>X93+X96</f>
        <v>44189</v>
      </c>
      <c r="Y92" s="176">
        <f>Y93+Y96</f>
        <v>41777</v>
      </c>
      <c r="Z92" s="177">
        <f>IFERROR(Y92/X92-1,"-")</f>
        <v>-5.4583719930299424E-2</v>
      </c>
      <c r="AA92" s="177">
        <f t="shared" ref="AA92:AA104" si="80">IFERROR(Y92/U92-1,"-")</f>
        <v>5.9711336022119088E-2</v>
      </c>
      <c r="AB92" s="177">
        <f>Y92/Y$8</f>
        <v>1.306337913661686E-2</v>
      </c>
    </row>
    <row r="93" spans="1:28" x14ac:dyDescent="0.25">
      <c r="A93" s="56"/>
      <c r="B93" s="157" t="s">
        <v>97</v>
      </c>
      <c r="C93" s="158">
        <v>6625</v>
      </c>
      <c r="D93" s="158">
        <v>2731</v>
      </c>
      <c r="E93" s="158">
        <v>0</v>
      </c>
      <c r="F93" s="158">
        <v>2345</v>
      </c>
      <c r="G93" s="158">
        <v>3131</v>
      </c>
      <c r="H93" s="158">
        <v>3940</v>
      </c>
      <c r="I93" s="159">
        <f>IFERROR(H93/G93-1,"-")</f>
        <v>0.25838390290641966</v>
      </c>
      <c r="J93" s="160">
        <f>IFERROR(H93/C93-1,"-")</f>
        <v>-0.4052830188679245</v>
      </c>
      <c r="K93" s="159">
        <f>H93/H$8</f>
        <v>6.9931062881159788E-3</v>
      </c>
      <c r="L93" s="158">
        <v>19633</v>
      </c>
      <c r="M93" s="158">
        <v>4723</v>
      </c>
      <c r="N93" s="158">
        <v>0</v>
      </c>
      <c r="O93" s="158">
        <v>15738</v>
      </c>
      <c r="P93" s="158">
        <v>20171</v>
      </c>
      <c r="Q93" s="158">
        <v>22213</v>
      </c>
      <c r="R93" s="159">
        <f>IFERROR(Q93/P93-1,"-")</f>
        <v>0.10123444549105143</v>
      </c>
      <c r="S93" s="160">
        <f>IFERROR(Q93/L93-1,"-")</f>
        <v>0.13141139917485867</v>
      </c>
      <c r="T93" s="159">
        <f>Q93/Q$8</f>
        <v>8.431222510183663E-3</v>
      </c>
      <c r="U93" s="158">
        <v>26258</v>
      </c>
      <c r="V93" s="158">
        <v>13958</v>
      </c>
      <c r="W93" s="158">
        <v>24786</v>
      </c>
      <c r="X93" s="158">
        <v>29860</v>
      </c>
      <c r="Y93" s="158">
        <v>26153</v>
      </c>
      <c r="Z93" s="159">
        <f>IFERROR(Y93/X93-1,"-")</f>
        <v>-0.12414601473543196</v>
      </c>
      <c r="AA93" s="160">
        <f t="shared" si="80"/>
        <v>-3.9987813237870595E-3</v>
      </c>
      <c r="AB93" s="159">
        <f>Y93/Y$8</f>
        <v>8.1778623299887682E-3</v>
      </c>
    </row>
    <row r="94" spans="1:28" x14ac:dyDescent="0.25">
      <c r="A94" s="56"/>
      <c r="B94" s="162" t="s">
        <v>103</v>
      </c>
      <c r="C94" s="163">
        <v>4918</v>
      </c>
      <c r="D94" s="163">
        <v>2063</v>
      </c>
      <c r="E94" s="163">
        <v>0</v>
      </c>
      <c r="F94" s="163">
        <v>1741</v>
      </c>
      <c r="G94" s="163">
        <v>2207</v>
      </c>
      <c r="H94" s="163">
        <v>2841</v>
      </c>
      <c r="I94" s="164">
        <f>IFERROR(H94/G94-1,"-")</f>
        <v>0.28726778432260991</v>
      </c>
      <c r="J94" s="165">
        <f>IFERROR(H94/C94-1,"-")</f>
        <v>-0.42232614884099229</v>
      </c>
      <c r="K94" s="164">
        <f>H94/H$8</f>
        <v>5.0424911077506336E-3</v>
      </c>
      <c r="L94" s="163">
        <v>7992</v>
      </c>
      <c r="M94" s="163">
        <v>2176</v>
      </c>
      <c r="N94" s="163">
        <v>0</v>
      </c>
      <c r="O94" s="163">
        <v>6916</v>
      </c>
      <c r="P94" s="163">
        <v>4680</v>
      </c>
      <c r="Q94" s="163">
        <v>5361</v>
      </c>
      <c r="R94" s="164">
        <f>IFERROR(Q94/P94-1,"-")</f>
        <v>0.14551282051282044</v>
      </c>
      <c r="S94" s="165">
        <f>IFERROR(Q94/L94-1,"-")</f>
        <v>-0.32920420420420415</v>
      </c>
      <c r="T94" s="164">
        <f>Q94/Q$8</f>
        <v>2.0348347308825738E-3</v>
      </c>
      <c r="U94" s="163">
        <v>12910</v>
      </c>
      <c r="V94" s="163">
        <v>7014</v>
      </c>
      <c r="W94" s="163">
        <v>11891</v>
      </c>
      <c r="X94" s="163">
        <v>9535</v>
      </c>
      <c r="Y94" s="163">
        <v>8202</v>
      </c>
      <c r="Z94" s="164">
        <f>IFERROR(Y94/X94-1,"-")</f>
        <v>-0.13980073413738858</v>
      </c>
      <c r="AA94" s="165">
        <f t="shared" si="80"/>
        <v>-0.36467854376452358</v>
      </c>
      <c r="AB94" s="164">
        <f>Y94/Y$8</f>
        <v>2.5647087076269598E-3</v>
      </c>
    </row>
    <row r="95" spans="1:28" x14ac:dyDescent="0.25">
      <c r="A95" s="56"/>
      <c r="B95" s="162" t="s">
        <v>100</v>
      </c>
      <c r="C95" s="163">
        <v>1707</v>
      </c>
      <c r="D95" s="163">
        <v>668</v>
      </c>
      <c r="E95" s="163">
        <v>0</v>
      </c>
      <c r="F95" s="163">
        <v>604</v>
      </c>
      <c r="G95" s="163">
        <v>924</v>
      </c>
      <c r="H95" s="163">
        <v>1099</v>
      </c>
      <c r="I95" s="164">
        <f>IFERROR(H95/G95-1,"-")</f>
        <v>0.18939393939393945</v>
      </c>
      <c r="J95" s="165">
        <f>IFERROR(H95/C95-1,"-")</f>
        <v>-0.35618043350908024</v>
      </c>
      <c r="K95" s="164">
        <f>H95/H$8</f>
        <v>1.9506151803653454E-3</v>
      </c>
      <c r="L95" s="163">
        <v>11641</v>
      </c>
      <c r="M95" s="163">
        <v>2547</v>
      </c>
      <c r="N95" s="163">
        <v>0</v>
      </c>
      <c r="O95" s="163">
        <v>8822</v>
      </c>
      <c r="P95" s="163">
        <v>15491</v>
      </c>
      <c r="Q95" s="163">
        <v>16852</v>
      </c>
      <c r="R95" s="164">
        <f>IFERROR(Q95/P95-1,"-")</f>
        <v>8.7857465625201803E-2</v>
      </c>
      <c r="S95" s="165">
        <f>IFERROR(Q95/L95-1,"-")</f>
        <v>0.44764195515849159</v>
      </c>
      <c r="T95" s="164">
        <f>Q95/Q$8</f>
        <v>6.3963877793010888E-3</v>
      </c>
      <c r="U95" s="163">
        <v>13348</v>
      </c>
      <c r="V95" s="163">
        <v>6944</v>
      </c>
      <c r="W95" s="163">
        <v>12895</v>
      </c>
      <c r="X95" s="163">
        <v>20325</v>
      </c>
      <c r="Y95" s="163">
        <v>17951</v>
      </c>
      <c r="Z95" s="164">
        <f>IFERROR(Y95/X95-1,"-")</f>
        <v>-0.11680196801968024</v>
      </c>
      <c r="AA95" s="165">
        <f t="shared" si="80"/>
        <v>0.34484566976326048</v>
      </c>
      <c r="AB95" s="164">
        <f>Y95/Y$8</f>
        <v>5.613153622361808E-3</v>
      </c>
    </row>
    <row r="96" spans="1:28" x14ac:dyDescent="0.25">
      <c r="A96" s="56"/>
      <c r="B96" s="157" t="s">
        <v>107</v>
      </c>
      <c r="C96" s="158">
        <v>2863</v>
      </c>
      <c r="D96" s="158">
        <v>1330</v>
      </c>
      <c r="E96" s="158">
        <v>0</v>
      </c>
      <c r="F96" s="158">
        <v>547</v>
      </c>
      <c r="G96" s="158">
        <v>1360</v>
      </c>
      <c r="H96" s="158">
        <v>1465</v>
      </c>
      <c r="I96" s="159">
        <f>IFERROR(H96/G96-1,"-")</f>
        <v>7.7205882352941124E-2</v>
      </c>
      <c r="J96" s="160">
        <f>IFERROR(H96/C96-1,"-")</f>
        <v>-0.48829898707649322</v>
      </c>
      <c r="K96" s="159">
        <f>H96/H$8</f>
        <v>2.6002286071294188E-3</v>
      </c>
      <c r="L96" s="158">
        <v>10302</v>
      </c>
      <c r="M96" s="158">
        <v>3970</v>
      </c>
      <c r="N96" s="158">
        <v>0</v>
      </c>
      <c r="O96" s="158">
        <v>6382</v>
      </c>
      <c r="P96" s="158">
        <v>10542</v>
      </c>
      <c r="Q96" s="158">
        <v>14159</v>
      </c>
      <c r="R96" s="159">
        <f>IFERROR(Q96/P96-1,"-")</f>
        <v>0.34310377537469172</v>
      </c>
      <c r="S96" s="160">
        <f>IFERROR(Q96/L96-1,"-")</f>
        <v>0.37439332168510964</v>
      </c>
      <c r="T96" s="159">
        <f>Q96/Q$8</f>
        <v>5.3742258822171915E-3</v>
      </c>
      <c r="U96" s="158">
        <v>13165</v>
      </c>
      <c r="V96" s="158">
        <v>7115</v>
      </c>
      <c r="W96" s="158">
        <v>12670</v>
      </c>
      <c r="X96" s="158">
        <v>14329</v>
      </c>
      <c r="Y96" s="158">
        <v>15624</v>
      </c>
      <c r="Z96" s="159">
        <f>IFERROR(Y96/X96-1,"-")</f>
        <v>9.0376160234489467E-2</v>
      </c>
      <c r="AA96" s="160">
        <f t="shared" si="80"/>
        <v>0.18678313710596273</v>
      </c>
      <c r="AB96" s="159">
        <f>Y96/Y$8</f>
        <v>4.8855168066280928E-3</v>
      </c>
    </row>
    <row r="97" spans="1:28" s="56" customFormat="1" x14ac:dyDescent="0.25">
      <c r="B97" s="162" t="s">
        <v>110</v>
      </c>
      <c r="C97" s="163">
        <v>126</v>
      </c>
      <c r="D97" s="163">
        <v>79</v>
      </c>
      <c r="E97" s="163">
        <v>0</v>
      </c>
      <c r="F97" s="163">
        <v>11</v>
      </c>
      <c r="G97" s="163">
        <v>68</v>
      </c>
      <c r="H97" s="163">
        <v>133</v>
      </c>
      <c r="I97" s="164">
        <f t="shared" ref="I97:I104" si="81">IFERROR(H97/G97-1,"-")</f>
        <v>0.95588235294117641</v>
      </c>
      <c r="J97" s="165">
        <f t="shared" ref="J97:J104" si="82">IFERROR(H97/C97-1,"-")</f>
        <v>5.555555555555558E-2</v>
      </c>
      <c r="K97" s="164">
        <f t="shared" ref="K97:K104" si="83">H97/H$8</f>
        <v>2.3606170972574245E-4</v>
      </c>
      <c r="L97" s="163">
        <v>1642</v>
      </c>
      <c r="M97" s="163">
        <v>915</v>
      </c>
      <c r="N97" s="163">
        <v>0</v>
      </c>
      <c r="O97" s="163">
        <v>735</v>
      </c>
      <c r="P97" s="163">
        <v>1637</v>
      </c>
      <c r="Q97" s="163">
        <v>2113</v>
      </c>
      <c r="R97" s="164">
        <f t="shared" ref="R97:R104" si="84">IFERROR(Q97/P97-1,"-")</f>
        <v>0.29077580940745262</v>
      </c>
      <c r="S97" s="165">
        <f t="shared" ref="S97:S104" si="85">IFERROR(Q97/L97-1,"-")</f>
        <v>0.28684531059683316</v>
      </c>
      <c r="T97" s="164">
        <f t="shared" ref="T97:T104" si="86">Q97/Q$8</f>
        <v>8.0201562886679327E-4</v>
      </c>
      <c r="U97" s="163">
        <v>1768</v>
      </c>
      <c r="V97" s="163">
        <v>346</v>
      </c>
      <c r="W97" s="163">
        <v>1661</v>
      </c>
      <c r="X97" s="163">
        <v>2018</v>
      </c>
      <c r="Y97" s="163">
        <v>2246</v>
      </c>
      <c r="Z97" s="164">
        <f t="shared" ref="Z97:Z104" si="87">IFERROR(Y97/X97-1,"-")</f>
        <v>0.11298315163528239</v>
      </c>
      <c r="AA97" s="165">
        <f t="shared" si="80"/>
        <v>0.27036199095022617</v>
      </c>
      <c r="AB97" s="164">
        <f t="shared" ref="AB97:AB104" si="88">Y97/Y$8</f>
        <v>7.0230867560718739E-4</v>
      </c>
    </row>
    <row r="98" spans="1:28" s="56" customFormat="1" x14ac:dyDescent="0.25">
      <c r="B98" s="162" t="s">
        <v>113</v>
      </c>
      <c r="C98" s="163">
        <v>383</v>
      </c>
      <c r="D98" s="163">
        <v>299</v>
      </c>
      <c r="E98" s="163">
        <v>0</v>
      </c>
      <c r="F98" s="163">
        <v>73</v>
      </c>
      <c r="G98" s="163">
        <v>177</v>
      </c>
      <c r="H98" s="163">
        <v>258</v>
      </c>
      <c r="I98" s="164">
        <f t="shared" si="81"/>
        <v>0.45762711864406769</v>
      </c>
      <c r="J98" s="165">
        <f t="shared" si="82"/>
        <v>-0.32637075718015662</v>
      </c>
      <c r="K98" s="164">
        <f t="shared" si="83"/>
        <v>4.579242188664778E-4</v>
      </c>
      <c r="L98" s="163">
        <v>2210</v>
      </c>
      <c r="M98" s="163">
        <v>772</v>
      </c>
      <c r="N98" s="163">
        <v>0</v>
      </c>
      <c r="O98" s="163">
        <v>1193</v>
      </c>
      <c r="P98" s="163">
        <v>2069</v>
      </c>
      <c r="Q98" s="163">
        <v>2752</v>
      </c>
      <c r="R98" s="164">
        <f t="shared" si="84"/>
        <v>0.33011116481391967</v>
      </c>
      <c r="S98" s="165">
        <f t="shared" si="85"/>
        <v>0.24524886877828056</v>
      </c>
      <c r="T98" s="164">
        <f t="shared" si="86"/>
        <v>1.0445560864370161E-3</v>
      </c>
      <c r="U98" s="163">
        <v>2593</v>
      </c>
      <c r="V98" s="163">
        <v>1176</v>
      </c>
      <c r="W98" s="163">
        <v>2396</v>
      </c>
      <c r="X98" s="163">
        <v>2589</v>
      </c>
      <c r="Y98" s="163">
        <v>3010</v>
      </c>
      <c r="Z98" s="164">
        <f t="shared" si="87"/>
        <v>0.16261104673619164</v>
      </c>
      <c r="AA98" s="165">
        <f t="shared" si="80"/>
        <v>0.16081758580794436</v>
      </c>
      <c r="AB98" s="164">
        <f t="shared" si="88"/>
        <v>9.4120619482530464E-4</v>
      </c>
    </row>
    <row r="99" spans="1:28" x14ac:dyDescent="0.25">
      <c r="A99" s="56"/>
      <c r="B99" s="162" t="s">
        <v>116</v>
      </c>
      <c r="C99" s="163">
        <v>881</v>
      </c>
      <c r="D99" s="163">
        <v>539</v>
      </c>
      <c r="E99" s="163">
        <v>0</v>
      </c>
      <c r="F99" s="163">
        <v>177</v>
      </c>
      <c r="G99" s="163">
        <v>566</v>
      </c>
      <c r="H99" s="163">
        <v>412</v>
      </c>
      <c r="I99" s="164">
        <f t="shared" si="81"/>
        <v>-0.27208480565371029</v>
      </c>
      <c r="J99" s="165">
        <f t="shared" si="82"/>
        <v>-0.53234960272417708</v>
      </c>
      <c r="K99" s="164">
        <f t="shared" si="83"/>
        <v>7.3125883012786384E-4</v>
      </c>
      <c r="L99" s="163">
        <v>1928</v>
      </c>
      <c r="M99" s="163">
        <v>622</v>
      </c>
      <c r="N99" s="163">
        <v>0</v>
      </c>
      <c r="O99" s="163">
        <v>1270</v>
      </c>
      <c r="P99" s="163">
        <v>1759</v>
      </c>
      <c r="Q99" s="163">
        <v>2340</v>
      </c>
      <c r="R99" s="164">
        <f t="shared" si="84"/>
        <v>0.33030130756111431</v>
      </c>
      <c r="S99" s="165">
        <f t="shared" si="85"/>
        <v>0.21369294605809119</v>
      </c>
      <c r="T99" s="164">
        <f t="shared" si="86"/>
        <v>8.881763234965908E-4</v>
      </c>
      <c r="U99" s="163">
        <v>2809</v>
      </c>
      <c r="V99" s="163">
        <v>2663</v>
      </c>
      <c r="W99" s="163">
        <v>2543</v>
      </c>
      <c r="X99" s="163">
        <v>2839</v>
      </c>
      <c r="Y99" s="163">
        <v>2752</v>
      </c>
      <c r="Z99" s="164">
        <f t="shared" si="87"/>
        <v>-3.0644593166607947E-2</v>
      </c>
      <c r="AA99" s="165">
        <f t="shared" si="80"/>
        <v>-2.0291918832324618E-2</v>
      </c>
      <c r="AB99" s="164">
        <f t="shared" si="88"/>
        <v>8.6053137812599275E-4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60</v>
      </c>
      <c r="I100" s="164">
        <f t="shared" si="81"/>
        <v>2.5294117647058822</v>
      </c>
      <c r="J100" s="165">
        <f t="shared" si="82"/>
        <v>0.22448979591836737</v>
      </c>
      <c r="K100" s="164">
        <f t="shared" si="83"/>
        <v>1.0649400438755298E-4</v>
      </c>
      <c r="L100" s="163">
        <v>393</v>
      </c>
      <c r="M100" s="163">
        <v>210</v>
      </c>
      <c r="N100" s="163">
        <v>0</v>
      </c>
      <c r="O100" s="163">
        <v>469</v>
      </c>
      <c r="P100" s="163">
        <v>545</v>
      </c>
      <c r="Q100" s="163">
        <v>641</v>
      </c>
      <c r="R100" s="164">
        <f t="shared" si="84"/>
        <v>0.1761467889908257</v>
      </c>
      <c r="S100" s="165">
        <f t="shared" si="85"/>
        <v>0.63104325699745556</v>
      </c>
      <c r="T100" s="164">
        <f t="shared" si="86"/>
        <v>2.4329958263304046E-4</v>
      </c>
      <c r="U100" s="163">
        <v>442</v>
      </c>
      <c r="V100" s="163">
        <v>162</v>
      </c>
      <c r="W100" s="163">
        <v>886</v>
      </c>
      <c r="X100" s="163">
        <v>646</v>
      </c>
      <c r="Y100" s="163">
        <v>701</v>
      </c>
      <c r="Z100" s="164">
        <f t="shared" si="87"/>
        <v>8.5139318885449011E-2</v>
      </c>
      <c r="AA100" s="165">
        <f t="shared" si="80"/>
        <v>0.58597285067873295</v>
      </c>
      <c r="AB100" s="164">
        <f t="shared" si="88"/>
        <v>2.1919785467526198E-4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5</v>
      </c>
      <c r="G101" s="163">
        <v>61</v>
      </c>
      <c r="H101" s="163">
        <v>30</v>
      </c>
      <c r="I101" s="164">
        <f t="shared" si="81"/>
        <v>-0.50819672131147542</v>
      </c>
      <c r="J101" s="165">
        <f t="shared" si="82"/>
        <v>-0.4642857142857143</v>
      </c>
      <c r="K101" s="164">
        <f t="shared" si="83"/>
        <v>5.3247002193776492E-5</v>
      </c>
      <c r="L101" s="163">
        <v>317</v>
      </c>
      <c r="M101" s="163">
        <v>102</v>
      </c>
      <c r="N101" s="163">
        <v>0</v>
      </c>
      <c r="O101" s="163">
        <v>268</v>
      </c>
      <c r="P101" s="163">
        <v>273</v>
      </c>
      <c r="Q101" s="163">
        <v>609</v>
      </c>
      <c r="R101" s="164">
        <f t="shared" si="84"/>
        <v>1.2307692307692308</v>
      </c>
      <c r="S101" s="165">
        <f t="shared" si="85"/>
        <v>0.92113564668769721</v>
      </c>
      <c r="T101" s="164">
        <f t="shared" si="86"/>
        <v>2.3115358162795888E-4</v>
      </c>
      <c r="U101" s="163">
        <v>373</v>
      </c>
      <c r="V101" s="163">
        <v>272</v>
      </c>
      <c r="W101" s="163">
        <v>523</v>
      </c>
      <c r="X101" s="163">
        <v>426</v>
      </c>
      <c r="Y101" s="163">
        <v>639</v>
      </c>
      <c r="Z101" s="164">
        <f t="shared" si="87"/>
        <v>0.5</v>
      </c>
      <c r="AA101" s="165">
        <f t="shared" si="80"/>
        <v>0.71313672922252014</v>
      </c>
      <c r="AB101" s="164">
        <f t="shared" si="88"/>
        <v>1.9981088322038859E-4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16</v>
      </c>
      <c r="I102" s="164">
        <f t="shared" si="81"/>
        <v>0.77777777777777768</v>
      </c>
      <c r="J102" s="165">
        <f t="shared" si="82"/>
        <v>-0.46666666666666667</v>
      </c>
      <c r="K102" s="164">
        <f t="shared" si="83"/>
        <v>2.8398401170014127E-5</v>
      </c>
      <c r="L102" s="163">
        <v>77</v>
      </c>
      <c r="M102" s="163">
        <v>90</v>
      </c>
      <c r="N102" s="163">
        <v>0</v>
      </c>
      <c r="O102" s="163">
        <v>63</v>
      </c>
      <c r="P102" s="163">
        <v>82</v>
      </c>
      <c r="Q102" s="163">
        <v>162</v>
      </c>
      <c r="R102" s="164">
        <f t="shared" si="84"/>
        <v>0.97560975609756095</v>
      </c>
      <c r="S102" s="165">
        <f t="shared" si="85"/>
        <v>1.1038961038961039</v>
      </c>
      <c r="T102" s="164">
        <f t="shared" si="86"/>
        <v>6.1489130088225518E-5</v>
      </c>
      <c r="U102" s="163">
        <v>107</v>
      </c>
      <c r="V102" s="163">
        <v>20</v>
      </c>
      <c r="W102" s="163">
        <v>222</v>
      </c>
      <c r="X102" s="163">
        <v>106</v>
      </c>
      <c r="Y102" s="163">
        <v>178</v>
      </c>
      <c r="Z102" s="164">
        <f t="shared" si="87"/>
        <v>0.679245283018868</v>
      </c>
      <c r="AA102" s="165">
        <f t="shared" si="80"/>
        <v>0.66355140186915884</v>
      </c>
      <c r="AB102" s="164">
        <f t="shared" si="88"/>
        <v>5.5659369660765523E-5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2.4848601023762361E-5</v>
      </c>
      <c r="L103" s="163">
        <v>109</v>
      </c>
      <c r="M103" s="163">
        <v>61</v>
      </c>
      <c r="N103" s="163">
        <v>0</v>
      </c>
      <c r="O103" s="163">
        <v>45</v>
      </c>
      <c r="P103" s="163">
        <v>167</v>
      </c>
      <c r="Q103" s="163">
        <v>268</v>
      </c>
      <c r="R103" s="164">
        <f t="shared" si="84"/>
        <v>0.60479041916167664</v>
      </c>
      <c r="S103" s="165">
        <f t="shared" si="85"/>
        <v>1.4587155963302751</v>
      </c>
      <c r="T103" s="164">
        <f t="shared" si="86"/>
        <v>1.0172275841755826E-4</v>
      </c>
      <c r="U103" s="163">
        <v>146</v>
      </c>
      <c r="V103" s="163">
        <v>63</v>
      </c>
      <c r="W103" s="163">
        <v>114</v>
      </c>
      <c r="X103" s="163">
        <v>190</v>
      </c>
      <c r="Y103" s="163">
        <v>282</v>
      </c>
      <c r="Z103" s="164">
        <f t="shared" si="87"/>
        <v>0.48421052631578942</v>
      </c>
      <c r="AA103" s="165">
        <f t="shared" si="80"/>
        <v>0.93150684931506844</v>
      </c>
      <c r="AB103" s="164">
        <f t="shared" si="88"/>
        <v>8.8179450810875714E-5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1301</v>
      </c>
      <c r="D104" s="169">
        <f t="shared" si="89"/>
        <v>306</v>
      </c>
      <c r="E104" s="169">
        <f t="shared" si="89"/>
        <v>0</v>
      </c>
      <c r="F104" s="169">
        <f t="shared" si="89"/>
        <v>266</v>
      </c>
      <c r="G104" s="169">
        <f t="shared" si="89"/>
        <v>462</v>
      </c>
      <c r="H104" s="169">
        <f t="shared" si="89"/>
        <v>542</v>
      </c>
      <c r="I104" s="170">
        <f t="shared" si="81"/>
        <v>0.17316017316017307</v>
      </c>
      <c r="J104" s="171">
        <f t="shared" si="82"/>
        <v>-0.58339738662567253</v>
      </c>
      <c r="K104" s="170">
        <f t="shared" si="83"/>
        <v>9.6199583963422857E-4</v>
      </c>
      <c r="L104" s="169">
        <f t="shared" ref="L104:Q104" si="90">L96-SUM(L97:L103)</f>
        <v>3626</v>
      </c>
      <c r="M104" s="169">
        <f t="shared" si="90"/>
        <v>1198</v>
      </c>
      <c r="N104" s="169">
        <f t="shared" si="90"/>
        <v>0</v>
      </c>
      <c r="O104" s="169">
        <f t="shared" si="90"/>
        <v>2339</v>
      </c>
      <c r="P104" s="169">
        <f t="shared" si="90"/>
        <v>4010</v>
      </c>
      <c r="Q104" s="169">
        <f t="shared" si="90"/>
        <v>5274</v>
      </c>
      <c r="R104" s="170">
        <f t="shared" si="84"/>
        <v>0.31521197007481305</v>
      </c>
      <c r="S104" s="171">
        <f t="shared" si="85"/>
        <v>0.4544953116381687</v>
      </c>
      <c r="T104" s="170">
        <f t="shared" si="86"/>
        <v>2.0018127906500085E-3</v>
      </c>
      <c r="U104" s="169">
        <f>U96-SUM(U97:U103)</f>
        <v>4927</v>
      </c>
      <c r="V104" s="169">
        <f>V96-SUM(V97:V103)</f>
        <v>2413</v>
      </c>
      <c r="W104" s="169">
        <f>W96-SUM(W97:W103)</f>
        <v>4325</v>
      </c>
      <c r="X104" s="169">
        <f>X96-SUM(X97:X103)</f>
        <v>5515</v>
      </c>
      <c r="Y104" s="169">
        <f>Y96-SUM(Y97:Y103)</f>
        <v>5816</v>
      </c>
      <c r="Z104" s="170">
        <f t="shared" si="87"/>
        <v>5.4578422484134137E-2</v>
      </c>
      <c r="AA104" s="171">
        <f t="shared" si="80"/>
        <v>0.18043434138420955</v>
      </c>
      <c r="AB104" s="170">
        <f t="shared" si="88"/>
        <v>1.8186229997023161E-3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63582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63582</v>
      </c>
      <c r="V106" s="176">
        <f>V107+V110</f>
        <v>62554</v>
      </c>
      <c r="W106" s="176">
        <f>W107+W110</f>
        <v>124607</v>
      </c>
      <c r="X106" s="176">
        <f>X107+X110</f>
        <v>163429</v>
      </c>
      <c r="Y106" s="176">
        <f>Y107+Y110</f>
        <v>157299</v>
      </c>
      <c r="Z106" s="177">
        <f>IFERROR(Y106/X106-1,"-")</f>
        <v>-3.7508642896915467E-2</v>
      </c>
      <c r="AA106" s="177">
        <f t="shared" ref="AA106:AA118" si="93">IFERROR(Y106/U106-1,"-")</f>
        <v>1.4739548928942154</v>
      </c>
      <c r="AB106" s="177">
        <f>Y106/Y$8</f>
        <v>4.9186310046453685E-2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13571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13571</v>
      </c>
      <c r="V107" s="158">
        <v>33144</v>
      </c>
      <c r="W107" s="158">
        <v>31290</v>
      </c>
      <c r="X107" s="158">
        <v>37406</v>
      </c>
      <c r="Y107" s="158">
        <v>35367</v>
      </c>
      <c r="Z107" s="159">
        <f>IFERROR(Y107/X107-1,"-")</f>
        <v>-5.4509971662300205E-2</v>
      </c>
      <c r="AA107" s="160">
        <f t="shared" si="93"/>
        <v>1.6060717706874952</v>
      </c>
      <c r="AB107" s="159">
        <f>Y107/Y$8</f>
        <v>1.1059016442653339E-2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2488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2488</v>
      </c>
      <c r="V108" s="163">
        <v>17889</v>
      </c>
      <c r="W108" s="163">
        <v>8698</v>
      </c>
      <c r="X108" s="163">
        <v>12435</v>
      </c>
      <c r="Y108" s="163">
        <v>10145</v>
      </c>
      <c r="Z108" s="164">
        <f>IFERROR(Y108/X108-1,"-")</f>
        <v>-0.18415761962203459</v>
      </c>
      <c r="AA108" s="165">
        <f t="shared" si="93"/>
        <v>3.077572347266881</v>
      </c>
      <c r="AB108" s="164">
        <f>Y108/Y$8</f>
        <v>3.172271377575653E-3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11083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11083</v>
      </c>
      <c r="V109" s="163">
        <v>15255</v>
      </c>
      <c r="W109" s="163">
        <v>22592</v>
      </c>
      <c r="X109" s="163">
        <v>24971</v>
      </c>
      <c r="Y109" s="163">
        <v>25222</v>
      </c>
      <c r="Z109" s="164">
        <f>IFERROR(Y109/X109-1,"-")</f>
        <v>1.0051659925513601E-2</v>
      </c>
      <c r="AA109" s="165">
        <f t="shared" si="93"/>
        <v>1.2757376161689074</v>
      </c>
      <c r="AB109" s="164">
        <f>Y109/Y$8</f>
        <v>7.8867450650776851E-3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50011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50011</v>
      </c>
      <c r="V110" s="158">
        <v>29410</v>
      </c>
      <c r="W110" s="158">
        <v>93317</v>
      </c>
      <c r="X110" s="158">
        <v>126023</v>
      </c>
      <c r="Y110" s="158">
        <v>121932</v>
      </c>
      <c r="Z110" s="159">
        <f>IFERROR(Y110/X110-1,"-")</f>
        <v>-3.2462328305150612E-2</v>
      </c>
      <c r="AA110" s="160">
        <f t="shared" si="93"/>
        <v>1.4381036172042152</v>
      </c>
      <c r="AB110" s="159">
        <f>Y110/Y$8</f>
        <v>3.812729360380035E-2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28201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28201</v>
      </c>
      <c r="V111" s="163">
        <v>8851</v>
      </c>
      <c r="W111" s="163">
        <v>56042</v>
      </c>
      <c r="X111" s="163">
        <v>83042</v>
      </c>
      <c r="Y111" s="163">
        <v>76715</v>
      </c>
      <c r="Z111" s="164">
        <f t="shared" ref="Z111:Z118" si="100">IFERROR(Y111/X111-1,"-")</f>
        <v>-7.6190361503817305E-2</v>
      </c>
      <c r="AA111" s="165">
        <f t="shared" si="93"/>
        <v>1.7202936066096948</v>
      </c>
      <c r="AB111" s="164">
        <f t="shared" ref="AB111:AB118" si="101">Y111/Y$8</f>
        <v>2.3988250244525996E-2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3326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3326</v>
      </c>
      <c r="V112" s="163">
        <v>4836</v>
      </c>
      <c r="W112" s="163">
        <v>4079</v>
      </c>
      <c r="X112" s="163">
        <v>5399</v>
      </c>
      <c r="Y112" s="163">
        <v>5111</v>
      </c>
      <c r="Z112" s="164">
        <f t="shared" si="100"/>
        <v>-5.3343211705871418E-2</v>
      </c>
      <c r="AA112" s="165">
        <f t="shared" si="93"/>
        <v>0.53668069753457615</v>
      </c>
      <c r="AB112" s="164">
        <f t="shared" si="101"/>
        <v>1.5981743726751268E-3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7744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7744</v>
      </c>
      <c r="V113" s="163">
        <v>4386</v>
      </c>
      <c r="W113" s="163">
        <v>6231</v>
      </c>
      <c r="X113" s="163">
        <v>9908</v>
      </c>
      <c r="Y113" s="163">
        <v>9298</v>
      </c>
      <c r="Z113" s="164">
        <f t="shared" si="100"/>
        <v>-6.1566410981025443E-2</v>
      </c>
      <c r="AA113" s="165">
        <f t="shared" si="93"/>
        <v>0.20067148760330578</v>
      </c>
      <c r="AB113" s="164">
        <f t="shared" si="101"/>
        <v>2.907420332055044E-3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798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798</v>
      </c>
      <c r="V114" s="163">
        <v>2087</v>
      </c>
      <c r="W114" s="163">
        <v>4297</v>
      </c>
      <c r="X114" s="163">
        <v>3974</v>
      </c>
      <c r="Y114" s="163">
        <v>4038</v>
      </c>
      <c r="Z114" s="164">
        <f t="shared" si="100"/>
        <v>1.6104680422747819E-2</v>
      </c>
      <c r="AA114" s="165">
        <f t="shared" si="93"/>
        <v>4.0601503759398501</v>
      </c>
      <c r="AB114" s="164">
        <f t="shared" si="101"/>
        <v>1.2626546892706245E-3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2385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2385</v>
      </c>
      <c r="V115" s="163">
        <v>2579</v>
      </c>
      <c r="W115" s="163">
        <v>3452</v>
      </c>
      <c r="X115" s="163">
        <v>3657</v>
      </c>
      <c r="Y115" s="163">
        <v>3285</v>
      </c>
      <c r="Z115" s="164">
        <f t="shared" si="100"/>
        <v>-0.10172272354388845</v>
      </c>
      <c r="AA115" s="165">
        <f t="shared" si="93"/>
        <v>0.37735849056603765</v>
      </c>
      <c r="AB115" s="164">
        <f t="shared" si="101"/>
        <v>1.0271967940203076E-3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247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247</v>
      </c>
      <c r="V116" s="163">
        <v>48</v>
      </c>
      <c r="W116" s="163">
        <v>484</v>
      </c>
      <c r="X116" s="163">
        <v>797</v>
      </c>
      <c r="Y116" s="163">
        <v>839</v>
      </c>
      <c r="Z116" s="164">
        <f t="shared" si="100"/>
        <v>5.2697616060225938E-2</v>
      </c>
      <c r="AA116" s="165">
        <f t="shared" si="93"/>
        <v>2.3967611336032388</v>
      </c>
      <c r="AB116" s="164">
        <f t="shared" si="101"/>
        <v>2.6234950081675432E-4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696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696</v>
      </c>
      <c r="V117" s="163">
        <v>32</v>
      </c>
      <c r="W117" s="163">
        <v>645</v>
      </c>
      <c r="X117" s="163">
        <v>414</v>
      </c>
      <c r="Y117" s="163">
        <v>1046</v>
      </c>
      <c r="Z117" s="164">
        <f t="shared" si="100"/>
        <v>1.5265700483091789</v>
      </c>
      <c r="AA117" s="165">
        <f t="shared" si="93"/>
        <v>0.50287356321839072</v>
      </c>
      <c r="AB117" s="164">
        <f t="shared" si="101"/>
        <v>3.2707697002899288E-4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6614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6614</v>
      </c>
      <c r="V118" s="169">
        <f>V110-SUM(V111:V117)</f>
        <v>6591</v>
      </c>
      <c r="W118" s="169">
        <f>W110-SUM(W111:W117)</f>
        <v>18087</v>
      </c>
      <c r="X118" s="169">
        <f>X110-SUM(X111:X117)</f>
        <v>18832</v>
      </c>
      <c r="Y118" s="169">
        <f>Y110-SUM(Y111:Y117)</f>
        <v>21600</v>
      </c>
      <c r="Z118" s="170">
        <f t="shared" si="100"/>
        <v>0.14698385726423102</v>
      </c>
      <c r="AA118" s="171">
        <f t="shared" si="93"/>
        <v>2.2657998185666766</v>
      </c>
      <c r="AB118" s="170">
        <f t="shared" si="101"/>
        <v>6.7541707004075014E-3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78582</v>
      </c>
      <c r="D120" s="176">
        <f t="shared" si="104"/>
        <v>33292</v>
      </c>
      <c r="E120" s="176">
        <f t="shared" si="104"/>
        <v>38912</v>
      </c>
      <c r="F120" s="176">
        <f t="shared" si="104"/>
        <v>62934</v>
      </c>
      <c r="G120" s="176">
        <f t="shared" si="104"/>
        <v>69792</v>
      </c>
      <c r="H120" s="176">
        <f t="shared" si="104"/>
        <v>75011</v>
      </c>
      <c r="I120" s="177">
        <f>IFERROR(H120/G120-1,"-")</f>
        <v>7.4779344337459808E-2</v>
      </c>
      <c r="J120" s="177">
        <f>IFERROR(H120/C120-1,"-")</f>
        <v>-4.5442976763126364E-2</v>
      </c>
      <c r="K120" s="177">
        <f>H120/H$8</f>
        <v>0.1331370293852456</v>
      </c>
      <c r="L120" s="176">
        <f t="shared" ref="L120:Q120" si="105">L121+L124</f>
        <v>80548</v>
      </c>
      <c r="M120" s="176">
        <f t="shared" si="105"/>
        <v>33760</v>
      </c>
      <c r="N120" s="176">
        <f t="shared" si="105"/>
        <v>64687</v>
      </c>
      <c r="O120" s="176">
        <f t="shared" si="105"/>
        <v>95049</v>
      </c>
      <c r="P120" s="176">
        <f t="shared" si="105"/>
        <v>104520</v>
      </c>
      <c r="Q120" s="176">
        <f t="shared" si="105"/>
        <v>106809</v>
      </c>
      <c r="R120" s="177">
        <f>IFERROR(Q120/P120-1,"-")</f>
        <v>2.1900114810562643E-2</v>
      </c>
      <c r="S120" s="177">
        <f>IFERROR(Q120/L120-1,"-")</f>
        <v>0.32602919998013613</v>
      </c>
      <c r="T120" s="177">
        <f>Q120/Q$8</f>
        <v>4.0540694417242465E-2</v>
      </c>
      <c r="U120" s="176">
        <f>U121+U124</f>
        <v>159130</v>
      </c>
      <c r="V120" s="176">
        <f>V121+V124</f>
        <v>103599</v>
      </c>
      <c r="W120" s="176">
        <f>W121+W124</f>
        <v>157983</v>
      </c>
      <c r="X120" s="176">
        <f>X121+X124</f>
        <v>174312</v>
      </c>
      <c r="Y120" s="176">
        <f>Y121+Y124</f>
        <v>181820</v>
      </c>
      <c r="Z120" s="177">
        <f>IFERROR(Y120/X120-1,"-")</f>
        <v>4.307219239065585E-2</v>
      </c>
      <c r="AA120" s="177">
        <f t="shared" ref="AA120:AA132" si="106">IFERROR(Y120/U120-1,"-")</f>
        <v>0.14258782127820013</v>
      </c>
      <c r="AB120" s="177">
        <f>Y120/Y$8</f>
        <v>5.6853857256856107E-2</v>
      </c>
    </row>
    <row r="121" spans="1:28" x14ac:dyDescent="0.25">
      <c r="A121" s="56"/>
      <c r="B121" s="157" t="s">
        <v>97</v>
      </c>
      <c r="C121" s="158">
        <v>35977</v>
      </c>
      <c r="D121" s="158">
        <v>15436</v>
      </c>
      <c r="E121" s="158">
        <v>20875</v>
      </c>
      <c r="F121" s="158">
        <v>36797</v>
      </c>
      <c r="G121" s="158">
        <v>45435</v>
      </c>
      <c r="H121" s="158">
        <v>52085</v>
      </c>
      <c r="I121" s="159">
        <f>IFERROR(H121/G121-1,"-")</f>
        <v>0.14636293606250694</v>
      </c>
      <c r="J121" s="160">
        <f>IFERROR(H121/C121-1,"-")</f>
        <v>0.44773049448258617</v>
      </c>
      <c r="K121" s="159">
        <f>H121/H$8</f>
        <v>9.2445670308761621E-2</v>
      </c>
      <c r="L121" s="158">
        <v>51537</v>
      </c>
      <c r="M121" s="158">
        <v>20894</v>
      </c>
      <c r="N121" s="158">
        <v>47965</v>
      </c>
      <c r="O121" s="158">
        <v>60445</v>
      </c>
      <c r="P121" s="158">
        <v>62889</v>
      </c>
      <c r="Q121" s="158">
        <v>63766</v>
      </c>
      <c r="R121" s="159">
        <f>IFERROR(Q121/P121-1,"-")</f>
        <v>1.3945205043807363E-2</v>
      </c>
      <c r="S121" s="160">
        <f>IFERROR(Q121/L121-1,"-")</f>
        <v>0.2372858334788599</v>
      </c>
      <c r="T121" s="159">
        <f>Q121/Q$8</f>
        <v>2.4203184377813509E-2</v>
      </c>
      <c r="U121" s="158">
        <v>87514</v>
      </c>
      <c r="V121" s="158">
        <v>68840</v>
      </c>
      <c r="W121" s="158">
        <v>97242</v>
      </c>
      <c r="X121" s="158">
        <v>108324</v>
      </c>
      <c r="Y121" s="158">
        <v>115851</v>
      </c>
      <c r="Z121" s="159">
        <f>IFERROR(Y121/X121-1,"-")</f>
        <v>6.9485986484989493E-2</v>
      </c>
      <c r="AA121" s="160">
        <f t="shared" si="106"/>
        <v>0.32379962063212742</v>
      </c>
      <c r="AB121" s="159">
        <f>Y121/Y$8</f>
        <v>3.6225806935782846E-2</v>
      </c>
    </row>
    <row r="122" spans="1:28" x14ac:dyDescent="0.25">
      <c r="A122" s="56"/>
      <c r="B122" s="162" t="s">
        <v>103</v>
      </c>
      <c r="C122" s="163">
        <v>17805</v>
      </c>
      <c r="D122" s="163">
        <v>7502</v>
      </c>
      <c r="E122" s="163">
        <v>9953</v>
      </c>
      <c r="F122" s="163">
        <v>21247</v>
      </c>
      <c r="G122" s="163">
        <v>20704</v>
      </c>
      <c r="H122" s="163">
        <v>31006</v>
      </c>
      <c r="I122" s="164">
        <f>IFERROR(H122/G122-1,"-")</f>
        <v>0.49758500772797531</v>
      </c>
      <c r="J122" s="165">
        <f>IFERROR(H122/C122-1,"-")</f>
        <v>0.74142094917158108</v>
      </c>
      <c r="K122" s="164">
        <f>H122/H$8</f>
        <v>5.5032551667341126E-2</v>
      </c>
      <c r="L122" s="163">
        <v>26446</v>
      </c>
      <c r="M122" s="163">
        <v>9189</v>
      </c>
      <c r="N122" s="163">
        <v>24995</v>
      </c>
      <c r="O122" s="163">
        <v>29459</v>
      </c>
      <c r="P122" s="163">
        <v>28111</v>
      </c>
      <c r="Q122" s="163">
        <v>26429</v>
      </c>
      <c r="R122" s="164">
        <f>IFERROR(Q122/P122-1,"-")</f>
        <v>-5.9834228593788952E-2</v>
      </c>
      <c r="S122" s="165">
        <f>IFERROR(Q122/L122-1,"-")</f>
        <v>-6.4281932995535751E-4</v>
      </c>
      <c r="T122" s="164">
        <f>Q122/Q$8</f>
        <v>1.0031458142603162E-2</v>
      </c>
      <c r="U122" s="163">
        <v>44251</v>
      </c>
      <c r="V122" s="163">
        <v>34948</v>
      </c>
      <c r="W122" s="163">
        <v>50706</v>
      </c>
      <c r="X122" s="163">
        <v>48815</v>
      </c>
      <c r="Y122" s="163">
        <v>57435</v>
      </c>
      <c r="Z122" s="164">
        <f>IFERROR(Y122/X122-1,"-")</f>
        <v>0.17658506606575841</v>
      </c>
      <c r="AA122" s="165">
        <f t="shared" si="106"/>
        <v>0.29793676979051331</v>
      </c>
      <c r="AB122" s="164">
        <f>Y122/Y$8</f>
        <v>1.7959527508236334E-2</v>
      </c>
    </row>
    <row r="123" spans="1:28" x14ac:dyDescent="0.25">
      <c r="A123" s="56"/>
      <c r="B123" s="162" t="s">
        <v>100</v>
      </c>
      <c r="C123" s="163">
        <v>18172</v>
      </c>
      <c r="D123" s="163">
        <v>7934</v>
      </c>
      <c r="E123" s="163">
        <v>10922</v>
      </c>
      <c r="F123" s="163">
        <v>15550</v>
      </c>
      <c r="G123" s="163">
        <v>24731</v>
      </c>
      <c r="H123" s="163">
        <v>21079</v>
      </c>
      <c r="I123" s="164">
        <f>IFERROR(H123/G123-1,"-")</f>
        <v>-0.14766891755286882</v>
      </c>
      <c r="J123" s="165">
        <f>IFERROR(H123/C123-1,"-")</f>
        <v>0.1599713845476558</v>
      </c>
      <c r="K123" s="164">
        <f>H123/H$8</f>
        <v>3.7413118641420488E-2</v>
      </c>
      <c r="L123" s="163">
        <v>25091</v>
      </c>
      <c r="M123" s="163">
        <v>11705</v>
      </c>
      <c r="N123" s="163">
        <v>22970</v>
      </c>
      <c r="O123" s="163">
        <v>30986</v>
      </c>
      <c r="P123" s="163">
        <v>34778</v>
      </c>
      <c r="Q123" s="163">
        <v>37337</v>
      </c>
      <c r="R123" s="164">
        <f>IFERROR(Q123/P123-1,"-")</f>
        <v>7.3580999482431464E-2</v>
      </c>
      <c r="S123" s="165">
        <f>IFERROR(Q123/L123-1,"-")</f>
        <v>0.4880634490454745</v>
      </c>
      <c r="T123" s="164">
        <f>Q123/Q$8</f>
        <v>1.4171726235210347E-2</v>
      </c>
      <c r="U123" s="163">
        <v>43263</v>
      </c>
      <c r="V123" s="163">
        <v>33892</v>
      </c>
      <c r="W123" s="163">
        <v>46536</v>
      </c>
      <c r="X123" s="163">
        <v>59509</v>
      </c>
      <c r="Y123" s="163">
        <v>58416</v>
      </c>
      <c r="Z123" s="164">
        <f>IFERROR(Y123/X123-1,"-")</f>
        <v>-1.8366969702061864E-2</v>
      </c>
      <c r="AA123" s="165">
        <f t="shared" si="106"/>
        <v>0.35025310311351499</v>
      </c>
      <c r="AB123" s="164">
        <f>Y123/Y$8</f>
        <v>1.8266279427546508E-2</v>
      </c>
    </row>
    <row r="124" spans="1:28" x14ac:dyDescent="0.25">
      <c r="A124" s="56"/>
      <c r="B124" s="157" t="s">
        <v>107</v>
      </c>
      <c r="C124" s="158">
        <v>42605</v>
      </c>
      <c r="D124" s="158">
        <v>17856</v>
      </c>
      <c r="E124" s="158">
        <v>18037</v>
      </c>
      <c r="F124" s="158">
        <v>26137</v>
      </c>
      <c r="G124" s="158">
        <v>24357</v>
      </c>
      <c r="H124" s="158">
        <v>22926</v>
      </c>
      <c r="I124" s="159">
        <f>IFERROR(H124/G124-1,"-")</f>
        <v>-5.8751077718930955E-2</v>
      </c>
      <c r="J124" s="160">
        <f>IFERROR(H124/C124-1,"-")</f>
        <v>-0.4618941438798263</v>
      </c>
      <c r="K124" s="159">
        <f>H124/H$8</f>
        <v>4.0691359076483996E-2</v>
      </c>
      <c r="L124" s="158">
        <v>29011</v>
      </c>
      <c r="M124" s="158">
        <v>12866</v>
      </c>
      <c r="N124" s="158">
        <v>16722</v>
      </c>
      <c r="O124" s="158">
        <v>34604</v>
      </c>
      <c r="P124" s="158">
        <v>41631</v>
      </c>
      <c r="Q124" s="158">
        <v>43043</v>
      </c>
      <c r="R124" s="159">
        <f>IFERROR(Q124/P124-1,"-")</f>
        <v>3.3917032980231188E-2</v>
      </c>
      <c r="S124" s="160">
        <f>IFERROR(Q124/L124-1,"-")</f>
        <v>0.48367860466719526</v>
      </c>
      <c r="T124" s="159">
        <f>Q124/Q$8</f>
        <v>1.6337510039428956E-2</v>
      </c>
      <c r="U124" s="158">
        <v>71616</v>
      </c>
      <c r="V124" s="158">
        <v>34759</v>
      </c>
      <c r="W124" s="158">
        <v>60741</v>
      </c>
      <c r="X124" s="158">
        <v>65988</v>
      </c>
      <c r="Y124" s="158">
        <v>65969</v>
      </c>
      <c r="Z124" s="159">
        <f>IFERROR(Y124/X124-1,"-")</f>
        <v>-2.8793113899494571E-4</v>
      </c>
      <c r="AA124" s="160">
        <f t="shared" si="106"/>
        <v>-7.8851094727435234E-2</v>
      </c>
      <c r="AB124" s="159">
        <f>Y124/Y$8</f>
        <v>2.0628050321073264E-2</v>
      </c>
    </row>
    <row r="125" spans="1:28" s="56" customFormat="1" x14ac:dyDescent="0.25">
      <c r="B125" s="162" t="s">
        <v>110</v>
      </c>
      <c r="C125" s="163">
        <v>2151</v>
      </c>
      <c r="D125" s="163">
        <v>1098</v>
      </c>
      <c r="E125" s="163">
        <v>260</v>
      </c>
      <c r="F125" s="163">
        <v>1769</v>
      </c>
      <c r="G125" s="163">
        <v>2494</v>
      </c>
      <c r="H125" s="163">
        <v>1771</v>
      </c>
      <c r="I125" s="164">
        <f t="shared" ref="I125:I132" si="107">IFERROR(H125/G125-1,"-")</f>
        <v>-0.28989574979951882</v>
      </c>
      <c r="J125" s="165">
        <f t="shared" ref="J125:J132" si="108">IFERROR(H125/C125-1,"-")</f>
        <v>-0.17666201766620182</v>
      </c>
      <c r="K125" s="164">
        <f t="shared" ref="K125:K132" si="109">H125/H$8</f>
        <v>3.1433480295059387E-3</v>
      </c>
      <c r="L125" s="163">
        <v>5504</v>
      </c>
      <c r="M125" s="163">
        <v>1921</v>
      </c>
      <c r="N125" s="163">
        <v>1076</v>
      </c>
      <c r="O125" s="163">
        <v>4920</v>
      </c>
      <c r="P125" s="163">
        <v>6187</v>
      </c>
      <c r="Q125" s="163">
        <v>6027</v>
      </c>
      <c r="R125" s="164">
        <f t="shared" ref="R125:R132" si="110">IFERROR(Q125/P125-1,"-")</f>
        <v>-2.5860675610150263E-2</v>
      </c>
      <c r="S125" s="165">
        <f t="shared" ref="S125:S132" si="111">IFERROR(Q125/L125-1,"-")</f>
        <v>9.5021802325581328E-2</v>
      </c>
      <c r="T125" s="164">
        <f t="shared" ref="T125:T132" si="112">Q125/Q$8</f>
        <v>2.2876233768008344E-3</v>
      </c>
      <c r="U125" s="163">
        <v>7655</v>
      </c>
      <c r="V125" s="163">
        <v>1336</v>
      </c>
      <c r="W125" s="163">
        <v>6689</v>
      </c>
      <c r="X125" s="163">
        <v>8681</v>
      </c>
      <c r="Y125" s="163">
        <v>7798</v>
      </c>
      <c r="Z125" s="164">
        <f t="shared" ref="Z125:Z132" si="113">IFERROR(Y125/X125-1,"-")</f>
        <v>-0.10171639212072336</v>
      </c>
      <c r="AA125" s="165">
        <f t="shared" si="106"/>
        <v>1.8680600914434908E-2</v>
      </c>
      <c r="AB125" s="164">
        <f t="shared" ref="AB125:AB132" si="114">Y125/Y$8</f>
        <v>2.4383807000823007E-3</v>
      </c>
    </row>
    <row r="126" spans="1:28" s="56" customFormat="1" x14ac:dyDescent="0.25">
      <c r="B126" s="162" t="s">
        <v>113</v>
      </c>
      <c r="C126" s="163">
        <v>2847</v>
      </c>
      <c r="D126" s="163">
        <v>1350</v>
      </c>
      <c r="E126" s="163">
        <v>1336</v>
      </c>
      <c r="F126" s="163">
        <v>2110</v>
      </c>
      <c r="G126" s="163">
        <v>3208</v>
      </c>
      <c r="H126" s="163">
        <v>3221</v>
      </c>
      <c r="I126" s="164">
        <f t="shared" si="107"/>
        <v>4.0523690773066612E-3</v>
      </c>
      <c r="J126" s="165">
        <f t="shared" si="108"/>
        <v>0.13136635054443269</v>
      </c>
      <c r="K126" s="164">
        <f t="shared" si="109"/>
        <v>5.7169531355384688E-3</v>
      </c>
      <c r="L126" s="163">
        <v>3647</v>
      </c>
      <c r="M126" s="163">
        <v>1835</v>
      </c>
      <c r="N126" s="163">
        <v>2133</v>
      </c>
      <c r="O126" s="163">
        <v>4261</v>
      </c>
      <c r="P126" s="163">
        <v>6018</v>
      </c>
      <c r="Q126" s="163">
        <v>5594</v>
      </c>
      <c r="R126" s="164">
        <f t="shared" si="110"/>
        <v>-7.0455300764373563E-2</v>
      </c>
      <c r="S126" s="165">
        <f t="shared" si="111"/>
        <v>0.53386344941047437</v>
      </c>
      <c r="T126" s="164">
        <f t="shared" si="112"/>
        <v>2.1232728007008241E-3</v>
      </c>
      <c r="U126" s="163">
        <v>6494</v>
      </c>
      <c r="V126" s="163">
        <v>3469</v>
      </c>
      <c r="W126" s="163">
        <v>6371</v>
      </c>
      <c r="X126" s="163">
        <v>9226</v>
      </c>
      <c r="Y126" s="163">
        <v>8815</v>
      </c>
      <c r="Z126" s="164">
        <f t="shared" si="113"/>
        <v>-4.4548016475178809E-2</v>
      </c>
      <c r="AA126" s="165">
        <f t="shared" si="106"/>
        <v>0.35740683708038179</v>
      </c>
      <c r="AB126" s="164">
        <f t="shared" si="114"/>
        <v>2.7563895705598209E-3</v>
      </c>
    </row>
    <row r="127" spans="1:28" x14ac:dyDescent="0.25">
      <c r="A127" s="56"/>
      <c r="B127" s="162" t="s">
        <v>116</v>
      </c>
      <c r="C127" s="163">
        <v>2179</v>
      </c>
      <c r="D127" s="163">
        <v>1002</v>
      </c>
      <c r="E127" s="163">
        <v>1422</v>
      </c>
      <c r="F127" s="163">
        <v>1806</v>
      </c>
      <c r="G127" s="163">
        <v>2154</v>
      </c>
      <c r="H127" s="163">
        <v>1918</v>
      </c>
      <c r="I127" s="164">
        <f t="shared" si="107"/>
        <v>-0.10956360259981435</v>
      </c>
      <c r="J127" s="165">
        <f t="shared" si="108"/>
        <v>-0.11977971546581001</v>
      </c>
      <c r="K127" s="164">
        <f t="shared" si="109"/>
        <v>3.4042583402554435E-3</v>
      </c>
      <c r="L127" s="163">
        <v>2740</v>
      </c>
      <c r="M127" s="163">
        <v>1222</v>
      </c>
      <c r="N127" s="163">
        <v>3461</v>
      </c>
      <c r="O127" s="163">
        <v>4071</v>
      </c>
      <c r="P127" s="163">
        <v>4167</v>
      </c>
      <c r="Q127" s="163">
        <v>4323</v>
      </c>
      <c r="R127" s="164">
        <f t="shared" si="110"/>
        <v>3.7437005039596905E-2</v>
      </c>
      <c r="S127" s="165">
        <f t="shared" si="111"/>
        <v>0.57773722627737234</v>
      </c>
      <c r="T127" s="164">
        <f t="shared" si="112"/>
        <v>1.6408488232802401E-3</v>
      </c>
      <c r="U127" s="163">
        <v>4919</v>
      </c>
      <c r="V127" s="163">
        <v>4883</v>
      </c>
      <c r="W127" s="163">
        <v>5877</v>
      </c>
      <c r="X127" s="163">
        <v>6321</v>
      </c>
      <c r="Y127" s="163">
        <v>6241</v>
      </c>
      <c r="Z127" s="164">
        <f t="shared" si="113"/>
        <v>-1.2656225280810007E-2</v>
      </c>
      <c r="AA127" s="165">
        <f t="shared" si="106"/>
        <v>0.26875381175035584</v>
      </c>
      <c r="AB127" s="164">
        <f t="shared" si="114"/>
        <v>1.9515175620945934E-3</v>
      </c>
    </row>
    <row r="128" spans="1:28" x14ac:dyDescent="0.25">
      <c r="A128" s="56"/>
      <c r="B128" s="162" t="s">
        <v>123</v>
      </c>
      <c r="C128" s="163">
        <v>573</v>
      </c>
      <c r="D128" s="163">
        <v>296</v>
      </c>
      <c r="E128" s="163">
        <v>184</v>
      </c>
      <c r="F128" s="163">
        <v>602</v>
      </c>
      <c r="G128" s="163">
        <v>504</v>
      </c>
      <c r="H128" s="163">
        <v>432</v>
      </c>
      <c r="I128" s="164">
        <f t="shared" si="107"/>
        <v>-0.1428571428571429</v>
      </c>
      <c r="J128" s="165">
        <f t="shared" si="108"/>
        <v>-0.24607329842931935</v>
      </c>
      <c r="K128" s="164">
        <f t="shared" si="109"/>
        <v>7.6675683159038146E-4</v>
      </c>
      <c r="L128" s="163">
        <v>646</v>
      </c>
      <c r="M128" s="163">
        <v>298</v>
      </c>
      <c r="N128" s="163">
        <v>482</v>
      </c>
      <c r="O128" s="163">
        <v>1251</v>
      </c>
      <c r="P128" s="163">
        <v>1392</v>
      </c>
      <c r="Q128" s="163">
        <v>1257</v>
      </c>
      <c r="R128" s="164">
        <f t="shared" si="110"/>
        <v>-9.6982758620689613E-2</v>
      </c>
      <c r="S128" s="165">
        <f t="shared" si="111"/>
        <v>0.94582043343653255</v>
      </c>
      <c r="T128" s="164">
        <f t="shared" si="112"/>
        <v>4.7711010198086092E-4</v>
      </c>
      <c r="U128" s="163">
        <v>1219</v>
      </c>
      <c r="V128" s="163">
        <v>666</v>
      </c>
      <c r="W128" s="163">
        <v>1853</v>
      </c>
      <c r="X128" s="163">
        <v>1896</v>
      </c>
      <c r="Y128" s="163">
        <v>1689</v>
      </c>
      <c r="Z128" s="164">
        <f t="shared" si="113"/>
        <v>-0.10917721518987344</v>
      </c>
      <c r="AA128" s="165">
        <f t="shared" si="106"/>
        <v>0.38556193601312549</v>
      </c>
      <c r="AB128" s="164">
        <f t="shared" si="114"/>
        <v>5.2813862560130876E-4</v>
      </c>
    </row>
    <row r="129" spans="1:28" x14ac:dyDescent="0.25">
      <c r="A129" s="56"/>
      <c r="B129" s="162" t="s">
        <v>119</v>
      </c>
      <c r="C129" s="163">
        <v>471</v>
      </c>
      <c r="D129" s="163">
        <v>233</v>
      </c>
      <c r="E129" s="163">
        <v>134</v>
      </c>
      <c r="F129" s="163">
        <v>438</v>
      </c>
      <c r="G129" s="163">
        <v>374</v>
      </c>
      <c r="H129" s="163">
        <v>383</v>
      </c>
      <c r="I129" s="164">
        <f t="shared" si="107"/>
        <v>2.4064171122994749E-2</v>
      </c>
      <c r="J129" s="165">
        <f t="shared" si="108"/>
        <v>-0.18683651804670909</v>
      </c>
      <c r="K129" s="164">
        <f t="shared" si="109"/>
        <v>6.7978672800721315E-4</v>
      </c>
      <c r="L129" s="163">
        <v>564</v>
      </c>
      <c r="M129" s="163">
        <v>345</v>
      </c>
      <c r="N129" s="163">
        <v>444</v>
      </c>
      <c r="O129" s="163">
        <v>825</v>
      </c>
      <c r="P129" s="163">
        <v>922</v>
      </c>
      <c r="Q129" s="163">
        <v>1008</v>
      </c>
      <c r="R129" s="164">
        <f t="shared" si="110"/>
        <v>9.3275488069414214E-2</v>
      </c>
      <c r="S129" s="165">
        <f t="shared" si="111"/>
        <v>0.7872340425531914</v>
      </c>
      <c r="T129" s="164">
        <f t="shared" si="112"/>
        <v>3.8259903166006987E-4</v>
      </c>
      <c r="U129" s="163">
        <v>1035</v>
      </c>
      <c r="V129" s="163">
        <v>578</v>
      </c>
      <c r="W129" s="163">
        <v>1263</v>
      </c>
      <c r="X129" s="163">
        <v>1296</v>
      </c>
      <c r="Y129" s="163">
        <v>1391</v>
      </c>
      <c r="Z129" s="164">
        <f t="shared" si="113"/>
        <v>7.3302469135802406E-2</v>
      </c>
      <c r="AA129" s="165">
        <f t="shared" si="106"/>
        <v>0.34396135265700489</v>
      </c>
      <c r="AB129" s="164">
        <f t="shared" si="114"/>
        <v>4.3495608538272385E-4</v>
      </c>
    </row>
    <row r="130" spans="1:28" x14ac:dyDescent="0.25">
      <c r="A130" s="56"/>
      <c r="B130" s="162" t="s">
        <v>128</v>
      </c>
      <c r="C130" s="163">
        <v>332</v>
      </c>
      <c r="D130" s="163">
        <v>174</v>
      </c>
      <c r="E130" s="163">
        <v>32</v>
      </c>
      <c r="F130" s="163">
        <v>167</v>
      </c>
      <c r="G130" s="163">
        <v>164</v>
      </c>
      <c r="H130" s="163">
        <v>171</v>
      </c>
      <c r="I130" s="164">
        <f t="shared" si="107"/>
        <v>4.2682926829268331E-2</v>
      </c>
      <c r="J130" s="165">
        <f t="shared" si="108"/>
        <v>-0.48493975903614461</v>
      </c>
      <c r="K130" s="164">
        <f t="shared" si="109"/>
        <v>3.0350791250452599E-4</v>
      </c>
      <c r="L130" s="163">
        <v>804</v>
      </c>
      <c r="M130" s="163">
        <v>463</v>
      </c>
      <c r="N130" s="163">
        <v>66</v>
      </c>
      <c r="O130" s="163">
        <v>488</v>
      </c>
      <c r="P130" s="163">
        <v>697</v>
      </c>
      <c r="Q130" s="163">
        <v>775</v>
      </c>
      <c r="R130" s="164">
        <f t="shared" si="110"/>
        <v>0.11190817790530838</v>
      </c>
      <c r="S130" s="165">
        <f t="shared" si="111"/>
        <v>-3.6069651741293507E-2</v>
      </c>
      <c r="T130" s="164">
        <f t="shared" si="112"/>
        <v>2.9416096184181959E-4</v>
      </c>
      <c r="U130" s="163">
        <v>1136</v>
      </c>
      <c r="V130" s="163">
        <v>98</v>
      </c>
      <c r="W130" s="163">
        <v>655</v>
      </c>
      <c r="X130" s="163">
        <v>861</v>
      </c>
      <c r="Y130" s="163">
        <v>946</v>
      </c>
      <c r="Z130" s="164">
        <f t="shared" si="113"/>
        <v>9.8722415795586604E-2</v>
      </c>
      <c r="AA130" s="165">
        <f t="shared" si="106"/>
        <v>-0.16725352112676062</v>
      </c>
      <c r="AB130" s="164">
        <f t="shared" si="114"/>
        <v>2.9580766123081005E-4</v>
      </c>
    </row>
    <row r="131" spans="1:28" x14ac:dyDescent="0.25">
      <c r="A131" s="56"/>
      <c r="B131" s="162" t="s">
        <v>131</v>
      </c>
      <c r="C131" s="163">
        <v>332</v>
      </c>
      <c r="D131" s="163">
        <v>164</v>
      </c>
      <c r="E131" s="163">
        <v>81</v>
      </c>
      <c r="F131" s="163">
        <v>158</v>
      </c>
      <c r="G131" s="163">
        <v>271</v>
      </c>
      <c r="H131" s="163">
        <v>201</v>
      </c>
      <c r="I131" s="164">
        <f t="shared" si="107"/>
        <v>-0.25830258302583031</v>
      </c>
      <c r="J131" s="165">
        <f t="shared" si="108"/>
        <v>-0.39457831325301207</v>
      </c>
      <c r="K131" s="164">
        <f t="shared" si="109"/>
        <v>3.5675491469830249E-4</v>
      </c>
      <c r="L131" s="163">
        <v>1356</v>
      </c>
      <c r="M131" s="163">
        <v>846</v>
      </c>
      <c r="N131" s="163">
        <v>146</v>
      </c>
      <c r="O131" s="163">
        <v>947</v>
      </c>
      <c r="P131" s="163">
        <v>1293</v>
      </c>
      <c r="Q131" s="163">
        <v>1226</v>
      </c>
      <c r="R131" s="164">
        <f t="shared" si="110"/>
        <v>-5.1817478731631894E-2</v>
      </c>
      <c r="S131" s="165">
        <f t="shared" si="111"/>
        <v>-9.587020648967548E-2</v>
      </c>
      <c r="T131" s="164">
        <f t="shared" si="112"/>
        <v>4.6534366350718816E-4</v>
      </c>
      <c r="U131" s="163">
        <v>1688</v>
      </c>
      <c r="V131" s="163">
        <v>227</v>
      </c>
      <c r="W131" s="163">
        <v>1105</v>
      </c>
      <c r="X131" s="163">
        <v>1564</v>
      </c>
      <c r="Y131" s="163">
        <v>1427</v>
      </c>
      <c r="Z131" s="164">
        <f t="shared" si="113"/>
        <v>-8.7595907928388783E-2</v>
      </c>
      <c r="AA131" s="165">
        <f t="shared" si="106"/>
        <v>-0.15462085308056872</v>
      </c>
      <c r="AB131" s="164">
        <f t="shared" si="114"/>
        <v>4.4621303655006966E-4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33720</v>
      </c>
      <c r="D132" s="169">
        <f t="shared" si="115"/>
        <v>13539</v>
      </c>
      <c r="E132" s="169">
        <f t="shared" si="115"/>
        <v>14588</v>
      </c>
      <c r="F132" s="169">
        <f t="shared" si="115"/>
        <v>19087</v>
      </c>
      <c r="G132" s="169">
        <f t="shared" si="115"/>
        <v>15188</v>
      </c>
      <c r="H132" s="169">
        <f t="shared" si="115"/>
        <v>14829</v>
      </c>
      <c r="I132" s="170">
        <f t="shared" si="107"/>
        <v>-2.3637081906768498E-2</v>
      </c>
      <c r="J132" s="171">
        <f t="shared" si="108"/>
        <v>-0.5602313167259787</v>
      </c>
      <c r="K132" s="170">
        <f t="shared" si="109"/>
        <v>2.631999318438372E-2</v>
      </c>
      <c r="L132" s="169">
        <f t="shared" ref="L132:Q132" si="116">L124-SUM(L125:L131)</f>
        <v>13750</v>
      </c>
      <c r="M132" s="169">
        <f t="shared" si="116"/>
        <v>5936</v>
      </c>
      <c r="N132" s="169">
        <f t="shared" si="116"/>
        <v>8914</v>
      </c>
      <c r="O132" s="169">
        <f t="shared" si="116"/>
        <v>17841</v>
      </c>
      <c r="P132" s="169">
        <f t="shared" si="116"/>
        <v>20955</v>
      </c>
      <c r="Q132" s="169">
        <f t="shared" si="116"/>
        <v>22833</v>
      </c>
      <c r="R132" s="170">
        <f t="shared" si="110"/>
        <v>8.962061560486756E-2</v>
      </c>
      <c r="S132" s="171">
        <f t="shared" si="111"/>
        <v>0.66058181818181816</v>
      </c>
      <c r="T132" s="170">
        <f t="shared" si="112"/>
        <v>8.6665512796571184E-3</v>
      </c>
      <c r="U132" s="169">
        <f>U124-SUM(U125:U131)</f>
        <v>47470</v>
      </c>
      <c r="V132" s="169">
        <f>V124-SUM(V125:V131)</f>
        <v>23502</v>
      </c>
      <c r="W132" s="169">
        <f>W124-SUM(W125:W131)</f>
        <v>36928</v>
      </c>
      <c r="X132" s="169">
        <f>X124-SUM(X125:X131)</f>
        <v>36143</v>
      </c>
      <c r="Y132" s="169">
        <f>Y124-SUM(Y125:Y131)</f>
        <v>37662</v>
      </c>
      <c r="Z132" s="170">
        <f t="shared" si="113"/>
        <v>4.2027501867581529E-2</v>
      </c>
      <c r="AA132" s="171">
        <f t="shared" si="106"/>
        <v>-0.20661470402359383</v>
      </c>
      <c r="AB132" s="170">
        <f t="shared" si="114"/>
        <v>1.1776647079571635E-2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21908</v>
      </c>
      <c r="D134" s="176">
        <f t="shared" si="117"/>
        <v>9862</v>
      </c>
      <c r="E134" s="176">
        <f t="shared" si="117"/>
        <v>12187</v>
      </c>
      <c r="F134" s="176">
        <f t="shared" si="117"/>
        <v>36976</v>
      </c>
      <c r="G134" s="176">
        <f t="shared" si="117"/>
        <v>36097</v>
      </c>
      <c r="H134" s="176">
        <f t="shared" si="117"/>
        <v>40056</v>
      </c>
      <c r="I134" s="177">
        <f>IFERROR(H134/G134-1,"-")</f>
        <v>0.10967670443527155</v>
      </c>
      <c r="J134" s="177">
        <f>IFERROR(H134/C134-1,"-")</f>
        <v>0.82837319700566003</v>
      </c>
      <c r="K134" s="177">
        <f>H134/H$8</f>
        <v>7.1095397329130366E-2</v>
      </c>
      <c r="L134" s="176">
        <f t="shared" ref="L134:Q134" si="118">L135+L138</f>
        <v>111607</v>
      </c>
      <c r="M134" s="176">
        <f t="shared" si="118"/>
        <v>40956</v>
      </c>
      <c r="N134" s="176">
        <f t="shared" si="118"/>
        <v>25030</v>
      </c>
      <c r="O134" s="176">
        <f t="shared" si="118"/>
        <v>120299</v>
      </c>
      <c r="P134" s="176">
        <f t="shared" si="118"/>
        <v>132879</v>
      </c>
      <c r="Q134" s="176">
        <f t="shared" si="118"/>
        <v>136256</v>
      </c>
      <c r="R134" s="177">
        <f>IFERROR(Q134/P134-1,"-")</f>
        <v>2.5414098540777808E-2</v>
      </c>
      <c r="S134" s="177">
        <f>IFERROR(Q134/L134-1,"-")</f>
        <v>0.22085532269481312</v>
      </c>
      <c r="T134" s="177">
        <f>Q134/Q$8</f>
        <v>5.1717672279637382E-2</v>
      </c>
      <c r="U134" s="176">
        <f>U135+U138</f>
        <v>133515</v>
      </c>
      <c r="V134" s="176">
        <f>V135+V138</f>
        <v>64813</v>
      </c>
      <c r="W134" s="176">
        <f>W135+W138</f>
        <v>157275</v>
      </c>
      <c r="X134" s="176">
        <f>X135+X138</f>
        <v>168976</v>
      </c>
      <c r="Y134" s="176">
        <f>Y135+Y138</f>
        <v>176312</v>
      </c>
      <c r="Z134" s="177">
        <f>IFERROR(Y134/X134-1,"-")</f>
        <v>4.3414449389262311E-2</v>
      </c>
      <c r="AA134" s="177">
        <f t="shared" ref="AA134:AA146" si="119">IFERROR(Y134/U134-1,"-")</f>
        <v>0.32054076321012626</v>
      </c>
      <c r="AB134" s="177">
        <f>Y134/Y$8</f>
        <v>5.5131543728252193E-2</v>
      </c>
    </row>
    <row r="135" spans="1:28" x14ac:dyDescent="0.25">
      <c r="A135" s="56"/>
      <c r="B135" s="157" t="s">
        <v>97</v>
      </c>
      <c r="C135" s="158">
        <v>7332</v>
      </c>
      <c r="D135" s="158">
        <v>2454</v>
      </c>
      <c r="E135" s="158">
        <v>4622</v>
      </c>
      <c r="F135" s="158">
        <v>4456</v>
      </c>
      <c r="G135" s="158">
        <v>5848</v>
      </c>
      <c r="H135" s="158">
        <v>6251</v>
      </c>
      <c r="I135" s="159">
        <f>IFERROR(H135/G135-1,"-")</f>
        <v>6.8912448700410467E-2</v>
      </c>
      <c r="J135" s="160">
        <f>IFERROR(H135/C135-1,"-")</f>
        <v>-0.14743589743589747</v>
      </c>
      <c r="K135" s="159">
        <f>H135/H$8</f>
        <v>1.1094900357109895E-2</v>
      </c>
      <c r="L135" s="158">
        <v>21521</v>
      </c>
      <c r="M135" s="158">
        <v>6197</v>
      </c>
      <c r="N135" s="158">
        <v>10309</v>
      </c>
      <c r="O135" s="158">
        <v>13389</v>
      </c>
      <c r="P135" s="158">
        <v>13122</v>
      </c>
      <c r="Q135" s="158">
        <v>10192</v>
      </c>
      <c r="R135" s="159">
        <f>IFERROR(Q135/P135-1,"-")</f>
        <v>-0.2232891327541533</v>
      </c>
      <c r="S135" s="160">
        <f>IFERROR(Q135/L135-1,"-")</f>
        <v>-0.52641605873333019</v>
      </c>
      <c r="T135" s="159">
        <f>Q135/Q$8</f>
        <v>3.8685013201184841E-3</v>
      </c>
      <c r="U135" s="158">
        <v>28853</v>
      </c>
      <c r="V135" s="158">
        <v>31570</v>
      </c>
      <c r="W135" s="158">
        <v>17845</v>
      </c>
      <c r="X135" s="158">
        <v>18970</v>
      </c>
      <c r="Y135" s="158">
        <v>16443</v>
      </c>
      <c r="Z135" s="159">
        <f>IFERROR(Y135/X135-1,"-")</f>
        <v>-0.13321033210332101</v>
      </c>
      <c r="AA135" s="160">
        <f t="shared" si="119"/>
        <v>-0.43011125359581326</v>
      </c>
      <c r="AB135" s="159">
        <f>Y135/Y$8</f>
        <v>5.1416124456852104E-3</v>
      </c>
    </row>
    <row r="136" spans="1:28" x14ac:dyDescent="0.25">
      <c r="A136" s="56"/>
      <c r="B136" s="162" t="s">
        <v>103</v>
      </c>
      <c r="C136" s="163">
        <v>7332</v>
      </c>
      <c r="D136" s="163">
        <v>2454</v>
      </c>
      <c r="E136" s="163">
        <v>4622</v>
      </c>
      <c r="F136" s="163">
        <v>4385</v>
      </c>
      <c r="G136" s="163">
        <v>5848</v>
      </c>
      <c r="H136" s="163">
        <v>6251</v>
      </c>
      <c r="I136" s="164">
        <f>IFERROR(H136/G136-1,"-")</f>
        <v>6.8912448700410467E-2</v>
      </c>
      <c r="J136" s="165">
        <f>IFERROR(H136/C136-1,"-")</f>
        <v>-0.14743589743589747</v>
      </c>
      <c r="K136" s="164">
        <f>H136/H$8</f>
        <v>1.1094900357109895E-2</v>
      </c>
      <c r="L136" s="163">
        <v>7370</v>
      </c>
      <c r="M136" s="163">
        <v>3528</v>
      </c>
      <c r="N136" s="163">
        <v>5691</v>
      </c>
      <c r="O136" s="163">
        <v>8111</v>
      </c>
      <c r="P136" s="163">
        <v>6381</v>
      </c>
      <c r="Q136" s="163">
        <v>4037</v>
      </c>
      <c r="R136" s="164">
        <f>IFERROR(Q136/P136-1,"-")</f>
        <v>-0.36734054223475943</v>
      </c>
      <c r="S136" s="165">
        <f>IFERROR(Q136/L136-1,"-")</f>
        <v>-0.4522388059701492</v>
      </c>
      <c r="T136" s="164">
        <f>Q136/Q$8</f>
        <v>1.5322939392973234E-3</v>
      </c>
      <c r="U136" s="163">
        <v>14702</v>
      </c>
      <c r="V136" s="163">
        <v>24857</v>
      </c>
      <c r="W136" s="163">
        <v>12496</v>
      </c>
      <c r="X136" s="163">
        <v>12229</v>
      </c>
      <c r="Y136" s="163">
        <v>10288</v>
      </c>
      <c r="Z136" s="164">
        <f>IFERROR(Y136/X136-1,"-")</f>
        <v>-0.15872107285959602</v>
      </c>
      <c r="AA136" s="165">
        <f t="shared" si="119"/>
        <v>-0.30023126105291797</v>
      </c>
      <c r="AB136" s="164">
        <f>Y136/Y$8</f>
        <v>3.2169864891570545E-3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14151</v>
      </c>
      <c r="M137" s="163">
        <v>2669</v>
      </c>
      <c r="N137" s="163">
        <v>4618</v>
      </c>
      <c r="O137" s="163">
        <v>5278</v>
      </c>
      <c r="P137" s="163">
        <v>6741</v>
      </c>
      <c r="Q137" s="163">
        <v>6155</v>
      </c>
      <c r="R137" s="164">
        <f>IFERROR(Q137/P137-1,"-")</f>
        <v>-8.6930722444741093E-2</v>
      </c>
      <c r="S137" s="165">
        <f>IFERROR(Q137/L137-1,"-")</f>
        <v>-0.56504840647304078</v>
      </c>
      <c r="T137" s="164">
        <f>Q137/Q$8</f>
        <v>2.3362073808211609E-3</v>
      </c>
      <c r="U137" s="163">
        <v>14151</v>
      </c>
      <c r="V137" s="163">
        <v>6713</v>
      </c>
      <c r="W137" s="163">
        <v>5349</v>
      </c>
      <c r="X137" s="163">
        <v>6741</v>
      </c>
      <c r="Y137" s="163">
        <v>6155</v>
      </c>
      <c r="Z137" s="164">
        <f>IFERROR(Y137/X137-1,"-")</f>
        <v>-8.6930722444741093E-2</v>
      </c>
      <c r="AA137" s="165">
        <f t="shared" si="119"/>
        <v>-0.56504840647304078</v>
      </c>
      <c r="AB137" s="164">
        <f>Y137/Y$8</f>
        <v>1.9246259565281561E-3</v>
      </c>
    </row>
    <row r="138" spans="1:28" x14ac:dyDescent="0.25">
      <c r="A138" s="56"/>
      <c r="B138" s="157" t="s">
        <v>107</v>
      </c>
      <c r="C138" s="158">
        <v>14576</v>
      </c>
      <c r="D138" s="158">
        <v>7408</v>
      </c>
      <c r="E138" s="158">
        <v>7565</v>
      </c>
      <c r="F138" s="158">
        <v>32520</v>
      </c>
      <c r="G138" s="158">
        <v>30249</v>
      </c>
      <c r="H138" s="158">
        <v>33805</v>
      </c>
      <c r="I138" s="159">
        <f>IFERROR(H138/G138-1,"-")</f>
        <v>0.11755760521008951</v>
      </c>
      <c r="J138" s="160">
        <f>IFERROR(H138/C138-1,"-")</f>
        <v>1.3192233809001097</v>
      </c>
      <c r="K138" s="159">
        <f>H138/H$8</f>
        <v>6.0000496972020478E-2</v>
      </c>
      <c r="L138" s="158">
        <v>90086</v>
      </c>
      <c r="M138" s="158">
        <v>34759</v>
      </c>
      <c r="N138" s="158">
        <v>14721</v>
      </c>
      <c r="O138" s="158">
        <v>106910</v>
      </c>
      <c r="P138" s="158">
        <v>119757</v>
      </c>
      <c r="Q138" s="158">
        <v>126064</v>
      </c>
      <c r="R138" s="159">
        <f>IFERROR(Q138/P138-1,"-")</f>
        <v>5.266497991766661E-2</v>
      </c>
      <c r="S138" s="160">
        <f>IFERROR(Q138/L138-1,"-")</f>
        <v>0.39937393157649348</v>
      </c>
      <c r="T138" s="159">
        <f>Q138/Q$8</f>
        <v>4.7849170959518898E-2</v>
      </c>
      <c r="U138" s="158">
        <v>104662</v>
      </c>
      <c r="V138" s="158">
        <v>33243</v>
      </c>
      <c r="W138" s="158">
        <v>139430</v>
      </c>
      <c r="X138" s="158">
        <v>150006</v>
      </c>
      <c r="Y138" s="158">
        <v>159869</v>
      </c>
      <c r="Z138" s="159">
        <f>IFERROR(Y138/X138-1,"-")</f>
        <v>6.5750703305201164E-2</v>
      </c>
      <c r="AA138" s="160">
        <f t="shared" si="119"/>
        <v>0.52747893218168973</v>
      </c>
      <c r="AB138" s="159">
        <f>Y138/Y$8</f>
        <v>4.9989931282566985E-2</v>
      </c>
    </row>
    <row r="139" spans="1:28" s="56" customFormat="1" x14ac:dyDescent="0.25">
      <c r="B139" s="162" t="s">
        <v>110</v>
      </c>
      <c r="C139" s="163">
        <v>8579</v>
      </c>
      <c r="D139" s="163">
        <v>3361</v>
      </c>
      <c r="E139" s="163">
        <v>3323</v>
      </c>
      <c r="F139" s="163">
        <v>16427</v>
      </c>
      <c r="G139" s="163">
        <v>15330</v>
      </c>
      <c r="H139" s="163">
        <v>19327</v>
      </c>
      <c r="I139" s="164">
        <f t="shared" ref="I139:I146" si="120">IFERROR(H139/G139-1,"-")</f>
        <v>0.26073059360730588</v>
      </c>
      <c r="J139" s="165">
        <f t="shared" ref="J139:J146" si="121">IFERROR(H139/C139-1,"-")</f>
        <v>1.2528266697750321</v>
      </c>
      <c r="K139" s="164">
        <f t="shared" ref="K139:K146" si="122">H139/H$8</f>
        <v>3.4303493713303941E-2</v>
      </c>
      <c r="L139" s="163">
        <v>41492</v>
      </c>
      <c r="M139" s="163">
        <v>12472</v>
      </c>
      <c r="N139" s="163">
        <v>1862</v>
      </c>
      <c r="O139" s="163">
        <v>44609</v>
      </c>
      <c r="P139" s="163">
        <v>50285</v>
      </c>
      <c r="Q139" s="163">
        <v>53456</v>
      </c>
      <c r="R139" s="164">
        <f t="shared" ref="R139:R146" si="123">IFERROR(Q139/P139-1,"-")</f>
        <v>6.3060554837426563E-2</v>
      </c>
      <c r="S139" s="165">
        <f t="shared" ref="S139:S146" si="124">IFERROR(Q139/L139-1,"-")</f>
        <v>0.28834474115492137</v>
      </c>
      <c r="T139" s="164">
        <f t="shared" ref="T139:T146" si="125">Q139/Q$8</f>
        <v>2.0289894678988785E-2</v>
      </c>
      <c r="U139" s="163">
        <v>50071</v>
      </c>
      <c r="V139" s="163">
        <v>5517</v>
      </c>
      <c r="W139" s="163">
        <v>61036</v>
      </c>
      <c r="X139" s="163">
        <v>65615</v>
      </c>
      <c r="Y139" s="163">
        <v>72783</v>
      </c>
      <c r="Z139" s="164">
        <f t="shared" ref="Z139:Z146" si="126">IFERROR(Y139/X139-1,"-")</f>
        <v>0.1092433132667836</v>
      </c>
      <c r="AA139" s="165">
        <f t="shared" si="119"/>
        <v>0.45359589383076027</v>
      </c>
      <c r="AB139" s="164">
        <f t="shared" ref="AB139:AB146" si="127">Y139/Y$8</f>
        <v>2.2758741022581443E-2</v>
      </c>
    </row>
    <row r="140" spans="1:28" s="56" customFormat="1" x14ac:dyDescent="0.25">
      <c r="B140" s="162" t="s">
        <v>113</v>
      </c>
      <c r="C140" s="163">
        <v>1278</v>
      </c>
      <c r="D140" s="163">
        <v>1257</v>
      </c>
      <c r="E140" s="163">
        <v>680</v>
      </c>
      <c r="F140" s="163">
        <v>1026</v>
      </c>
      <c r="G140" s="163">
        <v>1373</v>
      </c>
      <c r="H140" s="163">
        <v>1223</v>
      </c>
      <c r="I140" s="164">
        <f t="shared" si="120"/>
        <v>-0.10924981791697019</v>
      </c>
      <c r="J140" s="165">
        <f t="shared" si="121"/>
        <v>-4.3035993740219047E-2</v>
      </c>
      <c r="K140" s="164">
        <f t="shared" si="122"/>
        <v>2.1707027894329548E-3</v>
      </c>
      <c r="L140" s="163">
        <v>7664</v>
      </c>
      <c r="M140" s="163">
        <v>2280</v>
      </c>
      <c r="N140" s="163">
        <v>1466</v>
      </c>
      <c r="O140" s="163">
        <v>7720</v>
      </c>
      <c r="P140" s="163">
        <v>11483</v>
      </c>
      <c r="Q140" s="163">
        <v>12140</v>
      </c>
      <c r="R140" s="164">
        <f t="shared" si="123"/>
        <v>5.7215013498214784E-2</v>
      </c>
      <c r="S140" s="165">
        <f t="shared" si="124"/>
        <v>0.58402922755741127</v>
      </c>
      <c r="T140" s="164">
        <f t="shared" si="125"/>
        <v>4.6078891313028258E-3</v>
      </c>
      <c r="U140" s="163">
        <v>8942</v>
      </c>
      <c r="V140" s="163">
        <v>3377</v>
      </c>
      <c r="W140" s="163">
        <v>8746</v>
      </c>
      <c r="X140" s="163">
        <v>12856</v>
      </c>
      <c r="Y140" s="163">
        <v>13363</v>
      </c>
      <c r="Z140" s="164">
        <f t="shared" si="126"/>
        <v>3.9436838830118282E-2</v>
      </c>
      <c r="AA140" s="165">
        <f t="shared" si="119"/>
        <v>0.49440840975173339</v>
      </c>
      <c r="AB140" s="164">
        <f t="shared" si="127"/>
        <v>4.178517734701178E-3</v>
      </c>
    </row>
    <row r="141" spans="1:28" x14ac:dyDescent="0.25">
      <c r="A141" s="56"/>
      <c r="B141" s="162" t="s">
        <v>116</v>
      </c>
      <c r="C141" s="163">
        <v>646</v>
      </c>
      <c r="D141" s="163">
        <v>147</v>
      </c>
      <c r="E141" s="163">
        <v>371</v>
      </c>
      <c r="F141" s="163">
        <v>4892</v>
      </c>
      <c r="G141" s="163">
        <v>3993</v>
      </c>
      <c r="H141" s="163">
        <v>3899</v>
      </c>
      <c r="I141" s="164">
        <f t="shared" si="120"/>
        <v>-2.3541197094916089E-2</v>
      </c>
      <c r="J141" s="165">
        <f t="shared" si="121"/>
        <v>5.0356037151702786</v>
      </c>
      <c r="K141" s="164">
        <f t="shared" si="122"/>
        <v>6.9203353851178175E-3</v>
      </c>
      <c r="L141" s="163">
        <v>11924</v>
      </c>
      <c r="M141" s="163">
        <v>3786</v>
      </c>
      <c r="N141" s="163">
        <v>3158</v>
      </c>
      <c r="O141" s="163">
        <v>12813</v>
      </c>
      <c r="P141" s="163">
        <v>12029</v>
      </c>
      <c r="Q141" s="163">
        <v>12213</v>
      </c>
      <c r="R141" s="164">
        <f t="shared" si="123"/>
        <v>1.5296367112810794E-2</v>
      </c>
      <c r="S141" s="165">
        <f t="shared" si="124"/>
        <v>2.4236833277423653E-2</v>
      </c>
      <c r="T141" s="164">
        <f t="shared" si="125"/>
        <v>4.6355971960956683E-3</v>
      </c>
      <c r="U141" s="163">
        <v>12570</v>
      </c>
      <c r="V141" s="163">
        <v>7198</v>
      </c>
      <c r="W141" s="163">
        <v>17705</v>
      </c>
      <c r="X141" s="163">
        <v>16022</v>
      </c>
      <c r="Y141" s="163">
        <v>16112</v>
      </c>
      <c r="Z141" s="164">
        <f t="shared" si="126"/>
        <v>5.6172762451629499E-3</v>
      </c>
      <c r="AA141" s="165">
        <f t="shared" si="119"/>
        <v>0.28178202068416858</v>
      </c>
      <c r="AB141" s="164">
        <f t="shared" si="127"/>
        <v>5.0381110335632256E-3</v>
      </c>
    </row>
    <row r="142" spans="1:28" x14ac:dyDescent="0.25">
      <c r="A142" s="56"/>
      <c r="B142" s="162" t="s">
        <v>123</v>
      </c>
      <c r="C142" s="163">
        <v>446</v>
      </c>
      <c r="D142" s="163">
        <v>113</v>
      </c>
      <c r="E142" s="163">
        <v>613</v>
      </c>
      <c r="F142" s="163">
        <v>3543</v>
      </c>
      <c r="G142" s="163">
        <v>2717</v>
      </c>
      <c r="H142" s="163">
        <v>1486</v>
      </c>
      <c r="I142" s="164">
        <f t="shared" si="120"/>
        <v>-0.45307324254692671</v>
      </c>
      <c r="J142" s="165">
        <f t="shared" si="121"/>
        <v>2.3318385650224216</v>
      </c>
      <c r="K142" s="164">
        <f t="shared" si="122"/>
        <v>2.6375015086650623E-3</v>
      </c>
      <c r="L142" s="163">
        <v>1519</v>
      </c>
      <c r="M142" s="163">
        <v>447</v>
      </c>
      <c r="N142" s="163">
        <v>294</v>
      </c>
      <c r="O142" s="163">
        <v>3069</v>
      </c>
      <c r="P142" s="163">
        <v>2937</v>
      </c>
      <c r="Q142" s="163">
        <v>2319</v>
      </c>
      <c r="R142" s="164">
        <f t="shared" si="123"/>
        <v>-0.21041879468845759</v>
      </c>
      <c r="S142" s="165">
        <f t="shared" si="124"/>
        <v>0.52666227781435149</v>
      </c>
      <c r="T142" s="164">
        <f t="shared" si="125"/>
        <v>8.8020551033700595E-4</v>
      </c>
      <c r="U142" s="163">
        <v>1965</v>
      </c>
      <c r="V142" s="163">
        <v>1022</v>
      </c>
      <c r="W142" s="163">
        <v>6612</v>
      </c>
      <c r="X142" s="163">
        <v>5654</v>
      </c>
      <c r="Y142" s="163">
        <v>3805</v>
      </c>
      <c r="Z142" s="164">
        <f t="shared" si="126"/>
        <v>-0.32702511496285813</v>
      </c>
      <c r="AA142" s="165">
        <f t="shared" si="119"/>
        <v>0.93638676844783708</v>
      </c>
      <c r="AB142" s="164">
        <f t="shared" si="127"/>
        <v>1.1897971997708585E-3</v>
      </c>
    </row>
    <row r="143" spans="1:28" x14ac:dyDescent="0.25">
      <c r="A143" s="56"/>
      <c r="B143" s="162" t="s">
        <v>119</v>
      </c>
      <c r="C143" s="163">
        <v>152</v>
      </c>
      <c r="D143" s="163">
        <v>428</v>
      </c>
      <c r="E143" s="163">
        <v>765</v>
      </c>
      <c r="F143" s="163">
        <v>280</v>
      </c>
      <c r="G143" s="163">
        <v>774</v>
      </c>
      <c r="H143" s="163">
        <v>791</v>
      </c>
      <c r="I143" s="164">
        <f t="shared" si="120"/>
        <v>2.1963824289405576E-2</v>
      </c>
      <c r="J143" s="165">
        <f t="shared" si="121"/>
        <v>4.2039473684210522</v>
      </c>
      <c r="K143" s="164">
        <f t="shared" si="122"/>
        <v>1.4039459578425735E-3</v>
      </c>
      <c r="L143" s="163">
        <v>2535</v>
      </c>
      <c r="M143" s="163">
        <v>773</v>
      </c>
      <c r="N143" s="163">
        <v>469</v>
      </c>
      <c r="O143" s="163">
        <v>2355</v>
      </c>
      <c r="P143" s="163">
        <v>2569</v>
      </c>
      <c r="Q143" s="163">
        <v>2964</v>
      </c>
      <c r="R143" s="164">
        <f t="shared" si="123"/>
        <v>0.15375632541845086</v>
      </c>
      <c r="S143" s="165">
        <f t="shared" si="124"/>
        <v>0.1692307692307693</v>
      </c>
      <c r="T143" s="164">
        <f t="shared" si="125"/>
        <v>1.1250233430956816E-3</v>
      </c>
      <c r="U143" s="163">
        <v>2687</v>
      </c>
      <c r="V143" s="163">
        <v>1638</v>
      </c>
      <c r="W143" s="163">
        <v>2635</v>
      </c>
      <c r="X143" s="163">
        <v>3343</v>
      </c>
      <c r="Y143" s="163">
        <v>3755</v>
      </c>
      <c r="Z143" s="164">
        <f t="shared" si="126"/>
        <v>0.12324259647023639</v>
      </c>
      <c r="AA143" s="165">
        <f t="shared" si="119"/>
        <v>0.39746929661332331</v>
      </c>
      <c r="AB143" s="164">
        <f t="shared" si="127"/>
        <v>1.1741625453717671E-3</v>
      </c>
    </row>
    <row r="144" spans="1:28" x14ac:dyDescent="0.25">
      <c r="A144" s="56"/>
      <c r="B144" s="162" t="s">
        <v>128</v>
      </c>
      <c r="C144" s="163">
        <v>248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-0.97580645161290325</v>
      </c>
      <c r="K144" s="164">
        <f t="shared" si="122"/>
        <v>1.0649400438755298E-5</v>
      </c>
      <c r="L144" s="163">
        <v>715</v>
      </c>
      <c r="M144" s="163">
        <v>1439</v>
      </c>
      <c r="N144" s="163">
        <v>17</v>
      </c>
      <c r="O144" s="163">
        <v>1578</v>
      </c>
      <c r="P144" s="163">
        <v>1825</v>
      </c>
      <c r="Q144" s="163">
        <v>1836</v>
      </c>
      <c r="R144" s="164">
        <f t="shared" si="123"/>
        <v>6.0273972602740145E-3</v>
      </c>
      <c r="S144" s="165">
        <f t="shared" si="124"/>
        <v>1.5678321678321678</v>
      </c>
      <c r="T144" s="164">
        <f t="shared" si="125"/>
        <v>6.9687680766655584E-4</v>
      </c>
      <c r="U144" s="163">
        <v>963</v>
      </c>
      <c r="V144" s="163">
        <v>36</v>
      </c>
      <c r="W144" s="163">
        <v>1657</v>
      </c>
      <c r="X144" s="163">
        <v>1964</v>
      </c>
      <c r="Y144" s="163">
        <v>1842</v>
      </c>
      <c r="Z144" s="164">
        <f t="shared" si="126"/>
        <v>-6.2118126272912466E-2</v>
      </c>
      <c r="AA144" s="165">
        <f t="shared" si="119"/>
        <v>0.91277258566978192</v>
      </c>
      <c r="AB144" s="164">
        <f t="shared" si="127"/>
        <v>5.7598066806252861E-4</v>
      </c>
    </row>
    <row r="145" spans="1:28" x14ac:dyDescent="0.25">
      <c r="A145" s="56"/>
      <c r="B145" s="162" t="s">
        <v>131</v>
      </c>
      <c r="C145" s="163">
        <v>73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-0.26027397260273977</v>
      </c>
      <c r="K145" s="164">
        <f t="shared" si="122"/>
        <v>9.5844603948797683E-5</v>
      </c>
      <c r="L145" s="163">
        <v>3120</v>
      </c>
      <c r="M145" s="163">
        <v>2465</v>
      </c>
      <c r="N145" s="163">
        <v>4</v>
      </c>
      <c r="O145" s="163">
        <v>693</v>
      </c>
      <c r="P145" s="163">
        <v>1267</v>
      </c>
      <c r="Q145" s="163">
        <v>1116</v>
      </c>
      <c r="R145" s="164">
        <f t="shared" si="123"/>
        <v>-0.11917916337805845</v>
      </c>
      <c r="S145" s="165">
        <f t="shared" si="124"/>
        <v>-0.64230769230769225</v>
      </c>
      <c r="T145" s="164">
        <f t="shared" si="125"/>
        <v>4.2359178505222019E-4</v>
      </c>
      <c r="U145" s="163">
        <v>3193</v>
      </c>
      <c r="V145" s="163">
        <v>43</v>
      </c>
      <c r="W145" s="163">
        <v>742</v>
      </c>
      <c r="X145" s="163">
        <v>1329</v>
      </c>
      <c r="Y145" s="163">
        <v>1170</v>
      </c>
      <c r="Z145" s="164">
        <f t="shared" si="126"/>
        <v>-0.11963882618510158</v>
      </c>
      <c r="AA145" s="165">
        <f t="shared" si="119"/>
        <v>-0.63357344190416542</v>
      </c>
      <c r="AB145" s="164">
        <f t="shared" si="127"/>
        <v>3.6585091293873966E-4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3154</v>
      </c>
      <c r="D146" s="169">
        <f t="shared" si="128"/>
        <v>1145</v>
      </c>
      <c r="E146" s="169">
        <f t="shared" si="128"/>
        <v>1811</v>
      </c>
      <c r="F146" s="169">
        <f t="shared" si="128"/>
        <v>6224</v>
      </c>
      <c r="G146" s="169">
        <f t="shared" si="128"/>
        <v>5861</v>
      </c>
      <c r="H146" s="169">
        <f t="shared" si="128"/>
        <v>7019</v>
      </c>
      <c r="I146" s="170">
        <f t="shared" si="120"/>
        <v>0.19757720525507594</v>
      </c>
      <c r="J146" s="171">
        <f t="shared" si="121"/>
        <v>1.2254280279010779</v>
      </c>
      <c r="K146" s="170">
        <f t="shared" si="122"/>
        <v>1.2458023613270574E-2</v>
      </c>
      <c r="L146" s="169">
        <f t="shared" ref="L146:Q146" si="129">L138-SUM(L139:L145)</f>
        <v>21117</v>
      </c>
      <c r="M146" s="169">
        <f t="shared" si="129"/>
        <v>11097</v>
      </c>
      <c r="N146" s="169">
        <f t="shared" si="129"/>
        <v>7451</v>
      </c>
      <c r="O146" s="169">
        <f t="shared" si="129"/>
        <v>34073</v>
      </c>
      <c r="P146" s="169">
        <f t="shared" si="129"/>
        <v>37362</v>
      </c>
      <c r="Q146" s="169">
        <f t="shared" si="129"/>
        <v>40020</v>
      </c>
      <c r="R146" s="170">
        <f t="shared" si="123"/>
        <v>7.1141801830737039E-2</v>
      </c>
      <c r="S146" s="171">
        <f t="shared" si="124"/>
        <v>0.89515556186958367</v>
      </c>
      <c r="T146" s="170">
        <f t="shared" si="125"/>
        <v>1.5190092506980155E-2</v>
      </c>
      <c r="U146" s="169">
        <f>U138-SUM(U139:U145)</f>
        <v>24271</v>
      </c>
      <c r="V146" s="169">
        <f>V138-SUM(V139:V145)</f>
        <v>14412</v>
      </c>
      <c r="W146" s="169">
        <f>W138-SUM(W139:W145)</f>
        <v>40297</v>
      </c>
      <c r="X146" s="169">
        <f>X138-SUM(X139:X145)</f>
        <v>43223</v>
      </c>
      <c r="Y146" s="169">
        <f>Y138-SUM(Y139:Y145)</f>
        <v>47039</v>
      </c>
      <c r="Z146" s="170">
        <f t="shared" si="126"/>
        <v>8.8286329037780886E-2</v>
      </c>
      <c r="AA146" s="171">
        <f t="shared" si="119"/>
        <v>0.93807424498372538</v>
      </c>
      <c r="AB146" s="170">
        <f t="shared" si="127"/>
        <v>1.4708770165577244E-2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20324</v>
      </c>
      <c r="D148" s="176">
        <f t="shared" si="130"/>
        <v>8632</v>
      </c>
      <c r="E148" s="176">
        <f t="shared" si="130"/>
        <v>8367</v>
      </c>
      <c r="F148" s="176">
        <f t="shared" si="130"/>
        <v>21427</v>
      </c>
      <c r="G148" s="176">
        <f t="shared" si="130"/>
        <v>21446</v>
      </c>
      <c r="H148" s="176">
        <f t="shared" si="130"/>
        <v>26088</v>
      </c>
      <c r="I148" s="177">
        <f>IFERROR(H148/G148-1,"-")</f>
        <v>0.21645062016226801</v>
      </c>
      <c r="J148" s="177">
        <f>IFERROR(H148/C148-1,"-")</f>
        <v>0.28360558945089553</v>
      </c>
      <c r="K148" s="177">
        <f>H148/H$8</f>
        <v>4.6303593107708034E-2</v>
      </c>
      <c r="L148" s="176">
        <f t="shared" ref="L148:Q148" si="131">L149+L152</f>
        <v>71706</v>
      </c>
      <c r="M148" s="176">
        <f t="shared" si="131"/>
        <v>21795</v>
      </c>
      <c r="N148" s="176">
        <f t="shared" si="131"/>
        <v>34156</v>
      </c>
      <c r="O148" s="176">
        <f t="shared" si="131"/>
        <v>57564</v>
      </c>
      <c r="P148" s="176">
        <f t="shared" si="131"/>
        <v>61552</v>
      </c>
      <c r="Q148" s="176">
        <f t="shared" si="131"/>
        <v>60228</v>
      </c>
      <c r="R148" s="177">
        <f>IFERROR(Q148/P148-1,"-")</f>
        <v>-2.1510267741096989E-2</v>
      </c>
      <c r="S148" s="177">
        <f>IFERROR(Q148/L148-1,"-")</f>
        <v>-0.16007028700527148</v>
      </c>
      <c r="T148" s="177">
        <f>Q148/Q$8</f>
        <v>2.2860292141689175E-2</v>
      </c>
      <c r="U148" s="176">
        <f>U149+U152</f>
        <v>92030</v>
      </c>
      <c r="V148" s="176">
        <f>V149+V152</f>
        <v>42523</v>
      </c>
      <c r="W148" s="176">
        <f>W149+W152</f>
        <v>78991</v>
      </c>
      <c r="X148" s="176">
        <f>X149+X152</f>
        <v>82998</v>
      </c>
      <c r="Y148" s="176">
        <f>Y149+Y152</f>
        <v>86316</v>
      </c>
      <c r="Z148" s="177">
        <f>IFERROR(Y148/X148-1,"-")</f>
        <v>3.9976866912455611E-2</v>
      </c>
      <c r="AA148" s="177">
        <f t="shared" ref="AA148:AA160" si="132">IFERROR(Y148/U148-1,"-")</f>
        <v>-6.2088449418667868E-2</v>
      </c>
      <c r="AB148" s="177">
        <f>Y148/Y$8</f>
        <v>2.6990416582239534E-2</v>
      </c>
    </row>
    <row r="149" spans="1:28" x14ac:dyDescent="0.25">
      <c r="A149" s="56"/>
      <c r="B149" s="157" t="s">
        <v>97</v>
      </c>
      <c r="C149" s="158">
        <v>13095</v>
      </c>
      <c r="D149" s="158">
        <v>5991</v>
      </c>
      <c r="E149" s="158">
        <v>4902</v>
      </c>
      <c r="F149" s="158">
        <v>13125</v>
      </c>
      <c r="G149" s="158">
        <v>13627</v>
      </c>
      <c r="H149" s="158">
        <v>14421</v>
      </c>
      <c r="I149" s="159">
        <f>IFERROR(H149/G149-1,"-")</f>
        <v>5.8266676451163235E-2</v>
      </c>
      <c r="J149" s="160">
        <f>IFERROR(H149/C149-1,"-")</f>
        <v>0.10126002290950753</v>
      </c>
      <c r="K149" s="159">
        <f>H149/H$8</f>
        <v>2.5595833954548359E-2</v>
      </c>
      <c r="L149" s="158">
        <v>28540</v>
      </c>
      <c r="M149" s="158">
        <v>7745</v>
      </c>
      <c r="N149" s="158">
        <v>22645</v>
      </c>
      <c r="O149" s="158">
        <v>30183</v>
      </c>
      <c r="P149" s="158">
        <v>30633</v>
      </c>
      <c r="Q149" s="158">
        <v>26091</v>
      </c>
      <c r="R149" s="159">
        <f>IFERROR(Q149/P149-1,"-")</f>
        <v>-0.14827147194202328</v>
      </c>
      <c r="S149" s="160">
        <f>IFERROR(Q149/L149-1,"-")</f>
        <v>-8.5809390329362301E-2</v>
      </c>
      <c r="T149" s="159">
        <f>Q149/Q$8</f>
        <v>9.9031660069869871E-3</v>
      </c>
      <c r="U149" s="158">
        <v>41635</v>
      </c>
      <c r="V149" s="158">
        <v>27547</v>
      </c>
      <c r="W149" s="158">
        <v>43308</v>
      </c>
      <c r="X149" s="158">
        <v>44260</v>
      </c>
      <c r="Y149" s="158">
        <v>40512</v>
      </c>
      <c r="Z149" s="159">
        <f>IFERROR(Y149/X149-1,"-")</f>
        <v>-8.4681427925892505E-2</v>
      </c>
      <c r="AA149" s="160">
        <f t="shared" si="132"/>
        <v>-2.6972499099315428E-2</v>
      </c>
      <c r="AB149" s="159">
        <f>Y149/Y$8</f>
        <v>1.2667822380319847E-2</v>
      </c>
    </row>
    <row r="150" spans="1:28" x14ac:dyDescent="0.25">
      <c r="A150" s="56"/>
      <c r="B150" s="162" t="s">
        <v>103</v>
      </c>
      <c r="C150" s="163">
        <v>4440</v>
      </c>
      <c r="D150" s="163">
        <v>1740</v>
      </c>
      <c r="E150" s="163">
        <v>2133</v>
      </c>
      <c r="F150" s="163">
        <v>5098</v>
      </c>
      <c r="G150" s="163">
        <v>3977</v>
      </c>
      <c r="H150" s="163">
        <v>4233</v>
      </c>
      <c r="I150" s="164">
        <f>IFERROR(H150/G150-1,"-")</f>
        <v>6.4370128237364765E-2</v>
      </c>
      <c r="J150" s="165">
        <f>IFERROR(H150/C150-1,"-")</f>
        <v>-4.6621621621621645E-2</v>
      </c>
      <c r="K150" s="164">
        <f>H150/H$8</f>
        <v>7.5131520095418625E-3</v>
      </c>
      <c r="L150" s="163">
        <v>20777</v>
      </c>
      <c r="M150" s="163">
        <v>5766</v>
      </c>
      <c r="N150" s="163">
        <v>19879</v>
      </c>
      <c r="O150" s="163">
        <v>26530</v>
      </c>
      <c r="P150" s="163">
        <v>28721</v>
      </c>
      <c r="Q150" s="163">
        <v>23802</v>
      </c>
      <c r="R150" s="164">
        <f>IFERROR(Q150/P150-1,"-")</f>
        <v>-0.17126840987430803</v>
      </c>
      <c r="S150" s="165">
        <f>IFERROR(Q150/L150-1,"-")</f>
        <v>0.14559368532511918</v>
      </c>
      <c r="T150" s="164">
        <f>Q150/Q$8</f>
        <v>9.0343473725922451E-3</v>
      </c>
      <c r="U150" s="163">
        <v>25217</v>
      </c>
      <c r="V150" s="163">
        <v>22012</v>
      </c>
      <c r="W150" s="163">
        <v>31628</v>
      </c>
      <c r="X150" s="163">
        <v>32698</v>
      </c>
      <c r="Y150" s="163">
        <v>28035</v>
      </c>
      <c r="Z150" s="164">
        <f>IFERROR(Y150/X150-1,"-")</f>
        <v>-0.14260811058780354</v>
      </c>
      <c r="AA150" s="165">
        <f t="shared" si="132"/>
        <v>0.11175000991394701</v>
      </c>
      <c r="AB150" s="164">
        <f>Y150/Y$8</f>
        <v>8.7663507215705698E-3</v>
      </c>
    </row>
    <row r="151" spans="1:28" x14ac:dyDescent="0.25">
      <c r="A151" s="56"/>
      <c r="B151" s="162" t="s">
        <v>100</v>
      </c>
      <c r="C151" s="163">
        <v>8655</v>
      </c>
      <c r="D151" s="163">
        <v>4251</v>
      </c>
      <c r="E151" s="163">
        <v>2769</v>
      </c>
      <c r="F151" s="163">
        <v>8027</v>
      </c>
      <c r="G151" s="163">
        <v>9650</v>
      </c>
      <c r="H151" s="163">
        <v>10188</v>
      </c>
      <c r="I151" s="164">
        <f>IFERROR(H151/G151-1,"-")</f>
        <v>5.5751295336787576E-2</v>
      </c>
      <c r="J151" s="165">
        <f>IFERROR(H151/C151-1,"-")</f>
        <v>0.17712305025996544</v>
      </c>
      <c r="K151" s="164">
        <f>H151/H$8</f>
        <v>1.8082681945006496E-2</v>
      </c>
      <c r="L151" s="163">
        <v>7763</v>
      </c>
      <c r="M151" s="163">
        <v>1979</v>
      </c>
      <c r="N151" s="163">
        <v>2766</v>
      </c>
      <c r="O151" s="163">
        <v>3653</v>
      </c>
      <c r="P151" s="163">
        <v>1912</v>
      </c>
      <c r="Q151" s="163">
        <v>2289</v>
      </c>
      <c r="R151" s="164">
        <f>IFERROR(Q151/P151-1,"-")</f>
        <v>0.19717573221757312</v>
      </c>
      <c r="S151" s="165">
        <f>IFERROR(Q151/L151-1,"-")</f>
        <v>-0.70513976555455371</v>
      </c>
      <c r="T151" s="164">
        <f>Q151/Q$8</f>
        <v>8.6881863439474197E-4</v>
      </c>
      <c r="U151" s="163">
        <v>16418</v>
      </c>
      <c r="V151" s="163">
        <v>5535</v>
      </c>
      <c r="W151" s="163">
        <v>11680</v>
      </c>
      <c r="X151" s="163">
        <v>11562</v>
      </c>
      <c r="Y151" s="163">
        <v>12477</v>
      </c>
      <c r="Z151" s="164">
        <f>IFERROR(Y151/X151-1,"-")</f>
        <v>7.9138557343020333E-2</v>
      </c>
      <c r="AA151" s="165">
        <f t="shared" si="132"/>
        <v>-0.24004141795590206</v>
      </c>
      <c r="AB151" s="164">
        <f>Y151/Y$8</f>
        <v>3.9014716587492779E-3</v>
      </c>
    </row>
    <row r="152" spans="1:28" x14ac:dyDescent="0.25">
      <c r="A152" s="56"/>
      <c r="B152" s="157" t="s">
        <v>107</v>
      </c>
      <c r="C152" s="158">
        <v>7229</v>
      </c>
      <c r="D152" s="158">
        <v>2641</v>
      </c>
      <c r="E152" s="158">
        <v>3465</v>
      </c>
      <c r="F152" s="158">
        <v>8302</v>
      </c>
      <c r="G152" s="158">
        <v>7819</v>
      </c>
      <c r="H152" s="158">
        <v>11667</v>
      </c>
      <c r="I152" s="159">
        <f>IFERROR(H152/G152-1,"-")</f>
        <v>0.49213454405934254</v>
      </c>
      <c r="J152" s="160">
        <f>IFERROR(H152/C152-1,"-")</f>
        <v>0.61391617097800522</v>
      </c>
      <c r="K152" s="159">
        <f>H152/H$8</f>
        <v>2.0707759153159679E-2</v>
      </c>
      <c r="L152" s="158">
        <v>43166</v>
      </c>
      <c r="M152" s="158">
        <v>14050</v>
      </c>
      <c r="N152" s="158">
        <v>11511</v>
      </c>
      <c r="O152" s="158">
        <v>27381</v>
      </c>
      <c r="P152" s="158">
        <v>30919</v>
      </c>
      <c r="Q152" s="158">
        <v>34137</v>
      </c>
      <c r="R152" s="159">
        <f>IFERROR(Q152/P152-1,"-")</f>
        <v>0.10407839839580846</v>
      </c>
      <c r="S152" s="160">
        <f>IFERROR(Q152/L152-1,"-")</f>
        <v>-0.2091692535792059</v>
      </c>
      <c r="T152" s="159">
        <f>Q152/Q$8</f>
        <v>1.2957126134702188E-2</v>
      </c>
      <c r="U152" s="158">
        <v>50395</v>
      </c>
      <c r="V152" s="158">
        <v>14976</v>
      </c>
      <c r="W152" s="158">
        <v>35683</v>
      </c>
      <c r="X152" s="158">
        <v>38738</v>
      </c>
      <c r="Y152" s="158">
        <v>45804</v>
      </c>
      <c r="Z152" s="159">
        <f>IFERROR(Y152/X152-1,"-")</f>
        <v>0.18240487376736025</v>
      </c>
      <c r="AA152" s="160">
        <f t="shared" si="132"/>
        <v>-9.1100307570195493E-2</v>
      </c>
      <c r="AB152" s="159">
        <f>Y152/Y$8</f>
        <v>1.4322594201919685E-2</v>
      </c>
    </row>
    <row r="153" spans="1:28" s="56" customFormat="1" x14ac:dyDescent="0.25">
      <c r="B153" s="162" t="s">
        <v>110</v>
      </c>
      <c r="C153" s="163">
        <v>760</v>
      </c>
      <c r="D153" s="163">
        <v>311</v>
      </c>
      <c r="E153" s="163">
        <v>175</v>
      </c>
      <c r="F153" s="163">
        <v>698</v>
      </c>
      <c r="G153" s="163">
        <v>616</v>
      </c>
      <c r="H153" s="163">
        <v>971</v>
      </c>
      <c r="I153" s="164">
        <f t="shared" ref="I153:I160" si="133">IFERROR(H153/G153-1,"-")</f>
        <v>0.57629870129870131</v>
      </c>
      <c r="J153" s="165">
        <f t="shared" ref="J153:J160" si="134">IFERROR(H153/C153-1,"-")</f>
        <v>0.27763157894736845</v>
      </c>
      <c r="K153" s="164">
        <f t="shared" ref="K153:K160" si="135">H153/H$8</f>
        <v>1.7234279710052324E-3</v>
      </c>
      <c r="L153" s="163">
        <v>15197</v>
      </c>
      <c r="M153" s="163">
        <v>4660</v>
      </c>
      <c r="N153" s="163">
        <v>1210</v>
      </c>
      <c r="O153" s="163">
        <v>12864</v>
      </c>
      <c r="P153" s="163">
        <v>12603</v>
      </c>
      <c r="Q153" s="163">
        <v>13869</v>
      </c>
      <c r="R153" s="164">
        <f t="shared" ref="R153:R160" si="136">IFERROR(Q153/P153-1,"-")</f>
        <v>0.10045227326826955</v>
      </c>
      <c r="S153" s="165">
        <f t="shared" ref="S153:S160" si="137">IFERROR(Q153/L153-1,"-")</f>
        <v>-8.738566822399163E-2</v>
      </c>
      <c r="T153" s="164">
        <f t="shared" ref="T153:T160" si="138">Q153/Q$8</f>
        <v>5.2641527481086395E-3</v>
      </c>
      <c r="U153" s="163">
        <v>15957</v>
      </c>
      <c r="V153" s="163">
        <v>1385</v>
      </c>
      <c r="W153" s="163">
        <v>13562</v>
      </c>
      <c r="X153" s="163">
        <v>13219</v>
      </c>
      <c r="Y153" s="163">
        <v>14840</v>
      </c>
      <c r="Z153" s="164">
        <f t="shared" ref="Z153:Z160" si="139">IFERROR(Y153/X153-1,"-")</f>
        <v>0.12262652242983574</v>
      </c>
      <c r="AA153" s="165">
        <f t="shared" si="132"/>
        <v>-7.0000626684213807E-2</v>
      </c>
      <c r="AB153" s="164">
        <f t="shared" ref="AB153:AB160" si="140">Y153/Y$8</f>
        <v>4.6403654256503392E-3</v>
      </c>
    </row>
    <row r="154" spans="1:28" s="56" customFormat="1" x14ac:dyDescent="0.25">
      <c r="B154" s="162" t="s">
        <v>113</v>
      </c>
      <c r="C154" s="163">
        <v>1338</v>
      </c>
      <c r="D154" s="163">
        <v>480</v>
      </c>
      <c r="E154" s="163">
        <v>516</v>
      </c>
      <c r="F154" s="163">
        <v>1474</v>
      </c>
      <c r="G154" s="163">
        <v>1521</v>
      </c>
      <c r="H154" s="163">
        <v>1948</v>
      </c>
      <c r="I154" s="164">
        <f t="shared" si="133"/>
        <v>0.28073635765943461</v>
      </c>
      <c r="J154" s="165">
        <f t="shared" si="134"/>
        <v>0.45590433482810155</v>
      </c>
      <c r="K154" s="164">
        <f t="shared" si="135"/>
        <v>3.4575053424492201E-3</v>
      </c>
      <c r="L154" s="163">
        <v>10801</v>
      </c>
      <c r="M154" s="163">
        <v>3595</v>
      </c>
      <c r="N154" s="163">
        <v>2464</v>
      </c>
      <c r="O154" s="163">
        <v>5112</v>
      </c>
      <c r="P154" s="163">
        <v>5253</v>
      </c>
      <c r="Q154" s="163">
        <v>4711</v>
      </c>
      <c r="R154" s="164">
        <f t="shared" si="136"/>
        <v>-0.10317913573196269</v>
      </c>
      <c r="S154" s="165">
        <f t="shared" si="137"/>
        <v>-0.56383668178872326</v>
      </c>
      <c r="T154" s="164">
        <f t="shared" si="138"/>
        <v>1.7881190854668544E-3</v>
      </c>
      <c r="U154" s="163">
        <v>12139</v>
      </c>
      <c r="V154" s="163">
        <v>2980</v>
      </c>
      <c r="W154" s="163">
        <v>6586</v>
      </c>
      <c r="X154" s="163">
        <v>6774</v>
      </c>
      <c r="Y154" s="163">
        <v>6659</v>
      </c>
      <c r="Z154" s="164">
        <f t="shared" si="139"/>
        <v>-1.6976675524062568E-2</v>
      </c>
      <c r="AA154" s="165">
        <f t="shared" si="132"/>
        <v>-0.4514375154460829</v>
      </c>
      <c r="AB154" s="164">
        <f t="shared" si="140"/>
        <v>2.0822232728709977E-3</v>
      </c>
    </row>
    <row r="155" spans="1:28" x14ac:dyDescent="0.25">
      <c r="A155" s="56"/>
      <c r="B155" s="162" t="s">
        <v>116</v>
      </c>
      <c r="C155" s="163">
        <v>957</v>
      </c>
      <c r="D155" s="163">
        <v>370</v>
      </c>
      <c r="E155" s="163">
        <v>793</v>
      </c>
      <c r="F155" s="163">
        <v>1596</v>
      </c>
      <c r="G155" s="163">
        <v>1418</v>
      </c>
      <c r="H155" s="163">
        <v>2068</v>
      </c>
      <c r="I155" s="164">
        <f t="shared" si="133"/>
        <v>0.45839210155148091</v>
      </c>
      <c r="J155" s="165">
        <f t="shared" si="134"/>
        <v>1.1609195402298851</v>
      </c>
      <c r="K155" s="164">
        <f t="shared" si="135"/>
        <v>3.670493351224326E-3</v>
      </c>
      <c r="L155" s="163">
        <v>6662</v>
      </c>
      <c r="M155" s="163">
        <v>1571</v>
      </c>
      <c r="N155" s="163">
        <v>2729</v>
      </c>
      <c r="O155" s="163">
        <v>2902</v>
      </c>
      <c r="P155" s="163">
        <v>4963</v>
      </c>
      <c r="Q155" s="163">
        <v>6023</v>
      </c>
      <c r="R155" s="164">
        <f t="shared" si="136"/>
        <v>0.21358049566794279</v>
      </c>
      <c r="S155" s="165">
        <f t="shared" si="137"/>
        <v>-9.5917141999399602E-2</v>
      </c>
      <c r="T155" s="164">
        <f t="shared" si="138"/>
        <v>2.2861051266751991E-3</v>
      </c>
      <c r="U155" s="163">
        <v>7619</v>
      </c>
      <c r="V155" s="163">
        <v>3522</v>
      </c>
      <c r="W155" s="163">
        <v>4498</v>
      </c>
      <c r="X155" s="163">
        <v>6381</v>
      </c>
      <c r="Y155" s="163">
        <v>8091</v>
      </c>
      <c r="Z155" s="164">
        <f t="shared" si="139"/>
        <v>0.26798307475317351</v>
      </c>
      <c r="AA155" s="165">
        <f t="shared" si="132"/>
        <v>6.1950387189919853E-2</v>
      </c>
      <c r="AB155" s="164">
        <f t="shared" si="140"/>
        <v>2.5299997748609768E-3</v>
      </c>
    </row>
    <row r="156" spans="1:28" x14ac:dyDescent="0.25">
      <c r="A156" s="56"/>
      <c r="B156" s="162" t="s">
        <v>123</v>
      </c>
      <c r="C156" s="163">
        <v>338</v>
      </c>
      <c r="D156" s="163">
        <v>223</v>
      </c>
      <c r="E156" s="163">
        <v>142</v>
      </c>
      <c r="F156" s="163">
        <v>503</v>
      </c>
      <c r="G156" s="163">
        <v>410</v>
      </c>
      <c r="H156" s="163">
        <v>589</v>
      </c>
      <c r="I156" s="164">
        <f t="shared" si="133"/>
        <v>0.43658536585365848</v>
      </c>
      <c r="J156" s="165">
        <f t="shared" si="134"/>
        <v>0.74260355029585789</v>
      </c>
      <c r="K156" s="164">
        <f t="shared" si="135"/>
        <v>1.0454161430711452E-3</v>
      </c>
      <c r="L156" s="163">
        <v>670</v>
      </c>
      <c r="M156" s="163">
        <v>315</v>
      </c>
      <c r="N156" s="163">
        <v>319</v>
      </c>
      <c r="O156" s="163">
        <v>570</v>
      </c>
      <c r="P156" s="163">
        <v>571</v>
      </c>
      <c r="Q156" s="163">
        <v>717</v>
      </c>
      <c r="R156" s="164">
        <f t="shared" si="136"/>
        <v>0.25569176882662004</v>
      </c>
      <c r="S156" s="165">
        <f t="shared" si="137"/>
        <v>7.0149253731343286E-2</v>
      </c>
      <c r="T156" s="164">
        <f t="shared" si="138"/>
        <v>2.7214633502010922E-4</v>
      </c>
      <c r="U156" s="163">
        <v>1008</v>
      </c>
      <c r="V156" s="163">
        <v>461</v>
      </c>
      <c r="W156" s="163">
        <v>1073</v>
      </c>
      <c r="X156" s="163">
        <v>981</v>
      </c>
      <c r="Y156" s="163">
        <v>1306</v>
      </c>
      <c r="Z156" s="164">
        <f t="shared" si="139"/>
        <v>0.33129459734964328</v>
      </c>
      <c r="AA156" s="165">
        <f t="shared" si="132"/>
        <v>0.29563492063492069</v>
      </c>
      <c r="AB156" s="164">
        <f t="shared" si="140"/>
        <v>4.083771729042684E-4</v>
      </c>
    </row>
    <row r="157" spans="1:28" x14ac:dyDescent="0.25">
      <c r="A157" s="56"/>
      <c r="B157" s="162" t="s">
        <v>119</v>
      </c>
      <c r="C157" s="163">
        <v>311</v>
      </c>
      <c r="D157" s="163">
        <v>156</v>
      </c>
      <c r="E157" s="163">
        <v>172</v>
      </c>
      <c r="F157" s="163">
        <v>384</v>
      </c>
      <c r="G157" s="163">
        <v>346</v>
      </c>
      <c r="H157" s="163">
        <v>485</v>
      </c>
      <c r="I157" s="164">
        <f t="shared" si="133"/>
        <v>0.40173410404624277</v>
      </c>
      <c r="J157" s="165">
        <f t="shared" si="134"/>
        <v>0.55948553054662375</v>
      </c>
      <c r="K157" s="164">
        <f t="shared" si="135"/>
        <v>8.6082653546605331E-4</v>
      </c>
      <c r="L157" s="163">
        <v>1995</v>
      </c>
      <c r="M157" s="163">
        <v>893</v>
      </c>
      <c r="N157" s="163">
        <v>906</v>
      </c>
      <c r="O157" s="163">
        <v>1904</v>
      </c>
      <c r="P157" s="163">
        <v>1715</v>
      </c>
      <c r="Q157" s="163">
        <v>2050</v>
      </c>
      <c r="R157" s="164">
        <f t="shared" si="136"/>
        <v>0.19533527696792996</v>
      </c>
      <c r="S157" s="165">
        <f t="shared" si="137"/>
        <v>2.7568922305764465E-2</v>
      </c>
      <c r="T157" s="164">
        <f t="shared" si="138"/>
        <v>7.7810318938803893E-4</v>
      </c>
      <c r="U157" s="163">
        <v>2306</v>
      </c>
      <c r="V157" s="163">
        <v>1078</v>
      </c>
      <c r="W157" s="163">
        <v>2288</v>
      </c>
      <c r="X157" s="163">
        <v>2061</v>
      </c>
      <c r="Y157" s="163">
        <v>2535</v>
      </c>
      <c r="Z157" s="164">
        <f t="shared" si="139"/>
        <v>0.22998544395924303</v>
      </c>
      <c r="AA157" s="165">
        <f t="shared" si="132"/>
        <v>9.9306157849089249E-2</v>
      </c>
      <c r="AB157" s="164">
        <f t="shared" si="140"/>
        <v>7.9267697803393593E-4</v>
      </c>
    </row>
    <row r="158" spans="1:28" x14ac:dyDescent="0.25">
      <c r="A158" s="56"/>
      <c r="B158" s="162" t="s">
        <v>128</v>
      </c>
      <c r="C158" s="163">
        <v>125</v>
      </c>
      <c r="D158" s="163">
        <v>46</v>
      </c>
      <c r="E158" s="163">
        <v>23</v>
      </c>
      <c r="F158" s="163">
        <v>82</v>
      </c>
      <c r="G158" s="163">
        <v>78</v>
      </c>
      <c r="H158" s="163">
        <v>74</v>
      </c>
      <c r="I158" s="164">
        <f t="shared" si="133"/>
        <v>-5.1282051282051322E-2</v>
      </c>
      <c r="J158" s="165">
        <f t="shared" si="134"/>
        <v>-0.40800000000000003</v>
      </c>
      <c r="K158" s="164">
        <f t="shared" si="135"/>
        <v>1.3134260541131535E-4</v>
      </c>
      <c r="L158" s="163">
        <v>195</v>
      </c>
      <c r="M158" s="163">
        <v>171</v>
      </c>
      <c r="N158" s="163">
        <v>20</v>
      </c>
      <c r="O158" s="163">
        <v>195</v>
      </c>
      <c r="P158" s="163">
        <v>189</v>
      </c>
      <c r="Q158" s="163">
        <v>211</v>
      </c>
      <c r="R158" s="164">
        <f t="shared" si="136"/>
        <v>0.11640211640211651</v>
      </c>
      <c r="S158" s="165">
        <f t="shared" si="137"/>
        <v>8.2051282051281982E-2</v>
      </c>
      <c r="T158" s="164">
        <f t="shared" si="138"/>
        <v>8.0087694127256684E-5</v>
      </c>
      <c r="U158" s="163">
        <v>320</v>
      </c>
      <c r="V158" s="163">
        <v>43</v>
      </c>
      <c r="W158" s="163">
        <v>277</v>
      </c>
      <c r="X158" s="163">
        <v>267</v>
      </c>
      <c r="Y158" s="163">
        <v>285</v>
      </c>
      <c r="Z158" s="164">
        <f t="shared" si="139"/>
        <v>6.7415730337078594E-2</v>
      </c>
      <c r="AA158" s="165">
        <f t="shared" si="132"/>
        <v>-0.109375</v>
      </c>
      <c r="AB158" s="164">
        <f t="shared" si="140"/>
        <v>8.9117530074821202E-5</v>
      </c>
    </row>
    <row r="159" spans="1:28" x14ac:dyDescent="0.25">
      <c r="A159" s="56"/>
      <c r="B159" s="162" t="s">
        <v>131</v>
      </c>
      <c r="C159" s="163">
        <v>119</v>
      </c>
      <c r="D159" s="163">
        <v>56</v>
      </c>
      <c r="E159" s="163">
        <v>34</v>
      </c>
      <c r="F159" s="163">
        <v>65</v>
      </c>
      <c r="G159" s="163">
        <v>54</v>
      </c>
      <c r="H159" s="163">
        <v>51</v>
      </c>
      <c r="I159" s="164">
        <f t="shared" si="133"/>
        <v>-5.555555555555558E-2</v>
      </c>
      <c r="J159" s="165">
        <f t="shared" si="134"/>
        <v>-0.5714285714285714</v>
      </c>
      <c r="K159" s="164">
        <f t="shared" si="135"/>
        <v>9.0519903729420039E-5</v>
      </c>
      <c r="L159" s="163">
        <v>457</v>
      </c>
      <c r="M159" s="163">
        <v>221</v>
      </c>
      <c r="N159" s="163">
        <v>45</v>
      </c>
      <c r="O159" s="163">
        <v>338</v>
      </c>
      <c r="P159" s="163">
        <v>486</v>
      </c>
      <c r="Q159" s="163">
        <v>345</v>
      </c>
      <c r="R159" s="164">
        <f t="shared" si="136"/>
        <v>-0.29012345679012341</v>
      </c>
      <c r="S159" s="165">
        <f t="shared" si="137"/>
        <v>-0.24507658643326036</v>
      </c>
      <c r="T159" s="164">
        <f t="shared" si="138"/>
        <v>1.3094907333603581E-4</v>
      </c>
      <c r="U159" s="163">
        <v>576</v>
      </c>
      <c r="V159" s="163">
        <v>79</v>
      </c>
      <c r="W159" s="163">
        <v>403</v>
      </c>
      <c r="X159" s="163">
        <v>540</v>
      </c>
      <c r="Y159" s="163">
        <v>396</v>
      </c>
      <c r="Z159" s="164">
        <f t="shared" si="139"/>
        <v>-0.26666666666666672</v>
      </c>
      <c r="AA159" s="165">
        <f t="shared" si="132"/>
        <v>-0.3125</v>
      </c>
      <c r="AB159" s="164">
        <f t="shared" si="140"/>
        <v>1.2382646284080421E-4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3281</v>
      </c>
      <c r="D160" s="169">
        <f t="shared" si="141"/>
        <v>999</v>
      </c>
      <c r="E160" s="169">
        <f t="shared" si="141"/>
        <v>1610</v>
      </c>
      <c r="F160" s="169">
        <f t="shared" si="141"/>
        <v>3500</v>
      </c>
      <c r="G160" s="169">
        <f t="shared" si="141"/>
        <v>3376</v>
      </c>
      <c r="H160" s="169">
        <f t="shared" si="141"/>
        <v>5481</v>
      </c>
      <c r="I160" s="170">
        <f t="shared" si="133"/>
        <v>0.62351895734597163</v>
      </c>
      <c r="J160" s="171">
        <f t="shared" si="134"/>
        <v>0.67052727826882053</v>
      </c>
      <c r="K160" s="170">
        <f t="shared" si="135"/>
        <v>9.7282273008029649E-3</v>
      </c>
      <c r="L160" s="169">
        <f t="shared" ref="L160:Q160" si="142">L152-SUM(L153:L159)</f>
        <v>7189</v>
      </c>
      <c r="M160" s="169">
        <f t="shared" si="142"/>
        <v>2624</v>
      </c>
      <c r="N160" s="169">
        <f t="shared" si="142"/>
        <v>3818</v>
      </c>
      <c r="O160" s="169">
        <f t="shared" si="142"/>
        <v>3496</v>
      </c>
      <c r="P160" s="169">
        <f t="shared" si="142"/>
        <v>5139</v>
      </c>
      <c r="Q160" s="169">
        <f t="shared" si="142"/>
        <v>6211</v>
      </c>
      <c r="R160" s="170">
        <f t="shared" si="136"/>
        <v>0.20860089511578117</v>
      </c>
      <c r="S160" s="171">
        <f t="shared" si="137"/>
        <v>-0.13604117401585758</v>
      </c>
      <c r="T160" s="170">
        <f t="shared" si="138"/>
        <v>2.3574628825800536E-3</v>
      </c>
      <c r="U160" s="169">
        <f>U152-SUM(U153:U159)</f>
        <v>10470</v>
      </c>
      <c r="V160" s="169">
        <f>V152-SUM(V153:V159)</f>
        <v>5428</v>
      </c>
      <c r="W160" s="169">
        <f>W152-SUM(W153:W159)</f>
        <v>6996</v>
      </c>
      <c r="X160" s="169">
        <f>X152-SUM(X153:X159)</f>
        <v>8515</v>
      </c>
      <c r="Y160" s="169">
        <f>Y152-SUM(Y153:Y159)</f>
        <v>11692</v>
      </c>
      <c r="Z160" s="170">
        <f t="shared" si="139"/>
        <v>0.37310628302994719</v>
      </c>
      <c r="AA160" s="171">
        <f t="shared" si="132"/>
        <v>0.11671442215854833</v>
      </c>
      <c r="AB160" s="170">
        <f t="shared" si="140"/>
        <v>3.6560075846835422E-3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0FFA-80B5-4F3A-B079-F7053B96D9D1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1365C-6125-4B33-86A7-A7CA3BD93CA7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4" x14ac:dyDescent="0.25">
      <c r="B7" s="271" t="s">
        <v>44</v>
      </c>
      <c r="C7" s="274" t="s">
        <v>8</v>
      </c>
      <c r="D7" s="15" t="s">
        <v>30</v>
      </c>
      <c r="E7" s="16">
        <v>136766</v>
      </c>
      <c r="F7" s="16">
        <v>105384</v>
      </c>
      <c r="G7" s="16">
        <v>140395</v>
      </c>
      <c r="H7" s="16">
        <v>153067</v>
      </c>
      <c r="I7" s="16">
        <v>148572</v>
      </c>
      <c r="J7" s="17">
        <f>I7/H7-1</f>
        <v>-2.936622524776733E-2</v>
      </c>
      <c r="K7" s="16">
        <f>I7-H7</f>
        <v>-4495</v>
      </c>
      <c r="L7" s="17">
        <f>I7/E7-1</f>
        <v>8.6322624043987606E-2</v>
      </c>
      <c r="M7" s="16">
        <f>I7-E7</f>
        <v>11806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108328</v>
      </c>
      <c r="F8" s="20">
        <v>92716</v>
      </c>
      <c r="G8" s="20">
        <v>116996</v>
      </c>
      <c r="H8" s="20">
        <v>125237</v>
      </c>
      <c r="I8" s="20">
        <v>121062</v>
      </c>
      <c r="J8" s="21">
        <f t="shared" ref="J8:J20" si="0">I8/H8-1</f>
        <v>-3.3336793439638468E-2</v>
      </c>
      <c r="K8" s="20">
        <f t="shared" ref="K8:K17" si="1">I8-H8</f>
        <v>-4175</v>
      </c>
      <c r="L8" s="21">
        <f t="shared" ref="L8:L20" si="2">I8/E8-1</f>
        <v>0.11755040248135296</v>
      </c>
      <c r="M8" s="20">
        <f t="shared" ref="M8:M17" si="3">I8-E8</f>
        <v>12734</v>
      </c>
      <c r="N8" s="22">
        <f>I8/$I$7</f>
        <v>0.81483725062595913</v>
      </c>
    </row>
    <row r="9" spans="2:14" x14ac:dyDescent="0.25">
      <c r="B9" s="272"/>
      <c r="C9" s="276"/>
      <c r="D9" s="23" t="s">
        <v>32</v>
      </c>
      <c r="E9" s="24">
        <v>28438</v>
      </c>
      <c r="F9" s="24">
        <v>12668</v>
      </c>
      <c r="G9" s="24">
        <v>23399</v>
      </c>
      <c r="H9" s="24">
        <v>27830</v>
      </c>
      <c r="I9" s="24">
        <v>27510</v>
      </c>
      <c r="J9" s="25">
        <f>IFERROR(I9/H9-1,"-")</f>
        <v>-1.1498383039885041E-2</v>
      </c>
      <c r="K9" s="24">
        <f>IFERROR(I9-H9,"-")</f>
        <v>-320</v>
      </c>
      <c r="L9" s="25">
        <f>IFERROR(I9/E9-1,"-")</f>
        <v>-3.2632393276601723E-2</v>
      </c>
      <c r="M9" s="24">
        <f>IFERROR(I9-E9,"-")</f>
        <v>-928</v>
      </c>
      <c r="N9" s="25">
        <f>IFERROR(I9/$I$7,"-")</f>
        <v>0.18516274937404087</v>
      </c>
    </row>
    <row r="10" spans="2:14" x14ac:dyDescent="0.25">
      <c r="B10" s="272"/>
      <c r="C10" s="277" t="s">
        <v>33</v>
      </c>
      <c r="D10" s="26" t="s">
        <v>30</v>
      </c>
      <c r="E10" s="27">
        <v>168508</v>
      </c>
      <c r="F10" s="27">
        <v>126117</v>
      </c>
      <c r="G10" s="27">
        <v>171345</v>
      </c>
      <c r="H10" s="27">
        <v>183654</v>
      </c>
      <c r="I10" s="27">
        <v>181999</v>
      </c>
      <c r="J10" s="28">
        <f t="shared" si="0"/>
        <v>-9.0115107756977286E-3</v>
      </c>
      <c r="K10" s="27">
        <f t="shared" si="1"/>
        <v>-1655</v>
      </c>
      <c r="L10" s="28">
        <f t="shared" si="2"/>
        <v>8.0061480760557302E-2</v>
      </c>
      <c r="M10" s="27">
        <f t="shared" si="3"/>
        <v>13491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131401</v>
      </c>
      <c r="F11" s="29">
        <v>110474</v>
      </c>
      <c r="G11" s="29">
        <v>142591</v>
      </c>
      <c r="H11" s="29">
        <v>150234</v>
      </c>
      <c r="I11" s="29">
        <v>147427</v>
      </c>
      <c r="J11" s="30">
        <f t="shared" si="0"/>
        <v>-1.8684186003168346E-2</v>
      </c>
      <c r="K11" s="29">
        <f t="shared" si="1"/>
        <v>-2807</v>
      </c>
      <c r="L11" s="30">
        <f t="shared" si="2"/>
        <v>0.12196254214199276</v>
      </c>
      <c r="M11" s="29">
        <f t="shared" si="3"/>
        <v>16026</v>
      </c>
      <c r="N11" s="31">
        <f>I11/$I$10</f>
        <v>0.81004291232369408</v>
      </c>
    </row>
    <row r="12" spans="2:14" x14ac:dyDescent="0.25">
      <c r="B12" s="272"/>
      <c r="C12" s="279"/>
      <c r="D12" s="32" t="s">
        <v>32</v>
      </c>
      <c r="E12" s="33">
        <v>37107</v>
      </c>
      <c r="F12" s="33">
        <v>15643</v>
      </c>
      <c r="G12" s="33">
        <v>28754</v>
      </c>
      <c r="H12" s="33">
        <v>33420</v>
      </c>
      <c r="I12" s="33">
        <v>34572</v>
      </c>
      <c r="J12" s="34">
        <f>IFERROR(I12/H12-1,"-")</f>
        <v>3.4470377019748755E-2</v>
      </c>
      <c r="K12" s="33">
        <f>IFERROR(I12-H12,"-")</f>
        <v>1152</v>
      </c>
      <c r="L12" s="34">
        <f>IFERROR(I12/E12-1,"-")</f>
        <v>-6.8315951168243183E-2</v>
      </c>
      <c r="M12" s="33">
        <f>IFERROR(I12-E12,"-")</f>
        <v>-2535</v>
      </c>
      <c r="N12" s="34">
        <f>IFERROR(I12/$I$10,"-")</f>
        <v>0.18995708767630592</v>
      </c>
    </row>
    <row r="13" spans="2:14" x14ac:dyDescent="0.25">
      <c r="B13" s="272"/>
      <c r="C13" s="274" t="s">
        <v>21</v>
      </c>
      <c r="D13" s="15" t="s">
        <v>30</v>
      </c>
      <c r="E13" s="16">
        <v>1060717</v>
      </c>
      <c r="F13" s="16">
        <v>762012</v>
      </c>
      <c r="G13" s="16">
        <v>1013730</v>
      </c>
      <c r="H13" s="16">
        <v>1102818</v>
      </c>
      <c r="I13" s="16">
        <v>1101231</v>
      </c>
      <c r="J13" s="17">
        <f t="shared" si="0"/>
        <v>-1.4390407120666859E-3</v>
      </c>
      <c r="K13" s="16">
        <f t="shared" si="1"/>
        <v>-1587</v>
      </c>
      <c r="L13" s="17">
        <f t="shared" si="2"/>
        <v>3.8194919097176649E-2</v>
      </c>
      <c r="M13" s="16">
        <f t="shared" si="3"/>
        <v>40514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817454</v>
      </c>
      <c r="F14" s="20">
        <v>659282</v>
      </c>
      <c r="G14" s="20">
        <v>842331</v>
      </c>
      <c r="H14" s="20">
        <v>901945</v>
      </c>
      <c r="I14" s="20">
        <v>886452</v>
      </c>
      <c r="J14" s="21">
        <f t="shared" si="0"/>
        <v>-1.7177322342271428E-2</v>
      </c>
      <c r="K14" s="20">
        <f t="shared" si="1"/>
        <v>-15493</v>
      </c>
      <c r="L14" s="21">
        <f t="shared" si="2"/>
        <v>8.4405972690818176E-2</v>
      </c>
      <c r="M14" s="20">
        <f t="shared" si="3"/>
        <v>68998</v>
      </c>
      <c r="N14" s="22">
        <f>I14/$I$13</f>
        <v>0.80496462595041363</v>
      </c>
    </row>
    <row r="15" spans="2:14" x14ac:dyDescent="0.25">
      <c r="B15" s="272"/>
      <c r="C15" s="276"/>
      <c r="D15" s="23" t="s">
        <v>32</v>
      </c>
      <c r="E15" s="24">
        <v>243263</v>
      </c>
      <c r="F15" s="24">
        <v>102730</v>
      </c>
      <c r="G15" s="24">
        <v>171399</v>
      </c>
      <c r="H15" s="24">
        <v>200873</v>
      </c>
      <c r="I15" s="24">
        <v>214779</v>
      </c>
      <c r="J15" s="25">
        <f>IFERROR(I15/H15-1,"-")</f>
        <v>6.9227820563241504E-2</v>
      </c>
      <c r="K15" s="24">
        <f>IFERROR(I15-H15,"-")</f>
        <v>13906</v>
      </c>
      <c r="L15" s="25">
        <f>IFERROR(I15/E15-1,"-")</f>
        <v>-0.11709137846692674</v>
      </c>
      <c r="M15" s="24">
        <f>IFERROR(I15-E15,"-")</f>
        <v>-28484</v>
      </c>
      <c r="N15" s="25">
        <f>IFERROR(I15/$I$13,"-")</f>
        <v>0.19503537404958632</v>
      </c>
    </row>
    <row r="16" spans="2:14" x14ac:dyDescent="0.25">
      <c r="B16" s="272"/>
      <c r="C16" s="277" t="s">
        <v>22</v>
      </c>
      <c r="D16" s="26" t="s">
        <v>30</v>
      </c>
      <c r="E16" s="35">
        <v>7.7557068277203403</v>
      </c>
      <c r="F16" s="35">
        <v>7.2308130266454107</v>
      </c>
      <c r="G16" s="35">
        <v>7.2205562876170806</v>
      </c>
      <c r="H16" s="35">
        <v>7.2048057386634614</v>
      </c>
      <c r="I16" s="35">
        <v>7.4121032226799128</v>
      </c>
      <c r="J16" s="36">
        <f t="shared" si="0"/>
        <v>2.8772112883491463E-2</v>
      </c>
      <c r="K16" s="37">
        <f t="shared" si="1"/>
        <v>0.20729748401645143</v>
      </c>
      <c r="L16" s="36">
        <f t="shared" si="2"/>
        <v>-4.4303325624986734E-2</v>
      </c>
      <c r="M16" s="37">
        <f t="shared" si="3"/>
        <v>-0.34360360504042742</v>
      </c>
      <c r="N16" s="38"/>
    </row>
    <row r="17" spans="2:14" x14ac:dyDescent="0.25">
      <c r="B17" s="272"/>
      <c r="C17" s="278"/>
      <c r="D17" s="4" t="s">
        <v>31</v>
      </c>
      <c r="E17" s="39">
        <f>E14/E8</f>
        <v>7.546100731112916</v>
      </c>
      <c r="F17" s="39">
        <f t="shared" ref="F17:I17" si="4">F14/F8</f>
        <v>7.1107683679192375</v>
      </c>
      <c r="G17" s="39">
        <f t="shared" si="4"/>
        <v>7.1996563985093509</v>
      </c>
      <c r="H17" s="39">
        <f t="shared" si="4"/>
        <v>7.201905187763999</v>
      </c>
      <c r="I17" s="39">
        <f t="shared" si="4"/>
        <v>7.3222976656589189</v>
      </c>
      <c r="J17" s="40">
        <f t="shared" si="0"/>
        <v>1.6716754074944884E-2</v>
      </c>
      <c r="K17" s="41">
        <f t="shared" si="1"/>
        <v>0.12039247789491991</v>
      </c>
      <c r="L17" s="40">
        <f t="shared" si="2"/>
        <v>-2.9658107336315687E-2</v>
      </c>
      <c r="M17" s="41">
        <f t="shared" si="3"/>
        <v>-0.22380306545399709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8.5541528940150506</v>
      </c>
      <c r="F18" s="43">
        <f t="shared" ref="F18:I18" si="5">IFERROR(F15/F9,"-")</f>
        <v>8.1094095358383331</v>
      </c>
      <c r="G18" s="43">
        <f t="shared" si="5"/>
        <v>7.3250566263515537</v>
      </c>
      <c r="H18" s="43">
        <f t="shared" si="5"/>
        <v>7.2178584261588217</v>
      </c>
      <c r="I18" s="43">
        <f t="shared" si="5"/>
        <v>7.8073064340239915</v>
      </c>
      <c r="J18" s="34">
        <f>IFERROR(I18/H18-1,"-")</f>
        <v>8.1665221602144955E-2</v>
      </c>
      <c r="K18" s="33">
        <f>IFERROR(I18-H18,"-")</f>
        <v>0.58944800786516982</v>
      </c>
      <c r="L18" s="34">
        <f>IFERROR(I18/E18-1,"-")</f>
        <v>-8.7308056010267698E-2</v>
      </c>
      <c r="M18" s="33">
        <f>IFERROR(I18-E18,"-")</f>
        <v>-0.74684645999105914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0.75</v>
      </c>
      <c r="F19" s="18">
        <v>0.65239999999999998</v>
      </c>
      <c r="G19" s="18">
        <v>0.76670000000000005</v>
      </c>
      <c r="H19" s="18">
        <v>0.79319999999999991</v>
      </c>
      <c r="I19" s="18">
        <v>0.7923</v>
      </c>
      <c r="J19" s="17">
        <f t="shared" si="0"/>
        <v>-1.1346444780634402E-3</v>
      </c>
      <c r="K19" s="44">
        <f>(I19-H19)*100</f>
        <v>-8.9999999999990088E-2</v>
      </c>
      <c r="L19" s="17">
        <f t="shared" si="2"/>
        <v>5.6400000000000006E-2</v>
      </c>
      <c r="M19" s="44">
        <f>(I19-E19)*100</f>
        <v>4.2300000000000004</v>
      </c>
      <c r="N19" s="18"/>
    </row>
    <row r="20" spans="2:14" x14ac:dyDescent="0.25">
      <c r="B20" s="272"/>
      <c r="C20" s="281"/>
      <c r="D20" s="19" t="s">
        <v>31</v>
      </c>
      <c r="E20" s="22">
        <v>0.79180000000000006</v>
      </c>
      <c r="F20" s="22">
        <v>0.6873999999999999</v>
      </c>
      <c r="G20" s="22">
        <v>0.81819999999999993</v>
      </c>
      <c r="H20" s="22">
        <v>0.84670000000000001</v>
      </c>
      <c r="I20" s="22">
        <v>0.84549999999999992</v>
      </c>
      <c r="J20" s="21">
        <f t="shared" si="0"/>
        <v>-1.4172670367309514E-3</v>
      </c>
      <c r="K20" s="45">
        <f>(I20-H20)*100</f>
        <v>-0.12000000000000899</v>
      </c>
      <c r="L20" s="21">
        <f t="shared" si="2"/>
        <v>6.7820156605203241E-2</v>
      </c>
      <c r="M20" s="45">
        <f>(I20-E20)*100</f>
        <v>5.3699999999999859</v>
      </c>
      <c r="N20" s="22"/>
    </row>
    <row r="21" spans="2:14" x14ac:dyDescent="0.25">
      <c r="B21" s="272"/>
      <c r="C21" s="282"/>
      <c r="D21" s="23" t="s">
        <v>32</v>
      </c>
      <c r="E21" s="25">
        <v>0.63719999999999999</v>
      </c>
      <c r="F21" s="25">
        <v>0.49149999999999999</v>
      </c>
      <c r="G21" s="25">
        <v>0.5857</v>
      </c>
      <c r="H21" s="25">
        <v>0.61809999999999998</v>
      </c>
      <c r="I21" s="25">
        <v>0.62869999999999993</v>
      </c>
      <c r="J21" s="25">
        <f>IFERROR(I21/H21-1,"-")</f>
        <v>1.7149328587606982E-2</v>
      </c>
      <c r="K21" s="24">
        <f>IFERROR(I21-H21,"-")</f>
        <v>1.0599999999999943E-2</v>
      </c>
      <c r="L21" s="25">
        <f>IFERROR(I21/E21-1,"-")</f>
        <v>-1.3339610797238E-2</v>
      </c>
      <c r="M21" s="24">
        <f>IFERROR(I21-E21,"-")</f>
        <v>-8.5000000000000631E-3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47140</v>
      </c>
      <c r="F22" s="27">
        <v>38935</v>
      </c>
      <c r="G22" s="27">
        <v>44073</v>
      </c>
      <c r="H22" s="27">
        <v>46343</v>
      </c>
      <c r="I22" s="27">
        <v>46333</v>
      </c>
      <c r="J22" s="36">
        <f>I22/H22-1</f>
        <v>-2.1578231879681997E-4</v>
      </c>
      <c r="K22" s="27">
        <f>I22-H22</f>
        <v>-10</v>
      </c>
      <c r="L22" s="36">
        <f>I22/E22-1</f>
        <v>-1.7119219346627079E-2</v>
      </c>
      <c r="M22" s="27">
        <f>I22-E22</f>
        <v>-807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34415</v>
      </c>
      <c r="F23" s="29">
        <v>31968</v>
      </c>
      <c r="G23" s="29">
        <v>34318</v>
      </c>
      <c r="H23" s="29">
        <v>35510</v>
      </c>
      <c r="I23" s="29">
        <v>34946</v>
      </c>
      <c r="J23" s="40">
        <f>I23/H23-1</f>
        <v>-1.588284990143618E-2</v>
      </c>
      <c r="K23" s="29">
        <f>I23-H23</f>
        <v>-564</v>
      </c>
      <c r="L23" s="40">
        <f>I23/E23-1</f>
        <v>1.5429318611070775E-2</v>
      </c>
      <c r="M23" s="29">
        <f>I23-E23</f>
        <v>531</v>
      </c>
      <c r="N23" s="42">
        <f>I23/$I$22</f>
        <v>0.75423564198303583</v>
      </c>
    </row>
    <row r="24" spans="2:14" x14ac:dyDescent="0.25">
      <c r="B24" s="273"/>
      <c r="C24" s="285"/>
      <c r="D24" s="32" t="s">
        <v>32</v>
      </c>
      <c r="E24" s="33">
        <v>12725</v>
      </c>
      <c r="F24" s="33">
        <v>6967</v>
      </c>
      <c r="G24" s="33">
        <v>9755</v>
      </c>
      <c r="H24" s="33">
        <v>10833</v>
      </c>
      <c r="I24" s="33">
        <v>11387</v>
      </c>
      <c r="J24" s="34">
        <f>IFERROR(I24/H24-1,"-")</f>
        <v>5.1140035078002466E-2</v>
      </c>
      <c r="K24" s="33">
        <f>IFERROR(I24-H24,"-")</f>
        <v>554</v>
      </c>
      <c r="L24" s="34">
        <f>IFERROR(I24/E24-1,"-")</f>
        <v>-0.10514734774066803</v>
      </c>
      <c r="M24" s="33">
        <f>IFERROR(I24-E24,"-")</f>
        <v>-1338</v>
      </c>
      <c r="N24" s="34">
        <f>IFERROR(I24/$I$22,"-")</f>
        <v>0.24576435801696414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7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septiembre 2024</v>
      </c>
    </row>
    <row r="32" spans="2:14" ht="15" customHeight="1" x14ac:dyDescent="0.25">
      <c r="B32" s="271" t="s">
        <v>44</v>
      </c>
      <c r="C32" s="274" t="s">
        <v>8</v>
      </c>
      <c r="D32" s="15" t="s">
        <v>30</v>
      </c>
      <c r="E32" s="49">
        <v>1326830</v>
      </c>
      <c r="F32" s="49">
        <v>505565</v>
      </c>
      <c r="G32" s="49">
        <v>1298122</v>
      </c>
      <c r="H32" s="49">
        <v>1400057</v>
      </c>
      <c r="I32" s="49">
        <v>1449683</v>
      </c>
      <c r="J32" s="17">
        <f>I32/H32-1</f>
        <v>3.5445699710797474E-2</v>
      </c>
      <c r="K32" s="16">
        <f>I32-H32</f>
        <v>49626</v>
      </c>
      <c r="L32" s="17">
        <f>I32/E32-1</f>
        <v>9.2591364379762231E-2</v>
      </c>
      <c r="M32" s="16">
        <f>I32-E32</f>
        <v>122853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1023538</v>
      </c>
      <c r="F33" s="50">
        <v>425407</v>
      </c>
      <c r="G33" s="50">
        <v>1107347</v>
      </c>
      <c r="H33" s="50">
        <v>1144954</v>
      </c>
      <c r="I33" s="50">
        <v>1180192</v>
      </c>
      <c r="J33" s="21">
        <f t="shared" ref="J33:J45" si="6">I33/H33-1</f>
        <v>3.077678229867753E-2</v>
      </c>
      <c r="K33" s="20">
        <f t="shared" ref="K33:K42" si="7">I33-H33</f>
        <v>35238</v>
      </c>
      <c r="L33" s="21">
        <f t="shared" ref="L33:L45" si="8">I33/E33-1</f>
        <v>0.15305147439567457</v>
      </c>
      <c r="M33" s="20">
        <f t="shared" ref="M33:M42" si="9">I33-E33</f>
        <v>156654</v>
      </c>
      <c r="N33" s="22">
        <f>I33/$I$32</f>
        <v>0.81410349710936802</v>
      </c>
    </row>
    <row r="34" spans="1:14" x14ac:dyDescent="0.25">
      <c r="B34" s="272"/>
      <c r="C34" s="276"/>
      <c r="D34" s="23" t="s">
        <v>32</v>
      </c>
      <c r="E34" s="24">
        <v>303292</v>
      </c>
      <c r="F34" s="24">
        <v>80158</v>
      </c>
      <c r="G34" s="24">
        <v>190775</v>
      </c>
      <c r="H34" s="24">
        <v>255103</v>
      </c>
      <c r="I34" s="24">
        <v>269491</v>
      </c>
      <c r="J34" s="25">
        <f>IFERROR(I34/H34-1,"-")</f>
        <v>5.6400747933187834E-2</v>
      </c>
      <c r="K34" s="24">
        <f>IFERROR(I34-H34,"-")</f>
        <v>14388</v>
      </c>
      <c r="L34" s="25">
        <f>IFERROR(I34/E34-1,"-")</f>
        <v>-0.11144705432388591</v>
      </c>
      <c r="M34" s="24">
        <f>IFERROR(I34-E34,"-")</f>
        <v>-33801</v>
      </c>
      <c r="N34" s="25">
        <f>IFERROR(I34/I32,"-")</f>
        <v>0.18589650289063195</v>
      </c>
    </row>
    <row r="35" spans="1:14" x14ac:dyDescent="0.25">
      <c r="B35" s="272"/>
      <c r="C35" s="277" t="s">
        <v>33</v>
      </c>
      <c r="D35" s="26" t="s">
        <v>30</v>
      </c>
      <c r="E35" s="51">
        <v>1604718</v>
      </c>
      <c r="F35" s="51">
        <v>579611</v>
      </c>
      <c r="G35" s="51">
        <v>1558686</v>
      </c>
      <c r="H35" s="51">
        <v>1686480</v>
      </c>
      <c r="I35" s="51">
        <v>1747927</v>
      </c>
      <c r="J35" s="28">
        <f t="shared" si="6"/>
        <v>3.6435060006640985E-2</v>
      </c>
      <c r="K35" s="27">
        <f t="shared" si="7"/>
        <v>61447</v>
      </c>
      <c r="L35" s="28">
        <f t="shared" si="8"/>
        <v>8.9242471262863665E-2</v>
      </c>
      <c r="M35" s="27">
        <f t="shared" si="9"/>
        <v>143209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1236541</v>
      </c>
      <c r="F36" s="52">
        <v>487170</v>
      </c>
      <c r="G36" s="52">
        <v>1324778</v>
      </c>
      <c r="H36" s="52">
        <v>1376280</v>
      </c>
      <c r="I36" s="52">
        <v>1418359</v>
      </c>
      <c r="J36" s="30">
        <f t="shared" si="6"/>
        <v>3.057444706019119E-2</v>
      </c>
      <c r="K36" s="29">
        <f t="shared" si="7"/>
        <v>42079</v>
      </c>
      <c r="L36" s="30">
        <f t="shared" si="8"/>
        <v>0.14703758306437065</v>
      </c>
      <c r="M36" s="29">
        <f t="shared" si="9"/>
        <v>181818</v>
      </c>
      <c r="N36" s="31">
        <f>I36/$I$35</f>
        <v>0.81145208009258973</v>
      </c>
    </row>
    <row r="37" spans="1:14" x14ac:dyDescent="0.25">
      <c r="B37" s="272"/>
      <c r="C37" s="279"/>
      <c r="D37" s="32" t="s">
        <v>32</v>
      </c>
      <c r="E37" s="33">
        <v>368177</v>
      </c>
      <c r="F37" s="33">
        <v>92441</v>
      </c>
      <c r="G37" s="33">
        <v>233908</v>
      </c>
      <c r="H37" s="33">
        <v>310200</v>
      </c>
      <c r="I37" s="33">
        <v>329568</v>
      </c>
      <c r="J37" s="34">
        <f>IFERROR(I37/H37-1,"-")</f>
        <v>6.24371373307544E-2</v>
      </c>
      <c r="K37" s="33">
        <f>IFERROR(I37-H37,"-")</f>
        <v>19368</v>
      </c>
      <c r="L37" s="34">
        <f>IFERROR(I37/E37-1,"-")</f>
        <v>-0.10486532292891737</v>
      </c>
      <c r="M37" s="33">
        <f>IFERROR(I37-E37,"-")</f>
        <v>-38609</v>
      </c>
      <c r="N37" s="34">
        <f>IFERROR(I37/I35,"-")</f>
        <v>0.18854791990741032</v>
      </c>
    </row>
    <row r="38" spans="1:14" x14ac:dyDescent="0.25">
      <c r="B38" s="272"/>
      <c r="C38" s="274" t="s">
        <v>21</v>
      </c>
      <c r="D38" s="15" t="s">
        <v>30</v>
      </c>
      <c r="E38" s="49">
        <v>9847763</v>
      </c>
      <c r="F38" s="49">
        <v>3053438</v>
      </c>
      <c r="G38" s="49">
        <v>9333775</v>
      </c>
      <c r="H38" s="49">
        <v>10077442</v>
      </c>
      <c r="I38" s="49">
        <v>10350937</v>
      </c>
      <c r="J38" s="17">
        <f t="shared" si="6"/>
        <v>2.7139327619052578E-2</v>
      </c>
      <c r="K38" s="16">
        <f t="shared" si="7"/>
        <v>273495</v>
      </c>
      <c r="L38" s="17">
        <f t="shared" si="8"/>
        <v>5.1095258892806417E-2</v>
      </c>
      <c r="M38" s="16">
        <f t="shared" si="9"/>
        <v>503174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7550980</v>
      </c>
      <c r="F39" s="50">
        <v>2572384</v>
      </c>
      <c r="G39" s="50">
        <v>7808312</v>
      </c>
      <c r="H39" s="50">
        <v>8157458</v>
      </c>
      <c r="I39" s="50">
        <v>8310905</v>
      </c>
      <c r="J39" s="21">
        <f t="shared" si="6"/>
        <v>1.8810639294741138E-2</v>
      </c>
      <c r="K39" s="20">
        <f t="shared" si="7"/>
        <v>153447</v>
      </c>
      <c r="L39" s="21">
        <f t="shared" si="8"/>
        <v>0.10063925477222835</v>
      </c>
      <c r="M39" s="20">
        <f t="shared" si="9"/>
        <v>759925</v>
      </c>
      <c r="N39" s="22">
        <f>I39/$I$38</f>
        <v>0.80291330147212758</v>
      </c>
    </row>
    <row r="40" spans="1:14" x14ac:dyDescent="0.25">
      <c r="B40" s="272"/>
      <c r="C40" s="276"/>
      <c r="D40" s="23" t="s">
        <v>32</v>
      </c>
      <c r="E40" s="24">
        <v>2296783</v>
      </c>
      <c r="F40" s="24">
        <v>481054</v>
      </c>
      <c r="G40" s="24">
        <v>1525463</v>
      </c>
      <c r="H40" s="24">
        <v>1919984</v>
      </c>
      <c r="I40" s="24">
        <v>2040032</v>
      </c>
      <c r="J40" s="25">
        <f>IFERROR(I40/H40-1,"-")</f>
        <v>6.2525521046008725E-2</v>
      </c>
      <c r="K40" s="24">
        <f>IFERROR(I40-H40,"-")</f>
        <v>120048</v>
      </c>
      <c r="L40" s="25">
        <f>IFERROR(I40/E40-1,"-")</f>
        <v>-0.11178722587201317</v>
      </c>
      <c r="M40" s="24">
        <f>IFERROR(I40-E40,"-")</f>
        <v>-256751</v>
      </c>
      <c r="N40" s="25">
        <f>IFERROR(I40/I38,"-")</f>
        <v>0.19708669852787242</v>
      </c>
    </row>
    <row r="41" spans="1:14" x14ac:dyDescent="0.25">
      <c r="B41" s="272"/>
      <c r="C41" s="277" t="s">
        <v>22</v>
      </c>
      <c r="D41" s="26" t="s">
        <v>30</v>
      </c>
      <c r="E41" s="53">
        <v>7.4220231680019291</v>
      </c>
      <c r="F41" s="53">
        <v>6.0396546438143464</v>
      </c>
      <c r="G41" s="53">
        <v>7.1902140168643625</v>
      </c>
      <c r="H41" s="53">
        <v>7.1978798006081179</v>
      </c>
      <c r="I41" s="53">
        <v>7.1401382233219266</v>
      </c>
      <c r="J41" s="36">
        <f t="shared" si="6"/>
        <v>-8.0220257750501789E-3</v>
      </c>
      <c r="K41" s="37">
        <f t="shared" si="7"/>
        <v>-5.7741577286191337E-2</v>
      </c>
      <c r="L41" s="36">
        <f t="shared" si="8"/>
        <v>-3.7979529071705653E-2</v>
      </c>
      <c r="M41" s="37">
        <f t="shared" si="9"/>
        <v>-0.28188494468000247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7.3773323511193523</v>
      </c>
      <c r="F42" s="54">
        <f t="shared" si="10"/>
        <v>6.0468774608786413</v>
      </c>
      <c r="G42" s="54">
        <f t="shared" si="10"/>
        <v>7.0513687218189061</v>
      </c>
      <c r="H42" s="54">
        <f t="shared" si="10"/>
        <v>7.1247036998866333</v>
      </c>
      <c r="I42" s="54">
        <f t="shared" si="10"/>
        <v>7.0419940145332287</v>
      </c>
      <c r="J42" s="40">
        <f t="shared" si="6"/>
        <v>-1.1608859657521009E-2</v>
      </c>
      <c r="K42" s="41">
        <f t="shared" si="7"/>
        <v>-8.2709685353404616E-2</v>
      </c>
      <c r="L42" s="40">
        <f t="shared" si="8"/>
        <v>-4.5455229699017607E-2</v>
      </c>
      <c r="M42" s="41">
        <f t="shared" si="9"/>
        <v>-0.33533833658612355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7.5728439919285702</v>
      </c>
      <c r="F43" s="43">
        <f t="shared" ref="F43:I43" si="11">IFERROR(F40/F34,"-")</f>
        <v>6.0013223882831408</v>
      </c>
      <c r="G43" s="43">
        <f t="shared" si="11"/>
        <v>7.9961368103787187</v>
      </c>
      <c r="H43" s="43">
        <f t="shared" si="11"/>
        <v>7.5263089810782313</v>
      </c>
      <c r="I43" s="43">
        <f t="shared" si="11"/>
        <v>7.5699448219049987</v>
      </c>
      <c r="J43" s="34">
        <f>IFERROR(I43/H43-1,"-")</f>
        <v>5.7977743056352171E-3</v>
      </c>
      <c r="K43" s="33">
        <f>IFERROR(I43-H43,"-")</f>
        <v>4.3635840826767414E-2</v>
      </c>
      <c r="L43" s="34">
        <f>IFERROR(I43/E43-1,"-")</f>
        <v>-3.8283767982827399E-4</v>
      </c>
      <c r="M43" s="33">
        <f>IFERROR(I43-E43,"-")</f>
        <v>-2.8991700235714291E-3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0.77660120284605005</v>
      </c>
      <c r="F44" s="57">
        <v>0.43335869530198978</v>
      </c>
      <c r="G44" s="57">
        <v>0.77661439051066494</v>
      </c>
      <c r="H44" s="57">
        <v>0.80803859299525338</v>
      </c>
      <c r="I44" s="57">
        <v>0.81492615902123866</v>
      </c>
      <c r="J44" s="57">
        <f t="shared" si="6"/>
        <v>8.5238082508587443E-3</v>
      </c>
      <c r="K44" s="44">
        <f>(I44-H44)*100</f>
        <v>0.68875660259852811</v>
      </c>
      <c r="L44" s="17">
        <f t="shared" si="8"/>
        <v>4.9349596723179401E-2</v>
      </c>
      <c r="M44" s="44">
        <f>(I44-E44)*100</f>
        <v>3.8324956175188607</v>
      </c>
      <c r="N44" s="18"/>
    </row>
    <row r="45" spans="1:14" x14ac:dyDescent="0.25">
      <c r="B45" s="272"/>
      <c r="C45" s="281"/>
      <c r="D45" s="19" t="s">
        <v>31</v>
      </c>
      <c r="E45" s="58">
        <v>0.81609400874523075</v>
      </c>
      <c r="F45" s="58">
        <v>0.47571444528362183</v>
      </c>
      <c r="G45" s="58">
        <v>0.82073276482762458</v>
      </c>
      <c r="H45" s="58">
        <v>0.86095706622738544</v>
      </c>
      <c r="I45" s="58">
        <v>0.86361107026752926</v>
      </c>
      <c r="J45" s="58">
        <f t="shared" si="6"/>
        <v>3.0826206604859241E-3</v>
      </c>
      <c r="K45" s="45">
        <f>(I45-H45)*100</f>
        <v>0.26540040401438203</v>
      </c>
      <c r="L45" s="21">
        <f t="shared" si="8"/>
        <v>5.8224985128070506E-2</v>
      </c>
      <c r="M45" s="45">
        <f>(I45-E45)*100</f>
        <v>4.7517061522298505</v>
      </c>
      <c r="N45" s="22"/>
    </row>
    <row r="46" spans="1:14" x14ac:dyDescent="0.25">
      <c r="B46" s="272"/>
      <c r="C46" s="282"/>
      <c r="D46" s="23" t="s">
        <v>32</v>
      </c>
      <c r="E46" s="59">
        <v>0.67000553674643515</v>
      </c>
      <c r="F46" s="59">
        <v>0.2935814194197261</v>
      </c>
      <c r="G46" s="59">
        <v>0.60903655705339732</v>
      </c>
      <c r="H46" s="59">
        <v>0.64071782351680928</v>
      </c>
      <c r="I46" s="59">
        <v>0.6627241694312227</v>
      </c>
      <c r="J46" s="25">
        <f>IFERROR(I46/H46-1,"-")</f>
        <v>3.4346392603258113E-2</v>
      </c>
      <c r="K46" s="24">
        <f>IFERROR(I46-H46,"-")</f>
        <v>2.2006345914413417E-2</v>
      </c>
      <c r="L46" s="25">
        <f>IFERROR(I46/E46-1,"-")</f>
        <v>-1.0867622602898086E-2</v>
      </c>
      <c r="M46" s="24">
        <f>IFERROR(I46-E46,"-")</f>
        <v>-7.2813673152124503E-3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46450</v>
      </c>
      <c r="F47" s="51">
        <v>25728.333333333332</v>
      </c>
      <c r="G47" s="51">
        <v>44020.777777777781</v>
      </c>
      <c r="H47" s="51">
        <v>45688.888888888891</v>
      </c>
      <c r="I47" s="51">
        <v>46356.222222222219</v>
      </c>
      <c r="J47" s="36">
        <f>I47/H47-1</f>
        <v>1.460603112840464E-2</v>
      </c>
      <c r="K47" s="27">
        <f>I47-H47</f>
        <v>667.33333333332848</v>
      </c>
      <c r="L47" s="36">
        <f>I47/E47-1</f>
        <v>-2.0188972610932776E-3</v>
      </c>
      <c r="M47" s="27">
        <f>I47-E47</f>
        <v>-93.777777777781012</v>
      </c>
      <c r="N47" s="38">
        <f>I47/$I$22</f>
        <v>1.0005012026465419</v>
      </c>
    </row>
    <row r="48" spans="1:14" x14ac:dyDescent="0.25">
      <c r="B48" s="272"/>
      <c r="C48" s="278"/>
      <c r="D48" s="4" t="s">
        <v>31</v>
      </c>
      <c r="E48" s="52">
        <v>33894.333333333336</v>
      </c>
      <c r="F48" s="52">
        <v>19742.666666666668</v>
      </c>
      <c r="G48" s="52">
        <v>34852.444444444445</v>
      </c>
      <c r="H48" s="52">
        <v>34711.222222222219</v>
      </c>
      <c r="I48" s="52">
        <v>35122.111111111109</v>
      </c>
      <c r="J48" s="40">
        <f>I48/H48-1</f>
        <v>1.1837350072503083E-2</v>
      </c>
      <c r="K48" s="29">
        <f>I48-H48</f>
        <v>410.88888888889051</v>
      </c>
      <c r="L48" s="40">
        <f>I48/E48-1</f>
        <v>3.622368865329828E-2</v>
      </c>
      <c r="M48" s="29">
        <f>I48-E48</f>
        <v>1227.7777777777737</v>
      </c>
      <c r="N48" s="42">
        <f>I48/$I$22</f>
        <v>0.75803662856087695</v>
      </c>
    </row>
    <row r="49" spans="2:14" x14ac:dyDescent="0.25">
      <c r="B49" s="273"/>
      <c r="C49" s="279"/>
      <c r="D49" s="32" t="s">
        <v>32</v>
      </c>
      <c r="E49" s="33">
        <v>12555.666666666666</v>
      </c>
      <c r="F49" s="33">
        <v>5985.666666666667</v>
      </c>
      <c r="G49" s="33">
        <v>9168.3333333333339</v>
      </c>
      <c r="H49" s="33">
        <v>10977.666666666666</v>
      </c>
      <c r="I49" s="33">
        <v>11234.111111111111</v>
      </c>
      <c r="J49" s="34">
        <f>IFERROR(I49/H49-1,"-")</f>
        <v>2.3360560329558133E-2</v>
      </c>
      <c r="K49" s="33">
        <f>IFERROR(I49-H49,"-")</f>
        <v>256.44444444444525</v>
      </c>
      <c r="L49" s="34">
        <f>IFERROR(I49/E49-1,"-")</f>
        <v>-0.10525570570171938</v>
      </c>
      <c r="M49" s="33">
        <f>IFERROR(I49-E49,"-")</f>
        <v>-1321.5555555555547</v>
      </c>
      <c r="N49" s="34">
        <f>IFERROR(I49/I47,"-")</f>
        <v>0.24234311107702192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44</v>
      </c>
      <c r="C57" s="274" t="s">
        <v>8</v>
      </c>
      <c r="D57" s="15" t="s">
        <v>30</v>
      </c>
      <c r="E57" s="49">
        <v>1762715</v>
      </c>
      <c r="F57" s="49">
        <v>550867</v>
      </c>
      <c r="G57" s="49">
        <v>881045</v>
      </c>
      <c r="H57" s="49">
        <v>1757049</v>
      </c>
      <c r="I57" s="49">
        <v>1888332</v>
      </c>
      <c r="J57" s="17">
        <f t="shared" ref="J57:J73" si="12">I57/H57-1</f>
        <v>7.4717893467968199E-2</v>
      </c>
      <c r="K57" s="16">
        <f t="shared" ref="K57:K73" si="13">I57-H57</f>
        <v>131283</v>
      </c>
      <c r="L57" s="17">
        <f t="shared" ref="L57:L73" si="14">I57/E57-1</f>
        <v>7.1263363618055076E-2</v>
      </c>
      <c r="M57" s="16">
        <f t="shared" ref="M57:M73" si="15">I57-E57</f>
        <v>125617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1371352</v>
      </c>
      <c r="F58" s="50">
        <v>441622</v>
      </c>
      <c r="G58" s="50">
        <v>752768</v>
      </c>
      <c r="H58" s="50">
        <v>1490629</v>
      </c>
      <c r="I58" s="50">
        <v>1543103</v>
      </c>
      <c r="J58" s="21">
        <f t="shared" si="12"/>
        <v>3.5202588974184712E-2</v>
      </c>
      <c r="K58" s="20">
        <f t="shared" si="13"/>
        <v>52474</v>
      </c>
      <c r="L58" s="21">
        <f t="shared" si="14"/>
        <v>0.12524209685040755</v>
      </c>
      <c r="M58" s="20">
        <f t="shared" si="15"/>
        <v>171751</v>
      </c>
      <c r="N58" s="21">
        <f t="shared" ref="N58" si="16">I58/$I$57</f>
        <v>0.81717780559774444</v>
      </c>
    </row>
    <row r="59" spans="2:14" x14ac:dyDescent="0.25">
      <c r="B59" s="272"/>
      <c r="C59" s="276"/>
      <c r="D59" s="23" t="s">
        <v>32</v>
      </c>
      <c r="E59" s="24">
        <v>391363</v>
      </c>
      <c r="F59" s="24">
        <v>109245</v>
      </c>
      <c r="G59" s="24">
        <v>128277</v>
      </c>
      <c r="H59" s="24">
        <v>266420</v>
      </c>
      <c r="I59" s="24">
        <v>345229</v>
      </c>
      <c r="J59" s="25">
        <f>IFERROR(I59/H59-1,"-")</f>
        <v>0.29580737181893246</v>
      </c>
      <c r="K59" s="24">
        <f>IFERROR(I59-H59,"-")</f>
        <v>78809</v>
      </c>
      <c r="L59" s="25">
        <f>IFERROR(I59/E59-1,"-")</f>
        <v>-0.11788033104815732</v>
      </c>
      <c r="M59" s="24">
        <f>IFERROR(I59-E59,"-")</f>
        <v>-46134</v>
      </c>
      <c r="N59" s="25">
        <f>IFERROR(I59/I57,"-")</f>
        <v>0.18282219440225553</v>
      </c>
    </row>
    <row r="60" spans="2:14" x14ac:dyDescent="0.25">
      <c r="B60" s="272"/>
      <c r="C60" s="277" t="s">
        <v>33</v>
      </c>
      <c r="D60" s="26" t="s">
        <v>30</v>
      </c>
      <c r="E60" s="51">
        <v>1762715</v>
      </c>
      <c r="F60" s="51">
        <v>550867</v>
      </c>
      <c r="G60" s="51">
        <v>881045</v>
      </c>
      <c r="H60" s="51">
        <v>1757049</v>
      </c>
      <c r="I60" s="51">
        <v>1888332</v>
      </c>
      <c r="J60" s="36">
        <f t="shared" si="12"/>
        <v>7.4717893467968199E-2</v>
      </c>
      <c r="K60" s="51">
        <f t="shared" si="13"/>
        <v>131283</v>
      </c>
      <c r="L60" s="36">
        <f t="shared" si="14"/>
        <v>7.1263363618055076E-2</v>
      </c>
      <c r="M60" s="51">
        <f t="shared" si="15"/>
        <v>125617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1371352</v>
      </c>
      <c r="F61" s="52">
        <v>441622</v>
      </c>
      <c r="G61" s="52">
        <v>752768</v>
      </c>
      <c r="H61" s="52">
        <v>1490629</v>
      </c>
      <c r="I61" s="52">
        <v>1543103</v>
      </c>
      <c r="J61" s="40">
        <f t="shared" si="12"/>
        <v>3.5202588974184712E-2</v>
      </c>
      <c r="K61" s="52">
        <f t="shared" si="13"/>
        <v>52474</v>
      </c>
      <c r="L61" s="40">
        <f t="shared" si="14"/>
        <v>0.12524209685040755</v>
      </c>
      <c r="M61" s="52">
        <f t="shared" si="15"/>
        <v>171751</v>
      </c>
      <c r="N61" s="40">
        <f t="shared" ref="N61" si="17">I61/$I$60</f>
        <v>0.81717780559774444</v>
      </c>
    </row>
    <row r="62" spans="2:14" x14ac:dyDescent="0.25">
      <c r="B62" s="272"/>
      <c r="C62" s="279"/>
      <c r="D62" s="32" t="s">
        <v>32</v>
      </c>
      <c r="E62" s="33">
        <v>391363</v>
      </c>
      <c r="F62" s="33">
        <v>109245</v>
      </c>
      <c r="G62" s="33">
        <v>128277</v>
      </c>
      <c r="H62" s="33">
        <v>266420</v>
      </c>
      <c r="I62" s="33">
        <v>345229</v>
      </c>
      <c r="J62" s="34">
        <f>IFERROR(I62/H62-1,"-")</f>
        <v>0.29580737181893246</v>
      </c>
      <c r="K62" s="33">
        <f>IFERROR(I62-H62,"-")</f>
        <v>78809</v>
      </c>
      <c r="L62" s="34">
        <f>IFERROR(I62/E62-1,"-")</f>
        <v>-0.11788033104815732</v>
      </c>
      <c r="M62" s="33">
        <f>IFERROR(I62-E62,"-")</f>
        <v>-46134</v>
      </c>
      <c r="N62" s="61">
        <f>IFERROR(I62/I60,"-")</f>
        <v>0.18282219440225553</v>
      </c>
    </row>
    <row r="63" spans="2:14" x14ac:dyDescent="0.25">
      <c r="B63" s="272"/>
      <c r="C63" s="274" t="s">
        <v>21</v>
      </c>
      <c r="D63" s="15" t="s">
        <v>30</v>
      </c>
      <c r="E63" s="49">
        <v>13105945</v>
      </c>
      <c r="F63" s="49">
        <v>3913809</v>
      </c>
      <c r="G63" s="49">
        <v>5763674</v>
      </c>
      <c r="H63" s="49">
        <v>12632387</v>
      </c>
      <c r="I63" s="49">
        <v>13590517</v>
      </c>
      <c r="J63" s="17">
        <f t="shared" si="12"/>
        <v>7.5847106330735325E-2</v>
      </c>
      <c r="K63" s="16">
        <f t="shared" si="13"/>
        <v>958130</v>
      </c>
      <c r="L63" s="17">
        <f t="shared" si="14"/>
        <v>3.6973449835170147E-2</v>
      </c>
      <c r="M63" s="16">
        <f t="shared" si="15"/>
        <v>484572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10072229</v>
      </c>
      <c r="F64" s="50">
        <v>3047683</v>
      </c>
      <c r="G64" s="50">
        <v>4898283</v>
      </c>
      <c r="H64" s="50">
        <v>10516355</v>
      </c>
      <c r="I64" s="50">
        <v>10980785</v>
      </c>
      <c r="J64" s="21">
        <f t="shared" si="12"/>
        <v>4.4162640002167963E-2</v>
      </c>
      <c r="K64" s="20">
        <f t="shared" si="13"/>
        <v>464430</v>
      </c>
      <c r="L64" s="21">
        <f t="shared" si="14"/>
        <v>9.0204065058488991E-2</v>
      </c>
      <c r="M64" s="20">
        <f t="shared" si="15"/>
        <v>908556</v>
      </c>
      <c r="N64" s="21">
        <f t="shared" ref="N64" si="18">I64/$I$63</f>
        <v>0.80797404543182572</v>
      </c>
    </row>
    <row r="65" spans="2:14" x14ac:dyDescent="0.25">
      <c r="B65" s="272"/>
      <c r="C65" s="276"/>
      <c r="D65" s="23" t="s">
        <v>32</v>
      </c>
      <c r="E65" s="24">
        <v>3033716</v>
      </c>
      <c r="F65" s="24">
        <v>866126</v>
      </c>
      <c r="G65" s="24">
        <v>865391</v>
      </c>
      <c r="H65" s="24">
        <v>2116032</v>
      </c>
      <c r="I65" s="24">
        <v>2609732</v>
      </c>
      <c r="J65" s="25">
        <f>IFERROR(I65/H65-1,"-")</f>
        <v>0.23331405196140698</v>
      </c>
      <c r="K65" s="24">
        <f>IFERROR(I65-H65,"-")</f>
        <v>493700</v>
      </c>
      <c r="L65" s="25">
        <f>IFERROR(I65/E65-1,"-")</f>
        <v>-0.13975731413223913</v>
      </c>
      <c r="M65" s="24">
        <f>IFERROR(I65-E65,"-")</f>
        <v>-423984</v>
      </c>
      <c r="N65" s="25">
        <f>IFERROR(I65/I63,"-")</f>
        <v>0.19202595456817426</v>
      </c>
    </row>
    <row r="66" spans="2:14" x14ac:dyDescent="0.25">
      <c r="B66" s="272"/>
      <c r="C66" s="277" t="s">
        <v>22</v>
      </c>
      <c r="D66" s="26" t="s">
        <v>30</v>
      </c>
      <c r="E66" s="53">
        <v>7.4350901875799549</v>
      </c>
      <c r="F66" s="53">
        <v>7.1048165891222386</v>
      </c>
      <c r="G66" s="53">
        <v>6.5418610854156141</v>
      </c>
      <c r="H66" s="53">
        <v>7.1895473603752658</v>
      </c>
      <c r="I66" s="53">
        <v>7.1971014630901768</v>
      </c>
      <c r="J66" s="36">
        <f t="shared" si="12"/>
        <v>1.0507063012819007E-3</v>
      </c>
      <c r="K66" s="37">
        <f t="shared" si="13"/>
        <v>7.5541027149110818E-3</v>
      </c>
      <c r="L66" s="36">
        <f t="shared" si="14"/>
        <v>-3.2008855102703349E-2</v>
      </c>
      <c r="M66" s="37">
        <f t="shared" si="15"/>
        <v>-0.23798872448977804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7.3447437273581109</v>
      </c>
      <c r="F67" s="54">
        <f t="shared" si="19"/>
        <v>6.9011122634289048</v>
      </c>
      <c r="G67" s="54">
        <f t="shared" si="19"/>
        <v>6.5070287259819759</v>
      </c>
      <c r="H67" s="54">
        <f t="shared" si="19"/>
        <v>7.0549781333920114</v>
      </c>
      <c r="I67" s="54">
        <f t="shared" si="19"/>
        <v>7.1160415085707172</v>
      </c>
      <c r="J67" s="40">
        <f t="shared" si="12"/>
        <v>8.6553599492655842E-3</v>
      </c>
      <c r="K67" s="41">
        <f t="shared" si="13"/>
        <v>6.1063375178705748E-2</v>
      </c>
      <c r="L67" s="40">
        <f t="shared" si="14"/>
        <v>-3.1138216291401788E-2</v>
      </c>
      <c r="M67" s="41">
        <f t="shared" si="15"/>
        <v>-0.22870221878739372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7.7516678888908759</v>
      </c>
      <c r="F68" s="43">
        <f t="shared" ref="F68:I68" si="20">IFERROR(F65/F59,"-")</f>
        <v>7.9282896242390954</v>
      </c>
      <c r="G68" s="43">
        <f t="shared" si="20"/>
        <v>6.7462678422476356</v>
      </c>
      <c r="H68" s="43">
        <f t="shared" si="20"/>
        <v>7.94246678177314</v>
      </c>
      <c r="I68" s="43">
        <f t="shared" si="20"/>
        <v>7.5594228758302462</v>
      </c>
      <c r="J68" s="34">
        <f>IFERROR(I68/H68-1,"-")</f>
        <v>-4.822732237570404E-2</v>
      </c>
      <c r="K68" s="33">
        <f>IFERROR(I68-H68,"-")</f>
        <v>-0.38304390594289384</v>
      </c>
      <c r="L68" s="34">
        <f>IFERROR(I68/E68-1,"-")</f>
        <v>-2.480047079108505E-2</v>
      </c>
      <c r="M68" s="33">
        <f>IFERROR(I68-E68,"-")</f>
        <v>-0.19224501306062969</v>
      </c>
      <c r="N68" s="61">
        <f>IFERROR(I68/I66,"-")</f>
        <v>1.0503426851209767</v>
      </c>
    </row>
    <row r="69" spans="2:14" x14ac:dyDescent="0.25">
      <c r="B69" s="272"/>
      <c r="C69" s="280" t="s">
        <v>34</v>
      </c>
      <c r="D69" s="15" t="s">
        <v>30</v>
      </c>
      <c r="E69" s="57">
        <v>0.76972196158821105</v>
      </c>
      <c r="F69" s="57">
        <v>0.49563348888170433</v>
      </c>
      <c r="G69" s="57">
        <v>0.53007392392769836</v>
      </c>
      <c r="H69" s="57">
        <v>0.78235212112064911</v>
      </c>
      <c r="I69" s="57">
        <v>0.81120905005064936</v>
      </c>
      <c r="J69" s="57">
        <f t="shared" si="12"/>
        <v>3.6884835039068253E-2</v>
      </c>
      <c r="K69" s="44">
        <f t="shared" si="13"/>
        <v>2.8856928930000247E-2</v>
      </c>
      <c r="L69" s="17">
        <f t="shared" si="14"/>
        <v>5.3898797920271857E-2</v>
      </c>
      <c r="M69" s="44">
        <f t="shared" si="15"/>
        <v>4.1487088462438315E-2</v>
      </c>
      <c r="N69" s="17"/>
    </row>
    <row r="70" spans="2:14" x14ac:dyDescent="0.25">
      <c r="B70" s="272"/>
      <c r="C70" s="281"/>
      <c r="D70" s="19" t="s">
        <v>31</v>
      </c>
      <c r="E70" s="58">
        <v>0.81043671021028874</v>
      </c>
      <c r="F70" s="58">
        <v>0.51616511753038752</v>
      </c>
      <c r="G70" s="58">
        <v>0.57306823809480911</v>
      </c>
      <c r="H70" s="58">
        <v>0.82736563433026633</v>
      </c>
      <c r="I70" s="58">
        <v>0.86092257017663798</v>
      </c>
      <c r="J70" s="58">
        <f t="shared" si="12"/>
        <v>4.0558774082434912E-2</v>
      </c>
      <c r="K70" s="45">
        <f t="shared" si="13"/>
        <v>3.3556935846371649E-2</v>
      </c>
      <c r="L70" s="21">
        <f t="shared" si="14"/>
        <v>6.2294636126798197E-2</v>
      </c>
      <c r="M70" s="45">
        <f t="shared" si="15"/>
        <v>5.0485859966349245E-2</v>
      </c>
      <c r="N70" s="21"/>
    </row>
    <row r="71" spans="2:14" x14ac:dyDescent="0.25">
      <c r="B71" s="272"/>
      <c r="C71" s="282"/>
      <c r="D71" s="23" t="s">
        <v>32</v>
      </c>
      <c r="E71" s="59">
        <v>0.65968905165931457</v>
      </c>
      <c r="F71" s="59">
        <v>0.4347790730011355</v>
      </c>
      <c r="G71" s="59">
        <v>0.37207179589925665</v>
      </c>
      <c r="H71" s="59">
        <v>0.61583683713777571</v>
      </c>
      <c r="I71" s="59">
        <v>0.65263907078660088</v>
      </c>
      <c r="J71" s="25">
        <f>IFERROR(I71/H71-1,"-")</f>
        <v>5.9759714634595174E-2</v>
      </c>
      <c r="K71" s="24">
        <f>IFERROR(I71-H71,"-")</f>
        <v>3.6802233648825178E-2</v>
      </c>
      <c r="L71" s="25">
        <f>IFERROR(I71/E71-1,"-")</f>
        <v>-1.0686824125670902E-2</v>
      </c>
      <c r="M71" s="24">
        <f>IFERROR(I71-E71,"-")</f>
        <v>-7.0499808727136903E-3</v>
      </c>
      <c r="N71" s="25">
        <f>IFERROR(I71/I69,"-")</f>
        <v>0.8045263680747301</v>
      </c>
    </row>
    <row r="72" spans="2:14" x14ac:dyDescent="0.25">
      <c r="B72" s="272"/>
      <c r="C72" s="283" t="s">
        <v>39</v>
      </c>
      <c r="D72" s="26" t="s">
        <v>30</v>
      </c>
      <c r="E72" s="51">
        <v>46648</v>
      </c>
      <c r="F72" s="51">
        <v>23742</v>
      </c>
      <c r="G72" s="51">
        <v>29697</v>
      </c>
      <c r="H72" s="51">
        <v>44233</v>
      </c>
      <c r="I72" s="51">
        <v>45902</v>
      </c>
      <c r="J72" s="36">
        <f t="shared" si="12"/>
        <v>3.7732010037754726E-2</v>
      </c>
      <c r="K72" s="27">
        <f t="shared" si="13"/>
        <v>1669</v>
      </c>
      <c r="L72" s="36">
        <f t="shared" si="14"/>
        <v>-1.5992111130166298E-2</v>
      </c>
      <c r="M72" s="27">
        <f t="shared" si="15"/>
        <v>-746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34050</v>
      </c>
      <c r="F73" s="52">
        <v>17566</v>
      </c>
      <c r="G73" s="52">
        <v>23340</v>
      </c>
      <c r="H73" s="52">
        <v>34827</v>
      </c>
      <c r="I73" s="52">
        <v>34946</v>
      </c>
      <c r="J73" s="40">
        <f t="shared" si="12"/>
        <v>3.4168891951646962E-3</v>
      </c>
      <c r="K73" s="29">
        <f t="shared" si="13"/>
        <v>119</v>
      </c>
      <c r="L73" s="40">
        <f t="shared" si="14"/>
        <v>2.631424375917768E-2</v>
      </c>
      <c r="M73" s="29">
        <f t="shared" si="15"/>
        <v>896</v>
      </c>
      <c r="N73" s="40">
        <f t="shared" ref="N73" si="21">I73/$I$72</f>
        <v>0.76131758964750995</v>
      </c>
    </row>
    <row r="74" spans="2:14" x14ac:dyDescent="0.25">
      <c r="B74" s="273"/>
      <c r="C74" s="279"/>
      <c r="D74" s="32" t="s">
        <v>32</v>
      </c>
      <c r="E74" s="33">
        <v>12598</v>
      </c>
      <c r="F74" s="33">
        <v>6176</v>
      </c>
      <c r="G74" s="33">
        <v>6357</v>
      </c>
      <c r="H74" s="33">
        <v>9406</v>
      </c>
      <c r="I74" s="33">
        <v>10956</v>
      </c>
      <c r="J74" s="34">
        <f>IFERROR(I74/H74-1,"-")</f>
        <v>0.16478843291516054</v>
      </c>
      <c r="K74" s="33">
        <f>IFERROR(I74-H74,"-")</f>
        <v>1550</v>
      </c>
      <c r="L74" s="34">
        <f>IFERROR(I74/E74-1,"-")</f>
        <v>-0.13033814891252582</v>
      </c>
      <c r="M74" s="33">
        <f>IFERROR(I74-E74,"-")</f>
        <v>-1642</v>
      </c>
      <c r="N74" s="61">
        <f>IFERROR(I74/I72,"-")</f>
        <v>0.23868241035249008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08ADB-E4C5-447D-8D43-298DE6517ED3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9CD5A-1540-4899-89ED-6A73504C861B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44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461475</v>
      </c>
      <c r="D10" s="176">
        <v>325738</v>
      </c>
      <c r="E10" s="176">
        <v>465229</v>
      </c>
      <c r="F10" s="176">
        <v>499749</v>
      </c>
      <c r="G10" s="176">
        <v>518511</v>
      </c>
      <c r="H10" s="177">
        <f t="shared" ref="H10:H22" si="0">IFERROR(G10/F10-1,"-")</f>
        <v>3.7542846508947569E-2</v>
      </c>
      <c r="I10" s="177">
        <f t="shared" ref="I10:I22" si="1">IFERROR(G10/C10-1,"-")</f>
        <v>0.12359499431171783</v>
      </c>
      <c r="J10" s="177">
        <f t="shared" ref="J10:J22" si="2">G10/G$10</f>
        <v>1</v>
      </c>
      <c r="L10" s="154" t="s">
        <v>68</v>
      </c>
      <c r="M10" s="176">
        <v>168508</v>
      </c>
      <c r="N10" s="176">
        <v>126117</v>
      </c>
      <c r="O10" s="176">
        <v>171345</v>
      </c>
      <c r="P10" s="176">
        <v>183654</v>
      </c>
      <c r="Q10" s="176">
        <v>181999</v>
      </c>
      <c r="R10" s="177">
        <f t="shared" ref="R10:R22" si="3">IFERROR(Q10/P10-1,"-")</f>
        <v>-9.0115107756977286E-3</v>
      </c>
      <c r="S10" s="177">
        <f t="shared" ref="S10:S22" si="4">IFERROR(Q10/M10-1,"-")</f>
        <v>8.0061480760557302E-2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107730</v>
      </c>
      <c r="D11" s="158">
        <v>107944</v>
      </c>
      <c r="E11" s="158">
        <v>106792</v>
      </c>
      <c r="F11" s="158">
        <v>113306</v>
      </c>
      <c r="G11" s="158">
        <v>112486</v>
      </c>
      <c r="H11" s="159">
        <f t="shared" si="0"/>
        <v>-7.2370395212962846E-3</v>
      </c>
      <c r="I11" s="160">
        <f t="shared" si="1"/>
        <v>4.4147405550914343E-2</v>
      </c>
      <c r="J11" s="159">
        <f t="shared" si="2"/>
        <v>0.21694043135054031</v>
      </c>
      <c r="K11" s="79"/>
      <c r="L11" s="157" t="s">
        <v>97</v>
      </c>
      <c r="M11" s="158">
        <v>26790</v>
      </c>
      <c r="N11" s="158">
        <v>30586</v>
      </c>
      <c r="O11" s="158">
        <v>22949</v>
      </c>
      <c r="P11" s="158">
        <v>20260</v>
      </c>
      <c r="Q11" s="158">
        <v>18598</v>
      </c>
      <c r="R11" s="159">
        <f t="shared" si="3"/>
        <v>-8.2033563672260557E-2</v>
      </c>
      <c r="S11" s="160">
        <f t="shared" si="4"/>
        <v>-0.30578574094811495</v>
      </c>
      <c r="T11" s="159">
        <f t="shared" si="5"/>
        <v>0.1021873746559047</v>
      </c>
    </row>
    <row r="12" spans="1:20" x14ac:dyDescent="0.25">
      <c r="B12" s="162" t="s">
        <v>103</v>
      </c>
      <c r="C12" s="163">
        <v>40072</v>
      </c>
      <c r="D12" s="163">
        <v>46433</v>
      </c>
      <c r="E12" s="163">
        <v>39705</v>
      </c>
      <c r="F12" s="163">
        <v>48831</v>
      </c>
      <c r="G12" s="163">
        <v>44712</v>
      </c>
      <c r="H12" s="164">
        <f t="shared" si="0"/>
        <v>-8.4352153345211067E-2</v>
      </c>
      <c r="I12" s="165">
        <f t="shared" si="1"/>
        <v>0.11579157516470362</v>
      </c>
      <c r="J12" s="164">
        <f t="shared" si="2"/>
        <v>8.6231536071558756E-2</v>
      </c>
      <c r="K12" s="79"/>
      <c r="L12" s="162" t="s">
        <v>103</v>
      </c>
      <c r="M12" s="163">
        <v>13995</v>
      </c>
      <c r="N12" s="163">
        <v>12846</v>
      </c>
      <c r="O12" s="163">
        <v>8758</v>
      </c>
      <c r="P12" s="163">
        <v>7870</v>
      </c>
      <c r="Q12" s="163">
        <v>6503</v>
      </c>
      <c r="R12" s="164">
        <f t="shared" si="3"/>
        <v>-0.17369758576874206</v>
      </c>
      <c r="S12" s="165">
        <f t="shared" si="4"/>
        <v>-0.53533404787424077</v>
      </c>
      <c r="T12" s="164">
        <f t="shared" si="5"/>
        <v>3.5730965554755793E-2</v>
      </c>
    </row>
    <row r="13" spans="1:20" x14ac:dyDescent="0.25">
      <c r="B13" s="162" t="s">
        <v>100</v>
      </c>
      <c r="C13" s="163">
        <v>67658</v>
      </c>
      <c r="D13" s="163">
        <v>61511</v>
      </c>
      <c r="E13" s="163">
        <v>67087</v>
      </c>
      <c r="F13" s="163">
        <v>64475</v>
      </c>
      <c r="G13" s="163">
        <v>67774</v>
      </c>
      <c r="H13" s="164">
        <f t="shared" si="0"/>
        <v>5.1167119038386888E-2</v>
      </c>
      <c r="I13" s="165">
        <f t="shared" si="1"/>
        <v>1.7145053060982907E-3</v>
      </c>
      <c r="J13" s="164">
        <f t="shared" si="2"/>
        <v>0.13070889527898155</v>
      </c>
      <c r="K13" s="79"/>
      <c r="L13" s="162" t="s">
        <v>100</v>
      </c>
      <c r="M13" s="163">
        <v>12795</v>
      </c>
      <c r="N13" s="163">
        <v>17740</v>
      </c>
      <c r="O13" s="163">
        <v>14191</v>
      </c>
      <c r="P13" s="163">
        <v>12390</v>
      </c>
      <c r="Q13" s="163">
        <v>12095</v>
      </c>
      <c r="R13" s="164">
        <f t="shared" si="3"/>
        <v>-2.3809523809523836E-2</v>
      </c>
      <c r="S13" s="165">
        <f t="shared" si="4"/>
        <v>-5.4708870652598662E-2</v>
      </c>
      <c r="T13" s="164">
        <f>Q13/Q$10</f>
        <v>6.6456409101148903E-2</v>
      </c>
    </row>
    <row r="14" spans="1:20" x14ac:dyDescent="0.25">
      <c r="B14" s="157" t="s">
        <v>107</v>
      </c>
      <c r="C14" s="158">
        <v>353745</v>
      </c>
      <c r="D14" s="158">
        <v>217794</v>
      </c>
      <c r="E14" s="158">
        <v>358437</v>
      </c>
      <c r="F14" s="158">
        <v>386443</v>
      </c>
      <c r="G14" s="158">
        <v>406025</v>
      </c>
      <c r="H14" s="159">
        <f t="shared" si="0"/>
        <v>5.067241481926188E-2</v>
      </c>
      <c r="I14" s="160">
        <f t="shared" si="1"/>
        <v>0.14779007477137496</v>
      </c>
      <c r="J14" s="159">
        <f t="shared" si="2"/>
        <v>0.78305956864945969</v>
      </c>
      <c r="K14" s="79"/>
      <c r="L14" s="157" t="s">
        <v>107</v>
      </c>
      <c r="M14" s="158">
        <v>141718</v>
      </c>
      <c r="N14" s="158">
        <v>95531</v>
      </c>
      <c r="O14" s="158">
        <v>148396</v>
      </c>
      <c r="P14" s="158">
        <v>163394</v>
      </c>
      <c r="Q14" s="158">
        <v>163401</v>
      </c>
      <c r="R14" s="159">
        <f t="shared" si="3"/>
        <v>4.2841230400103569E-5</v>
      </c>
      <c r="S14" s="160">
        <f t="shared" si="4"/>
        <v>0.15300103021493383</v>
      </c>
      <c r="T14" s="159">
        <f t="shared" si="5"/>
        <v>0.89781262534409534</v>
      </c>
    </row>
    <row r="15" spans="1:20" x14ac:dyDescent="0.25">
      <c r="B15" s="162" t="s">
        <v>110</v>
      </c>
      <c r="C15" s="163">
        <v>178903</v>
      </c>
      <c r="D15" s="163">
        <v>77013</v>
      </c>
      <c r="E15" s="163">
        <v>190060</v>
      </c>
      <c r="F15" s="163">
        <v>208939</v>
      </c>
      <c r="G15" s="163">
        <v>216324</v>
      </c>
      <c r="H15" s="164">
        <f t="shared" si="0"/>
        <v>3.5345244305754253E-2</v>
      </c>
      <c r="I15" s="165">
        <f t="shared" si="1"/>
        <v>0.20916921460232629</v>
      </c>
      <c r="J15" s="164">
        <f t="shared" si="2"/>
        <v>0.41720233514814536</v>
      </c>
      <c r="K15" s="79"/>
      <c r="L15" s="162" t="s">
        <v>110</v>
      </c>
      <c r="M15" s="163">
        <v>74067</v>
      </c>
      <c r="N15" s="163">
        <v>35490</v>
      </c>
      <c r="O15" s="163">
        <v>85087</v>
      </c>
      <c r="P15" s="163">
        <v>95823</v>
      </c>
      <c r="Q15" s="163">
        <v>94224</v>
      </c>
      <c r="R15" s="164">
        <f t="shared" si="3"/>
        <v>-1.6687016687016665E-2</v>
      </c>
      <c r="S15" s="165">
        <f t="shared" si="4"/>
        <v>0.272145489894285</v>
      </c>
      <c r="T15" s="164">
        <f t="shared" si="5"/>
        <v>0.51771713031390287</v>
      </c>
    </row>
    <row r="16" spans="1:20" x14ac:dyDescent="0.25">
      <c r="B16" s="162" t="s">
        <v>113</v>
      </c>
      <c r="C16" s="163">
        <v>49048</v>
      </c>
      <c r="D16" s="163">
        <v>35334</v>
      </c>
      <c r="E16" s="163">
        <v>35336</v>
      </c>
      <c r="F16" s="163">
        <v>38233</v>
      </c>
      <c r="G16" s="163">
        <v>37362</v>
      </c>
      <c r="H16" s="164">
        <f t="shared" si="0"/>
        <v>-2.2781366882012932E-2</v>
      </c>
      <c r="I16" s="165">
        <f t="shared" si="1"/>
        <v>-0.23825640189202413</v>
      </c>
      <c r="J16" s="164">
        <f t="shared" si="2"/>
        <v>7.2056330531078419E-2</v>
      </c>
      <c r="K16" s="79"/>
      <c r="L16" s="162" t="s">
        <v>113</v>
      </c>
      <c r="M16" s="163">
        <v>21292</v>
      </c>
      <c r="N16" s="163">
        <v>19804</v>
      </c>
      <c r="O16" s="163">
        <v>16493</v>
      </c>
      <c r="P16" s="163">
        <v>17384</v>
      </c>
      <c r="Q16" s="163">
        <v>16729</v>
      </c>
      <c r="R16" s="164">
        <f t="shared" si="3"/>
        <v>-3.7678324896456505E-2</v>
      </c>
      <c r="S16" s="165">
        <f t="shared" si="4"/>
        <v>-0.21430584256997931</v>
      </c>
      <c r="T16" s="164">
        <f t="shared" si="5"/>
        <v>9.1918087462019016E-2</v>
      </c>
    </row>
    <row r="17" spans="2:24" x14ac:dyDescent="0.25">
      <c r="B17" s="162" t="s">
        <v>116</v>
      </c>
      <c r="C17" s="163">
        <v>14012</v>
      </c>
      <c r="D17" s="163">
        <v>11705</v>
      </c>
      <c r="E17" s="163">
        <v>16234</v>
      </c>
      <c r="F17" s="163">
        <v>18305</v>
      </c>
      <c r="G17" s="163">
        <v>17983</v>
      </c>
      <c r="H17" s="164">
        <f t="shared" si="0"/>
        <v>-1.7590822179732291E-2</v>
      </c>
      <c r="I17" s="165">
        <f t="shared" si="1"/>
        <v>0.2833999429060805</v>
      </c>
      <c r="J17" s="164">
        <f t="shared" si="2"/>
        <v>3.4682002889041892E-2</v>
      </c>
      <c r="K17" s="79"/>
      <c r="L17" s="162" t="s">
        <v>116</v>
      </c>
      <c r="M17" s="163">
        <v>4039</v>
      </c>
      <c r="N17" s="163">
        <v>3611</v>
      </c>
      <c r="O17" s="163">
        <v>5012</v>
      </c>
      <c r="P17" s="163">
        <v>5882</v>
      </c>
      <c r="Q17" s="163">
        <v>3614</v>
      </c>
      <c r="R17" s="164">
        <f t="shared" si="3"/>
        <v>-0.38558313498809926</v>
      </c>
      <c r="S17" s="165">
        <f t="shared" si="4"/>
        <v>-0.10522406536271356</v>
      </c>
      <c r="T17" s="164">
        <f t="shared" si="5"/>
        <v>1.9857251962922873E-2</v>
      </c>
    </row>
    <row r="18" spans="2:24" x14ac:dyDescent="0.25">
      <c r="B18" s="162" t="s">
        <v>123</v>
      </c>
      <c r="C18" s="163">
        <v>12530</v>
      </c>
      <c r="D18" s="163">
        <v>16171</v>
      </c>
      <c r="E18" s="163">
        <v>17018</v>
      </c>
      <c r="F18" s="163">
        <v>17333</v>
      </c>
      <c r="G18" s="163">
        <v>16397</v>
      </c>
      <c r="H18" s="164">
        <f t="shared" si="0"/>
        <v>-5.4001038481509278E-2</v>
      </c>
      <c r="I18" s="165">
        <f t="shared" si="1"/>
        <v>0.3086193136472466</v>
      </c>
      <c r="J18" s="164">
        <f t="shared" si="2"/>
        <v>3.1623244251327357E-2</v>
      </c>
      <c r="K18" s="79"/>
      <c r="L18" s="162" t="s">
        <v>123</v>
      </c>
      <c r="M18" s="163">
        <v>5729</v>
      </c>
      <c r="N18" s="163">
        <v>7659</v>
      </c>
      <c r="O18" s="163">
        <v>7424</v>
      </c>
      <c r="P18" s="163">
        <v>7152</v>
      </c>
      <c r="Q18" s="163">
        <v>6638</v>
      </c>
      <c r="R18" s="164">
        <f t="shared" si="3"/>
        <v>-7.1868008948545836E-2</v>
      </c>
      <c r="S18" s="165">
        <f t="shared" si="4"/>
        <v>0.15866643393262359</v>
      </c>
      <c r="T18" s="164">
        <f t="shared" si="5"/>
        <v>3.6472727872131162E-2</v>
      </c>
    </row>
    <row r="19" spans="2:24" x14ac:dyDescent="0.25">
      <c r="B19" s="162" t="s">
        <v>119</v>
      </c>
      <c r="C19" s="163">
        <v>12175</v>
      </c>
      <c r="D19" s="163">
        <v>14403</v>
      </c>
      <c r="E19" s="163">
        <v>12868</v>
      </c>
      <c r="F19" s="163">
        <v>13370</v>
      </c>
      <c r="G19" s="163">
        <v>13293</v>
      </c>
      <c r="H19" s="164">
        <f t="shared" si="0"/>
        <v>-5.7591623036649109E-3</v>
      </c>
      <c r="I19" s="165">
        <f t="shared" si="1"/>
        <v>9.1827515400410675E-2</v>
      </c>
      <c r="J19" s="164">
        <f t="shared" si="2"/>
        <v>2.5636871734640153E-2</v>
      </c>
      <c r="K19" s="79"/>
      <c r="L19" s="162" t="s">
        <v>119</v>
      </c>
      <c r="M19" s="163">
        <v>5623</v>
      </c>
      <c r="N19" s="163">
        <v>7782</v>
      </c>
      <c r="O19" s="163">
        <v>6516</v>
      </c>
      <c r="P19" s="163">
        <v>6621</v>
      </c>
      <c r="Q19" s="163">
        <v>6812</v>
      </c>
      <c r="R19" s="164">
        <f t="shared" si="3"/>
        <v>2.8847606101797263E-2</v>
      </c>
      <c r="S19" s="165">
        <f t="shared" si="4"/>
        <v>0.21145296105281886</v>
      </c>
      <c r="T19" s="164">
        <f t="shared" si="5"/>
        <v>3.7428777081192757E-2</v>
      </c>
    </row>
    <row r="20" spans="2:24" x14ac:dyDescent="0.25">
      <c r="B20" s="162" t="s">
        <v>128</v>
      </c>
      <c r="C20" s="163">
        <v>2171</v>
      </c>
      <c r="D20" s="163">
        <v>1052</v>
      </c>
      <c r="E20" s="163">
        <v>1557</v>
      </c>
      <c r="F20" s="163">
        <v>1535</v>
      </c>
      <c r="G20" s="163">
        <v>1846</v>
      </c>
      <c r="H20" s="164">
        <f t="shared" si="0"/>
        <v>0.20260586319218232</v>
      </c>
      <c r="I20" s="165">
        <f t="shared" si="1"/>
        <v>-0.14970059880239517</v>
      </c>
      <c r="J20" s="164">
        <f t="shared" si="2"/>
        <v>3.5601944799628165E-3</v>
      </c>
      <c r="K20" s="79"/>
      <c r="L20" s="162" t="s">
        <v>128</v>
      </c>
      <c r="M20" s="163">
        <v>1033</v>
      </c>
      <c r="N20" s="163">
        <v>220</v>
      </c>
      <c r="O20" s="163">
        <v>564</v>
      </c>
      <c r="P20" s="163">
        <v>734</v>
      </c>
      <c r="Q20" s="163">
        <v>961</v>
      </c>
      <c r="R20" s="164">
        <f t="shared" si="3"/>
        <v>0.30926430517711179</v>
      </c>
      <c r="S20" s="165">
        <f t="shared" si="4"/>
        <v>-6.9699903194578861E-2</v>
      </c>
      <c r="T20" s="164">
        <f t="shared" si="5"/>
        <v>5.2802487925757832E-3</v>
      </c>
    </row>
    <row r="21" spans="2:24" x14ac:dyDescent="0.25">
      <c r="B21" s="162" t="s">
        <v>131</v>
      </c>
      <c r="C21" s="163">
        <v>1515</v>
      </c>
      <c r="D21" s="163">
        <v>320</v>
      </c>
      <c r="E21" s="163">
        <v>821</v>
      </c>
      <c r="F21" s="163">
        <v>1131</v>
      </c>
      <c r="G21" s="163">
        <v>638</v>
      </c>
      <c r="H21" s="164">
        <f t="shared" si="0"/>
        <v>-0.4358974358974359</v>
      </c>
      <c r="I21" s="165">
        <f t="shared" si="1"/>
        <v>-0.5788778877887788</v>
      </c>
      <c r="J21" s="164">
        <f t="shared" si="2"/>
        <v>1.2304464129015585E-3</v>
      </c>
      <c r="K21" s="79"/>
      <c r="L21" s="162" t="s">
        <v>131</v>
      </c>
      <c r="M21" s="163">
        <v>717</v>
      </c>
      <c r="N21" s="163">
        <v>65</v>
      </c>
      <c r="O21" s="163">
        <v>431</v>
      </c>
      <c r="P21" s="163">
        <v>464</v>
      </c>
      <c r="Q21" s="163">
        <v>235</v>
      </c>
      <c r="R21" s="164">
        <f t="shared" si="3"/>
        <v>-0.49353448275862066</v>
      </c>
      <c r="S21" s="165">
        <f t="shared" si="4"/>
        <v>-0.6722454672245467</v>
      </c>
      <c r="T21" s="164">
        <f t="shared" si="5"/>
        <v>1.2912158858015704E-3</v>
      </c>
    </row>
    <row r="22" spans="2:24" x14ac:dyDescent="0.25">
      <c r="B22" s="168" t="s">
        <v>145</v>
      </c>
      <c r="C22" s="169">
        <f>C14-SUM(C15:C21)</f>
        <v>83391</v>
      </c>
      <c r="D22" s="169">
        <f>D14-SUM(D15:D21)</f>
        <v>61796</v>
      </c>
      <c r="E22" s="169">
        <f>E14-SUM(E15:E21)</f>
        <v>84543</v>
      </c>
      <c r="F22" s="169">
        <f>F14-SUM(F15:F21)</f>
        <v>87597</v>
      </c>
      <c r="G22" s="169">
        <f>G14-SUM(G15:G21)</f>
        <v>102182</v>
      </c>
      <c r="H22" s="170">
        <f t="shared" si="0"/>
        <v>0.16650113588364901</v>
      </c>
      <c r="I22" s="171">
        <f t="shared" si="1"/>
        <v>0.2253360674413305</v>
      </c>
      <c r="J22" s="170">
        <f t="shared" si="2"/>
        <v>0.19706814320236216</v>
      </c>
      <c r="K22" s="79"/>
      <c r="L22" s="168" t="s">
        <v>145</v>
      </c>
      <c r="M22" s="169">
        <f>M14-SUM(M15:M21)</f>
        <v>29218</v>
      </c>
      <c r="N22" s="169">
        <f>N14-SUM(N15:N21)</f>
        <v>20900</v>
      </c>
      <c r="O22" s="169">
        <f>O14-SUM(O15:O21)</f>
        <v>26869</v>
      </c>
      <c r="P22" s="169">
        <f>P14-SUM(P15:P21)</f>
        <v>29334</v>
      </c>
      <c r="Q22" s="169">
        <f>Q14-SUM(Q15:Q21)</f>
        <v>34188</v>
      </c>
      <c r="R22" s="170">
        <f t="shared" si="3"/>
        <v>0.1654735119656372</v>
      </c>
      <c r="S22" s="171">
        <f t="shared" si="4"/>
        <v>0.17010062290368944</v>
      </c>
      <c r="T22" s="170">
        <f t="shared" si="5"/>
        <v>0.1878471859735493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168508</v>
      </c>
      <c r="D24" s="176">
        <v>126117</v>
      </c>
      <c r="E24" s="176">
        <v>171345</v>
      </c>
      <c r="F24" s="176">
        <v>183654</v>
      </c>
      <c r="G24" s="176">
        <v>181999</v>
      </c>
      <c r="H24" s="177">
        <f t="shared" ref="H24:H36" si="6">IFERROR(G24/F24-1,"-")</f>
        <v>-9.0115107756977286E-3</v>
      </c>
      <c r="I24" s="177">
        <f t="shared" ref="I24:I36" si="7">IFERROR(G24/C24-1,"-")</f>
        <v>8.0061480760557302E-2</v>
      </c>
      <c r="J24" s="177">
        <f t="shared" ref="J24:J36" si="8">G24/G$10</f>
        <v>0.35100316097440554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26790</v>
      </c>
      <c r="D25" s="158">
        <v>30586</v>
      </c>
      <c r="E25" s="158">
        <v>22949</v>
      </c>
      <c r="F25" s="158">
        <v>20260</v>
      </c>
      <c r="G25" s="158">
        <v>18598</v>
      </c>
      <c r="H25" s="159">
        <f t="shared" si="6"/>
        <v>-8.2033563672260557E-2</v>
      </c>
      <c r="I25" s="160">
        <f t="shared" si="7"/>
        <v>-0.30578574094811495</v>
      </c>
      <c r="J25" s="159">
        <f t="shared" si="8"/>
        <v>3.5868091515898412E-2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13995</v>
      </c>
      <c r="D26" s="163">
        <v>12846</v>
      </c>
      <c r="E26" s="163">
        <v>8758</v>
      </c>
      <c r="F26" s="163">
        <v>7870</v>
      </c>
      <c r="G26" s="163">
        <v>6503</v>
      </c>
      <c r="H26" s="164">
        <f t="shared" si="6"/>
        <v>-0.17369758576874206</v>
      </c>
      <c r="I26" s="165">
        <f t="shared" si="7"/>
        <v>-0.53533404787424077</v>
      </c>
      <c r="J26" s="164">
        <f t="shared" si="8"/>
        <v>1.2541681854386888E-2</v>
      </c>
    </row>
    <row r="27" spans="2:24" x14ac:dyDescent="0.25">
      <c r="B27" s="162" t="s">
        <v>100</v>
      </c>
      <c r="C27" s="163">
        <v>12795</v>
      </c>
      <c r="D27" s="163">
        <v>17740</v>
      </c>
      <c r="E27" s="163">
        <v>14191</v>
      </c>
      <c r="F27" s="163">
        <v>12390</v>
      </c>
      <c r="G27" s="163">
        <v>12095</v>
      </c>
      <c r="H27" s="164">
        <f t="shared" si="6"/>
        <v>-2.3809523809523836E-2</v>
      </c>
      <c r="I27" s="165">
        <f t="shared" si="7"/>
        <v>-5.4708870652598662E-2</v>
      </c>
      <c r="J27" s="164">
        <f t="shared" si="8"/>
        <v>2.3326409661511522E-2</v>
      </c>
    </row>
    <row r="28" spans="2:24" x14ac:dyDescent="0.25">
      <c r="B28" s="157" t="s">
        <v>107</v>
      </c>
      <c r="C28" s="158">
        <v>141718</v>
      </c>
      <c r="D28" s="158">
        <v>95531</v>
      </c>
      <c r="E28" s="158">
        <v>148396</v>
      </c>
      <c r="F28" s="158">
        <v>163394</v>
      </c>
      <c r="G28" s="158">
        <v>163401</v>
      </c>
      <c r="H28" s="159">
        <f t="shared" si="6"/>
        <v>4.2841230400103569E-5</v>
      </c>
      <c r="I28" s="160">
        <f t="shared" si="7"/>
        <v>0.15300103021493383</v>
      </c>
      <c r="J28" s="159">
        <f t="shared" si="8"/>
        <v>0.31513506945850717</v>
      </c>
    </row>
    <row r="29" spans="2:24" x14ac:dyDescent="0.25">
      <c r="B29" s="162" t="s">
        <v>110</v>
      </c>
      <c r="C29" s="163">
        <v>74067</v>
      </c>
      <c r="D29" s="163">
        <v>35490</v>
      </c>
      <c r="E29" s="163">
        <v>85087</v>
      </c>
      <c r="F29" s="163">
        <v>95823</v>
      </c>
      <c r="G29" s="163">
        <v>94224</v>
      </c>
      <c r="H29" s="164">
        <f t="shared" si="6"/>
        <v>-1.6687016687016665E-2</v>
      </c>
      <c r="I29" s="165">
        <f t="shared" si="7"/>
        <v>0.272145489894285</v>
      </c>
      <c r="J29" s="164">
        <f t="shared" si="8"/>
        <v>0.18172034923077812</v>
      </c>
    </row>
    <row r="30" spans="2:24" x14ac:dyDescent="0.25">
      <c r="B30" s="162" t="s">
        <v>113</v>
      </c>
      <c r="C30" s="163">
        <v>21292</v>
      </c>
      <c r="D30" s="163">
        <v>19804</v>
      </c>
      <c r="E30" s="163">
        <v>16493</v>
      </c>
      <c r="F30" s="163">
        <v>17384</v>
      </c>
      <c r="G30" s="163">
        <v>16729</v>
      </c>
      <c r="H30" s="164">
        <f t="shared" si="6"/>
        <v>-3.7678324896456505E-2</v>
      </c>
      <c r="I30" s="165">
        <f t="shared" si="7"/>
        <v>-0.21430584256997931</v>
      </c>
      <c r="J30" s="164">
        <f t="shared" si="8"/>
        <v>3.2263539249890553E-2</v>
      </c>
    </row>
    <row r="31" spans="2:24" x14ac:dyDescent="0.25">
      <c r="B31" s="162" t="s">
        <v>116</v>
      </c>
      <c r="C31" s="163">
        <v>4039</v>
      </c>
      <c r="D31" s="163">
        <v>3611</v>
      </c>
      <c r="E31" s="163">
        <v>5012</v>
      </c>
      <c r="F31" s="163">
        <v>5882</v>
      </c>
      <c r="G31" s="163">
        <v>3614</v>
      </c>
      <c r="H31" s="164">
        <f t="shared" si="6"/>
        <v>-0.38558313498809926</v>
      </c>
      <c r="I31" s="165">
        <f t="shared" si="7"/>
        <v>-0.10522406536271356</v>
      </c>
      <c r="J31" s="164">
        <f t="shared" si="8"/>
        <v>6.9699582072511477E-3</v>
      </c>
    </row>
    <row r="32" spans="2:24" x14ac:dyDescent="0.25">
      <c r="B32" s="162" t="s">
        <v>123</v>
      </c>
      <c r="C32" s="163">
        <v>5729</v>
      </c>
      <c r="D32" s="163">
        <v>7659</v>
      </c>
      <c r="E32" s="163">
        <v>7424</v>
      </c>
      <c r="F32" s="163">
        <v>7152</v>
      </c>
      <c r="G32" s="163">
        <v>6638</v>
      </c>
      <c r="H32" s="164">
        <f t="shared" si="6"/>
        <v>-7.1868008948545836E-2</v>
      </c>
      <c r="I32" s="165">
        <f t="shared" si="7"/>
        <v>0.15866643393262359</v>
      </c>
      <c r="J32" s="164">
        <f t="shared" si="8"/>
        <v>1.2802042772477344E-2</v>
      </c>
    </row>
    <row r="33" spans="2:10" x14ac:dyDescent="0.25">
      <c r="B33" s="162" t="s">
        <v>119</v>
      </c>
      <c r="C33" s="163">
        <v>5623</v>
      </c>
      <c r="D33" s="163">
        <v>7782</v>
      </c>
      <c r="E33" s="163">
        <v>6516</v>
      </c>
      <c r="F33" s="163">
        <v>6621</v>
      </c>
      <c r="G33" s="163">
        <v>6812</v>
      </c>
      <c r="H33" s="164">
        <f t="shared" si="6"/>
        <v>2.8847606101797263E-2</v>
      </c>
      <c r="I33" s="165">
        <f t="shared" si="7"/>
        <v>0.21145296105281886</v>
      </c>
      <c r="J33" s="164">
        <f t="shared" si="8"/>
        <v>1.3137619066905042E-2</v>
      </c>
    </row>
    <row r="34" spans="2:10" x14ac:dyDescent="0.25">
      <c r="B34" s="162" t="s">
        <v>128</v>
      </c>
      <c r="C34" s="163">
        <v>1033</v>
      </c>
      <c r="D34" s="163">
        <v>220</v>
      </c>
      <c r="E34" s="163">
        <v>564</v>
      </c>
      <c r="F34" s="163">
        <v>734</v>
      </c>
      <c r="G34" s="163">
        <v>961</v>
      </c>
      <c r="H34" s="164">
        <f t="shared" si="6"/>
        <v>0.30926430517711179</v>
      </c>
      <c r="I34" s="165">
        <f t="shared" si="7"/>
        <v>-6.9699903194578861E-2</v>
      </c>
      <c r="J34" s="164">
        <f t="shared" si="8"/>
        <v>1.8533840169253882E-3</v>
      </c>
    </row>
    <row r="35" spans="2:10" x14ac:dyDescent="0.25">
      <c r="B35" s="162" t="s">
        <v>131</v>
      </c>
      <c r="C35" s="163">
        <v>717</v>
      </c>
      <c r="D35" s="163">
        <v>65</v>
      </c>
      <c r="E35" s="163">
        <v>431</v>
      </c>
      <c r="F35" s="163">
        <v>464</v>
      </c>
      <c r="G35" s="163">
        <v>235</v>
      </c>
      <c r="H35" s="164">
        <f t="shared" si="6"/>
        <v>-0.49353448275862066</v>
      </c>
      <c r="I35" s="165">
        <f t="shared" si="7"/>
        <v>-0.6722454672245467</v>
      </c>
      <c r="J35" s="164">
        <f t="shared" si="8"/>
        <v>4.5322085741671825E-4</v>
      </c>
    </row>
    <row r="36" spans="2:10" x14ac:dyDescent="0.25">
      <c r="B36" s="168" t="s">
        <v>145</v>
      </c>
      <c r="C36" s="169">
        <f>C28-SUM(C29:C35)</f>
        <v>29218</v>
      </c>
      <c r="D36" s="169">
        <f>D28-SUM(D29:D35)</f>
        <v>20900</v>
      </c>
      <c r="E36" s="169">
        <f>E28-SUM(E29:E35)</f>
        <v>26869</v>
      </c>
      <c r="F36" s="169">
        <f>F28-SUM(F29:F35)</f>
        <v>29334</v>
      </c>
      <c r="G36" s="169">
        <f>G28-SUM(G29:G35)</f>
        <v>34188</v>
      </c>
      <c r="H36" s="170">
        <f t="shared" si="6"/>
        <v>0.1654735119656372</v>
      </c>
      <c r="I36" s="171">
        <f t="shared" si="7"/>
        <v>0.17010062290368944</v>
      </c>
      <c r="J36" s="170">
        <f t="shared" si="8"/>
        <v>6.5934956056862823E-2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122832</v>
      </c>
      <c r="D38" s="176">
        <v>68931</v>
      </c>
      <c r="E38" s="176">
        <v>125170</v>
      </c>
      <c r="F38" s="176">
        <v>128953</v>
      </c>
      <c r="G38" s="176">
        <v>134918</v>
      </c>
      <c r="H38" s="177">
        <f t="shared" ref="H38:H50" si="9">IFERROR(G38/F38-1,"-")</f>
        <v>4.6257163462656958E-2</v>
      </c>
      <c r="I38" s="177">
        <f t="shared" ref="I38:I50" si="10">IFERROR(G38/C38-1,"-")</f>
        <v>9.8394555164777797E-2</v>
      </c>
      <c r="J38" s="177">
        <f t="shared" ref="J38:J50" si="11">G38/G$10</f>
        <v>0.26020277294020766</v>
      </c>
    </row>
    <row r="39" spans="2:10" x14ac:dyDescent="0.25">
      <c r="B39" s="157" t="s">
        <v>97</v>
      </c>
      <c r="C39" s="158">
        <v>10774</v>
      </c>
      <c r="D39" s="158">
        <v>9669</v>
      </c>
      <c r="E39" s="158">
        <v>12300</v>
      </c>
      <c r="F39" s="158">
        <v>12391</v>
      </c>
      <c r="G39" s="158">
        <v>12285</v>
      </c>
      <c r="H39" s="159">
        <f t="shared" si="9"/>
        <v>-8.5545960777984043E-3</v>
      </c>
      <c r="I39" s="160">
        <f t="shared" si="10"/>
        <v>0.14024503434193436</v>
      </c>
      <c r="J39" s="159">
        <f t="shared" si="11"/>
        <v>2.3692843546231419E-2</v>
      </c>
    </row>
    <row r="40" spans="2:10" x14ac:dyDescent="0.25">
      <c r="B40" s="162" t="s">
        <v>103</v>
      </c>
      <c r="C40" s="163">
        <v>3385</v>
      </c>
      <c r="D40" s="163">
        <v>2943</v>
      </c>
      <c r="E40" s="163">
        <v>4194</v>
      </c>
      <c r="F40" s="163">
        <v>5378</v>
      </c>
      <c r="G40" s="163">
        <v>5410</v>
      </c>
      <c r="H40" s="164">
        <f t="shared" si="9"/>
        <v>5.9501673484567696E-3</v>
      </c>
      <c r="I40" s="165">
        <f t="shared" si="10"/>
        <v>0.5982274741506648</v>
      </c>
      <c r="J40" s="164">
        <f t="shared" si="11"/>
        <v>1.0433722717550832E-2</v>
      </c>
    </row>
    <row r="41" spans="2:10" x14ac:dyDescent="0.25">
      <c r="B41" s="162" t="s">
        <v>100</v>
      </c>
      <c r="C41" s="163">
        <v>7389</v>
      </c>
      <c r="D41" s="163">
        <v>6726</v>
      </c>
      <c r="E41" s="163">
        <v>8106</v>
      </c>
      <c r="F41" s="163">
        <v>7013</v>
      </c>
      <c r="G41" s="163">
        <v>6875</v>
      </c>
      <c r="H41" s="164">
        <f t="shared" si="9"/>
        <v>-1.9677741337516097E-2</v>
      </c>
      <c r="I41" s="165">
        <f t="shared" si="10"/>
        <v>-6.9562863716335133E-2</v>
      </c>
      <c r="J41" s="164">
        <f t="shared" si="11"/>
        <v>1.3259120828680587E-2</v>
      </c>
    </row>
    <row r="42" spans="2:10" x14ac:dyDescent="0.25">
      <c r="B42" s="157" t="s">
        <v>107</v>
      </c>
      <c r="C42" s="158">
        <v>112058</v>
      </c>
      <c r="D42" s="158">
        <v>59262</v>
      </c>
      <c r="E42" s="158">
        <v>112870</v>
      </c>
      <c r="F42" s="158">
        <v>116562</v>
      </c>
      <c r="G42" s="158">
        <v>122633</v>
      </c>
      <c r="H42" s="159">
        <f t="shared" si="9"/>
        <v>5.2083869528662952E-2</v>
      </c>
      <c r="I42" s="160">
        <f t="shared" si="10"/>
        <v>9.4370772278641324E-2</v>
      </c>
      <c r="J42" s="159">
        <f t="shared" si="11"/>
        <v>0.23650992939397622</v>
      </c>
    </row>
    <row r="43" spans="2:10" x14ac:dyDescent="0.25">
      <c r="B43" s="162" t="s">
        <v>110</v>
      </c>
      <c r="C43" s="163">
        <v>72039</v>
      </c>
      <c r="D43" s="163">
        <v>27108</v>
      </c>
      <c r="E43" s="163">
        <v>68258</v>
      </c>
      <c r="F43" s="163">
        <v>72064</v>
      </c>
      <c r="G43" s="163">
        <v>76519</v>
      </c>
      <c r="H43" s="164">
        <f t="shared" si="9"/>
        <v>6.1820048845470765E-2</v>
      </c>
      <c r="I43" s="165">
        <f t="shared" si="10"/>
        <v>6.2188536764807845E-2</v>
      </c>
      <c r="J43" s="164">
        <f t="shared" si="11"/>
        <v>0.14757449697306324</v>
      </c>
    </row>
    <row r="44" spans="2:10" x14ac:dyDescent="0.25">
      <c r="B44" s="162" t="s">
        <v>113</v>
      </c>
      <c r="C44" s="163">
        <v>4749</v>
      </c>
      <c r="D44" s="163">
        <v>3104</v>
      </c>
      <c r="E44" s="163">
        <v>3215</v>
      </c>
      <c r="F44" s="163">
        <v>3854</v>
      </c>
      <c r="G44" s="163">
        <v>3441</v>
      </c>
      <c r="H44" s="164">
        <f t="shared" si="9"/>
        <v>-0.10716139076284381</v>
      </c>
      <c r="I44" s="165">
        <f t="shared" si="10"/>
        <v>-0.27542640555906506</v>
      </c>
      <c r="J44" s="164">
        <f t="shared" si="11"/>
        <v>6.6363105122167129E-3</v>
      </c>
    </row>
    <row r="45" spans="2:10" x14ac:dyDescent="0.25">
      <c r="B45" s="162" t="s">
        <v>116</v>
      </c>
      <c r="C45" s="163">
        <v>1883</v>
      </c>
      <c r="D45" s="163">
        <v>1620</v>
      </c>
      <c r="E45" s="163">
        <v>2240</v>
      </c>
      <c r="F45" s="163">
        <v>2611</v>
      </c>
      <c r="G45" s="163">
        <v>2354</v>
      </c>
      <c r="H45" s="164">
        <f t="shared" si="9"/>
        <v>-9.8429720413634625E-2</v>
      </c>
      <c r="I45" s="165">
        <f t="shared" si="10"/>
        <v>0.2501327668613913</v>
      </c>
      <c r="J45" s="164">
        <f t="shared" si="11"/>
        <v>4.5399229717402335E-3</v>
      </c>
    </row>
    <row r="46" spans="2:10" x14ac:dyDescent="0.25">
      <c r="B46" s="162" t="s">
        <v>123</v>
      </c>
      <c r="C46" s="163">
        <v>4925</v>
      </c>
      <c r="D46" s="163">
        <v>5580</v>
      </c>
      <c r="E46" s="163">
        <v>6502</v>
      </c>
      <c r="F46" s="163">
        <v>6405</v>
      </c>
      <c r="G46" s="163">
        <v>5630</v>
      </c>
      <c r="H46" s="164">
        <f t="shared" si="9"/>
        <v>-0.12099921935987512</v>
      </c>
      <c r="I46" s="165">
        <f t="shared" si="10"/>
        <v>0.14314720812182746</v>
      </c>
      <c r="J46" s="164">
        <f t="shared" si="11"/>
        <v>1.0858014584068612E-2</v>
      </c>
    </row>
    <row r="47" spans="2:10" x14ac:dyDescent="0.25">
      <c r="B47" s="162" t="s">
        <v>119</v>
      </c>
      <c r="C47" s="163">
        <v>4362</v>
      </c>
      <c r="D47" s="163">
        <v>3905</v>
      </c>
      <c r="E47" s="163">
        <v>4026</v>
      </c>
      <c r="F47" s="163">
        <v>4643</v>
      </c>
      <c r="G47" s="163">
        <v>3835</v>
      </c>
      <c r="H47" s="164">
        <f t="shared" si="9"/>
        <v>-0.17402541460262766</v>
      </c>
      <c r="I47" s="165">
        <f t="shared" si="10"/>
        <v>-0.12081613938560298</v>
      </c>
      <c r="J47" s="164">
        <f t="shared" si="11"/>
        <v>7.3961786731621898E-3</v>
      </c>
    </row>
    <row r="48" spans="2:10" x14ac:dyDescent="0.25">
      <c r="B48" s="162" t="s">
        <v>128</v>
      </c>
      <c r="C48" s="163">
        <v>730</v>
      </c>
      <c r="D48" s="163">
        <v>646</v>
      </c>
      <c r="E48" s="163">
        <v>625</v>
      </c>
      <c r="F48" s="163">
        <v>539</v>
      </c>
      <c r="G48" s="163">
        <v>547</v>
      </c>
      <c r="H48" s="164">
        <f t="shared" si="9"/>
        <v>1.4842300556586308E-2</v>
      </c>
      <c r="I48" s="165">
        <f t="shared" si="10"/>
        <v>-0.25068493150684934</v>
      </c>
      <c r="J48" s="164">
        <f t="shared" si="11"/>
        <v>1.0549438681146592E-3</v>
      </c>
    </row>
    <row r="49" spans="2:10" x14ac:dyDescent="0.25">
      <c r="B49" s="162" t="s">
        <v>131</v>
      </c>
      <c r="C49" s="163">
        <v>454</v>
      </c>
      <c r="D49" s="163">
        <v>92</v>
      </c>
      <c r="E49" s="163">
        <v>134</v>
      </c>
      <c r="F49" s="163">
        <v>422</v>
      </c>
      <c r="G49" s="163">
        <v>113</v>
      </c>
      <c r="H49" s="164">
        <f t="shared" si="9"/>
        <v>-0.73222748815165883</v>
      </c>
      <c r="I49" s="165">
        <f t="shared" si="10"/>
        <v>-0.75110132158590304</v>
      </c>
      <c r="J49" s="164">
        <f t="shared" si="11"/>
        <v>2.179317314386773E-4</v>
      </c>
    </row>
    <row r="50" spans="2:10" x14ac:dyDescent="0.25">
      <c r="B50" s="168" t="s">
        <v>145</v>
      </c>
      <c r="C50" s="169">
        <f>C42-SUM(C43:C49)</f>
        <v>22916</v>
      </c>
      <c r="D50" s="169">
        <f>D42-SUM(D43:D49)</f>
        <v>17207</v>
      </c>
      <c r="E50" s="169">
        <f>E42-SUM(E43:E49)</f>
        <v>27870</v>
      </c>
      <c r="F50" s="169">
        <f>F42-SUM(F43:F49)</f>
        <v>26024</v>
      </c>
      <c r="G50" s="169">
        <f>G42-SUM(G43:G49)</f>
        <v>30194</v>
      </c>
      <c r="H50" s="170">
        <f t="shared" si="9"/>
        <v>0.16023670458038741</v>
      </c>
      <c r="I50" s="171">
        <f t="shared" si="10"/>
        <v>0.31759469366381565</v>
      </c>
      <c r="J50" s="170">
        <f t="shared" si="11"/>
        <v>5.8232130080171876E-2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3964</v>
      </c>
      <c r="D52" s="176">
        <v>2558</v>
      </c>
      <c r="E52" s="176">
        <v>3499</v>
      </c>
      <c r="F52" s="176">
        <v>4023</v>
      </c>
      <c r="G52" s="176">
        <v>3471</v>
      </c>
      <c r="H52" s="177">
        <f t="shared" ref="H52:H64" si="12">IFERROR(G52/F52-1,"-")</f>
        <v>-0.13721103653989564</v>
      </c>
      <c r="I52" s="177">
        <f t="shared" ref="I52:I64" si="13">IFERROR(G52/C52-1,"-")</f>
        <v>-0.12436932391523714</v>
      </c>
      <c r="J52" s="177">
        <f t="shared" ref="J52:J64" si="14">G52/G$10</f>
        <v>6.6941684940145917E-3</v>
      </c>
    </row>
    <row r="53" spans="2:10" x14ac:dyDescent="0.25">
      <c r="B53" s="157" t="s">
        <v>97</v>
      </c>
      <c r="C53" s="158">
        <v>1162</v>
      </c>
      <c r="D53" s="158">
        <v>695</v>
      </c>
      <c r="E53" s="158">
        <v>563</v>
      </c>
      <c r="F53" s="158">
        <v>1757</v>
      </c>
      <c r="G53" s="158">
        <v>908</v>
      </c>
      <c r="H53" s="159">
        <f t="shared" si="12"/>
        <v>-0.48321001707455891</v>
      </c>
      <c r="I53" s="160">
        <f t="shared" si="13"/>
        <v>-0.21858864027538727</v>
      </c>
      <c r="J53" s="159">
        <f t="shared" si="14"/>
        <v>1.7511682490824688E-3</v>
      </c>
    </row>
    <row r="54" spans="2:10" x14ac:dyDescent="0.25">
      <c r="B54" s="162" t="s">
        <v>103</v>
      </c>
      <c r="C54" s="163">
        <v>757</v>
      </c>
      <c r="D54" s="163">
        <v>333</v>
      </c>
      <c r="E54" s="163">
        <v>284</v>
      </c>
      <c r="F54" s="163">
        <v>1401</v>
      </c>
      <c r="G54" s="163">
        <v>691</v>
      </c>
      <c r="H54" s="164">
        <f t="shared" si="12"/>
        <v>-0.50678087080656675</v>
      </c>
      <c r="I54" s="165">
        <f t="shared" si="13"/>
        <v>-8.7186261558784728E-2</v>
      </c>
      <c r="J54" s="164">
        <f t="shared" si="14"/>
        <v>1.3326621807444778E-3</v>
      </c>
    </row>
    <row r="55" spans="2:10" x14ac:dyDescent="0.25">
      <c r="B55" s="162" t="s">
        <v>100</v>
      </c>
      <c r="C55" s="163">
        <v>405</v>
      </c>
      <c r="D55" s="163">
        <v>362</v>
      </c>
      <c r="E55" s="163">
        <v>279</v>
      </c>
      <c r="F55" s="163">
        <v>356</v>
      </c>
      <c r="G55" s="163">
        <v>217</v>
      </c>
      <c r="H55" s="164">
        <f t="shared" si="12"/>
        <v>-0.3904494382022472</v>
      </c>
      <c r="I55" s="165">
        <f t="shared" si="13"/>
        <v>-0.46419753086419757</v>
      </c>
      <c r="J55" s="164">
        <f t="shared" si="14"/>
        <v>4.1850606833799089E-4</v>
      </c>
    </row>
    <row r="56" spans="2:10" x14ac:dyDescent="0.25">
      <c r="B56" s="157" t="s">
        <v>107</v>
      </c>
      <c r="C56" s="158">
        <v>2802</v>
      </c>
      <c r="D56" s="158">
        <v>1863</v>
      </c>
      <c r="E56" s="158">
        <v>2936</v>
      </c>
      <c r="F56" s="158">
        <v>2266</v>
      </c>
      <c r="G56" s="158">
        <v>2563</v>
      </c>
      <c r="H56" s="159">
        <f t="shared" si="12"/>
        <v>0.13106796116504849</v>
      </c>
      <c r="I56" s="160">
        <f t="shared" si="13"/>
        <v>-8.5296216987865825E-2</v>
      </c>
      <c r="J56" s="159">
        <f t="shared" si="14"/>
        <v>4.9430002449321227E-3</v>
      </c>
    </row>
    <row r="57" spans="2:10" x14ac:dyDescent="0.25">
      <c r="B57" s="162" t="s">
        <v>110</v>
      </c>
      <c r="C57" s="163">
        <v>1100</v>
      </c>
      <c r="D57" s="163">
        <v>696</v>
      </c>
      <c r="E57" s="163">
        <v>956</v>
      </c>
      <c r="F57" s="163">
        <v>940</v>
      </c>
      <c r="G57" s="163">
        <v>1013</v>
      </c>
      <c r="H57" s="164">
        <f t="shared" si="12"/>
        <v>7.7659574468085024E-2</v>
      </c>
      <c r="I57" s="165">
        <f t="shared" si="13"/>
        <v>-7.9090909090909101E-2</v>
      </c>
      <c r="J57" s="164">
        <f t="shared" si="14"/>
        <v>1.9536711853750449E-3</v>
      </c>
    </row>
    <row r="58" spans="2:10" x14ac:dyDescent="0.25">
      <c r="B58" s="162" t="s">
        <v>113</v>
      </c>
      <c r="C58" s="163">
        <v>791</v>
      </c>
      <c r="D58" s="163">
        <v>488</v>
      </c>
      <c r="E58" s="163">
        <v>525</v>
      </c>
      <c r="F58" s="163">
        <v>404</v>
      </c>
      <c r="G58" s="163">
        <v>401</v>
      </c>
      <c r="H58" s="164">
        <f t="shared" si="12"/>
        <v>-7.4257425742574323E-3</v>
      </c>
      <c r="I58" s="165">
        <f t="shared" si="13"/>
        <v>-0.49304677623261695</v>
      </c>
      <c r="J58" s="164">
        <f t="shared" si="14"/>
        <v>7.7336835669831495E-4</v>
      </c>
    </row>
    <row r="59" spans="2:10" x14ac:dyDescent="0.25">
      <c r="B59" s="162" t="s">
        <v>116</v>
      </c>
      <c r="C59" s="163">
        <v>110</v>
      </c>
      <c r="D59" s="163">
        <v>106</v>
      </c>
      <c r="E59" s="163">
        <v>307</v>
      </c>
      <c r="F59" s="163">
        <v>177</v>
      </c>
      <c r="G59" s="163">
        <v>210</v>
      </c>
      <c r="H59" s="164">
        <f t="shared" si="12"/>
        <v>0.18644067796610164</v>
      </c>
      <c r="I59" s="165">
        <f t="shared" si="13"/>
        <v>0.90909090909090917</v>
      </c>
      <c r="J59" s="164">
        <f t="shared" si="14"/>
        <v>4.0500587258515247E-4</v>
      </c>
    </row>
    <row r="60" spans="2:10" x14ac:dyDescent="0.25">
      <c r="B60" s="162" t="s">
        <v>123</v>
      </c>
      <c r="C60" s="163">
        <v>45</v>
      </c>
      <c r="D60" s="163">
        <v>58</v>
      </c>
      <c r="E60" s="163">
        <v>52</v>
      </c>
      <c r="F60" s="163">
        <v>36</v>
      </c>
      <c r="G60" s="163">
        <v>88</v>
      </c>
      <c r="H60" s="164">
        <f t="shared" si="12"/>
        <v>1.4444444444444446</v>
      </c>
      <c r="I60" s="165">
        <f t="shared" si="13"/>
        <v>0.95555555555555549</v>
      </c>
      <c r="J60" s="164">
        <f t="shared" si="14"/>
        <v>1.6971674660711152E-4</v>
      </c>
    </row>
    <row r="61" spans="2:10" x14ac:dyDescent="0.25">
      <c r="B61" s="162" t="s">
        <v>119</v>
      </c>
      <c r="C61" s="163">
        <v>48</v>
      </c>
      <c r="D61" s="163">
        <v>25</v>
      </c>
      <c r="E61" s="163">
        <v>57</v>
      </c>
      <c r="F61" s="163">
        <v>18</v>
      </c>
      <c r="G61" s="163">
        <v>70</v>
      </c>
      <c r="H61" s="164">
        <f t="shared" si="12"/>
        <v>2.8888888888888888</v>
      </c>
      <c r="I61" s="165">
        <f t="shared" si="13"/>
        <v>0.45833333333333326</v>
      </c>
      <c r="J61" s="164">
        <f t="shared" si="14"/>
        <v>1.3500195752838416E-4</v>
      </c>
    </row>
    <row r="62" spans="2:10" x14ac:dyDescent="0.25">
      <c r="B62" s="162" t="s">
        <v>128</v>
      </c>
      <c r="C62" s="163">
        <v>2</v>
      </c>
      <c r="D62" s="163">
        <v>0</v>
      </c>
      <c r="E62" s="163">
        <v>3</v>
      </c>
      <c r="F62" s="163">
        <v>7</v>
      </c>
      <c r="G62" s="163">
        <v>4</v>
      </c>
      <c r="H62" s="164">
        <f t="shared" si="12"/>
        <v>-0.4285714285714286</v>
      </c>
      <c r="I62" s="165">
        <f t="shared" si="13"/>
        <v>1</v>
      </c>
      <c r="J62" s="164">
        <f t="shared" si="14"/>
        <v>7.7143975730505236E-6</v>
      </c>
    </row>
    <row r="63" spans="2:10" x14ac:dyDescent="0.25">
      <c r="B63" s="162" t="s">
        <v>131</v>
      </c>
      <c r="C63" s="163">
        <v>11</v>
      </c>
      <c r="D63" s="163">
        <v>2</v>
      </c>
      <c r="E63" s="163">
        <v>0</v>
      </c>
      <c r="F63" s="163">
        <v>0</v>
      </c>
      <c r="G63" s="163">
        <v>4</v>
      </c>
      <c r="H63" s="164" t="str">
        <f t="shared" si="12"/>
        <v>-</v>
      </c>
      <c r="I63" s="165">
        <f t="shared" si="13"/>
        <v>-0.63636363636363635</v>
      </c>
      <c r="J63" s="164">
        <f t="shared" si="14"/>
        <v>7.7143975730505236E-6</v>
      </c>
    </row>
    <row r="64" spans="2:10" x14ac:dyDescent="0.25">
      <c r="B64" s="168" t="s">
        <v>145</v>
      </c>
      <c r="C64" s="169">
        <f>C56-SUM(C57:C63)</f>
        <v>695</v>
      </c>
      <c r="D64" s="169">
        <f>D56-SUM(D57:D63)</f>
        <v>488</v>
      </c>
      <c r="E64" s="169">
        <f>E56-SUM(E57:E63)</f>
        <v>1036</v>
      </c>
      <c r="F64" s="169">
        <f>F56-SUM(F57:F63)</f>
        <v>684</v>
      </c>
      <c r="G64" s="169">
        <f>G56-SUM(G57:G63)</f>
        <v>773</v>
      </c>
      <c r="H64" s="170">
        <f t="shared" si="12"/>
        <v>0.13011695906432741</v>
      </c>
      <c r="I64" s="171">
        <f t="shared" si="13"/>
        <v>0.11223021582733805</v>
      </c>
      <c r="J64" s="170">
        <f t="shared" si="14"/>
        <v>1.4908073309920138E-3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14155</v>
      </c>
      <c r="D66" s="176">
        <v>9924</v>
      </c>
      <c r="E66" s="176">
        <v>13134</v>
      </c>
      <c r="F66" s="176">
        <v>18421</v>
      </c>
      <c r="G66" s="176">
        <v>19553</v>
      </c>
      <c r="H66" s="177">
        <f t="shared" ref="H66:H78" si="15">IFERROR(G66/F66-1,"-")</f>
        <v>6.1451604147440442E-2</v>
      </c>
      <c r="I66" s="177">
        <f t="shared" ref="I66:I78" si="16">IFERROR(G66/C66-1,"-")</f>
        <v>0.3813493465206641</v>
      </c>
      <c r="J66" s="177">
        <f t="shared" ref="J66:J78" si="17">G66/G$10</f>
        <v>3.7709903936464222E-2</v>
      </c>
    </row>
    <row r="67" spans="2:10" x14ac:dyDescent="0.25">
      <c r="B67" s="157" t="s">
        <v>97</v>
      </c>
      <c r="C67" s="158">
        <v>6768</v>
      </c>
      <c r="D67" s="158">
        <v>5017</v>
      </c>
      <c r="E67" s="158">
        <v>1381</v>
      </c>
      <c r="F67" s="158">
        <v>9816</v>
      </c>
      <c r="G67" s="158">
        <v>7884</v>
      </c>
      <c r="H67" s="159">
        <f t="shared" si="15"/>
        <v>-0.19682151589242058</v>
      </c>
      <c r="I67" s="160">
        <f t="shared" si="16"/>
        <v>0.16489361702127669</v>
      </c>
      <c r="J67" s="159">
        <f t="shared" si="17"/>
        <v>1.5205077616482581E-2</v>
      </c>
    </row>
    <row r="68" spans="2:10" x14ac:dyDescent="0.25">
      <c r="B68" s="162" t="s">
        <v>103</v>
      </c>
      <c r="C68" s="163">
        <v>3707</v>
      </c>
      <c r="D68" s="163">
        <v>3373</v>
      </c>
      <c r="E68" s="163">
        <v>286</v>
      </c>
      <c r="F68" s="163">
        <v>7748</v>
      </c>
      <c r="G68" s="163">
        <v>5350</v>
      </c>
      <c r="H68" s="164">
        <f t="shared" si="15"/>
        <v>-0.30949922560660814</v>
      </c>
      <c r="I68" s="165">
        <f t="shared" si="16"/>
        <v>0.44321553817102788</v>
      </c>
      <c r="J68" s="164">
        <f t="shared" si="17"/>
        <v>1.0318006753955075E-2</v>
      </c>
    </row>
    <row r="69" spans="2:10" x14ac:dyDescent="0.25">
      <c r="B69" s="162" t="s">
        <v>100</v>
      </c>
      <c r="C69" s="163">
        <v>3061</v>
      </c>
      <c r="D69" s="163">
        <v>1644</v>
      </c>
      <c r="E69" s="163">
        <v>1095</v>
      </c>
      <c r="F69" s="163">
        <v>2068</v>
      </c>
      <c r="G69" s="163">
        <v>2534</v>
      </c>
      <c r="H69" s="164">
        <f t="shared" si="15"/>
        <v>0.22533849129593819</v>
      </c>
      <c r="I69" s="165">
        <f t="shared" si="16"/>
        <v>-0.17216595883698138</v>
      </c>
      <c r="J69" s="164">
        <f t="shared" si="17"/>
        <v>4.8870708625275063E-3</v>
      </c>
    </row>
    <row r="70" spans="2:10" x14ac:dyDescent="0.25">
      <c r="B70" s="157" t="s">
        <v>107</v>
      </c>
      <c r="C70" s="158">
        <v>7387</v>
      </c>
      <c r="D70" s="158">
        <v>4907</v>
      </c>
      <c r="E70" s="158">
        <v>11753</v>
      </c>
      <c r="F70" s="158">
        <v>8605</v>
      </c>
      <c r="G70" s="158">
        <v>11669</v>
      </c>
      <c r="H70" s="159">
        <f t="shared" si="15"/>
        <v>0.35607205113306217</v>
      </c>
      <c r="I70" s="160">
        <f t="shared" si="16"/>
        <v>0.5796669825368892</v>
      </c>
      <c r="J70" s="159">
        <f t="shared" si="17"/>
        <v>2.250482631998164E-2</v>
      </c>
    </row>
    <row r="71" spans="2:10" x14ac:dyDescent="0.25">
      <c r="B71" s="162" t="s">
        <v>110</v>
      </c>
      <c r="C71" s="163">
        <v>2707</v>
      </c>
      <c r="D71" s="163">
        <v>2258</v>
      </c>
      <c r="E71" s="163">
        <v>5708</v>
      </c>
      <c r="F71" s="163">
        <v>3480</v>
      </c>
      <c r="G71" s="163">
        <v>5692</v>
      </c>
      <c r="H71" s="164">
        <f t="shared" si="15"/>
        <v>0.63563218390804588</v>
      </c>
      <c r="I71" s="165">
        <f t="shared" si="16"/>
        <v>1.1026967122275582</v>
      </c>
      <c r="J71" s="164">
        <f t="shared" si="17"/>
        <v>1.0977587746450895E-2</v>
      </c>
    </row>
    <row r="72" spans="2:10" x14ac:dyDescent="0.25">
      <c r="B72" s="162" t="s">
        <v>113</v>
      </c>
      <c r="C72" s="163">
        <v>1326</v>
      </c>
      <c r="D72" s="163">
        <v>578</v>
      </c>
      <c r="E72" s="163">
        <v>289</v>
      </c>
      <c r="F72" s="163">
        <v>835</v>
      </c>
      <c r="G72" s="163">
        <v>580</v>
      </c>
      <c r="H72" s="164">
        <f t="shared" si="15"/>
        <v>-0.30538922155688619</v>
      </c>
      <c r="I72" s="165">
        <f t="shared" si="16"/>
        <v>-0.56259426847662142</v>
      </c>
      <c r="J72" s="164">
        <f t="shared" si="17"/>
        <v>1.118587648092326E-3</v>
      </c>
    </row>
    <row r="73" spans="2:10" x14ac:dyDescent="0.25">
      <c r="B73" s="162" t="s">
        <v>116</v>
      </c>
      <c r="C73" s="163">
        <v>762</v>
      </c>
      <c r="D73" s="163">
        <v>438</v>
      </c>
      <c r="E73" s="163">
        <v>1556</v>
      </c>
      <c r="F73" s="163">
        <v>323</v>
      </c>
      <c r="G73" s="163">
        <v>1041</v>
      </c>
      <c r="H73" s="164">
        <f t="shared" si="15"/>
        <v>2.2229102167182662</v>
      </c>
      <c r="I73" s="165">
        <f t="shared" si="16"/>
        <v>0.36614173228346458</v>
      </c>
      <c r="J73" s="164">
        <f t="shared" si="17"/>
        <v>2.0076719683863988E-3</v>
      </c>
    </row>
    <row r="74" spans="2:10" x14ac:dyDescent="0.25">
      <c r="B74" s="162" t="s">
        <v>123</v>
      </c>
      <c r="C74" s="163">
        <v>64</v>
      </c>
      <c r="D74" s="163">
        <v>432</v>
      </c>
      <c r="E74" s="163">
        <v>194</v>
      </c>
      <c r="F74" s="163">
        <v>319</v>
      </c>
      <c r="G74" s="163">
        <v>527</v>
      </c>
      <c r="H74" s="164">
        <f t="shared" si="15"/>
        <v>0.65203761755485901</v>
      </c>
      <c r="I74" s="165">
        <f t="shared" si="16"/>
        <v>7.234375</v>
      </c>
      <c r="J74" s="164">
        <f t="shared" si="17"/>
        <v>1.0163718802494064E-3</v>
      </c>
    </row>
    <row r="75" spans="2:10" x14ac:dyDescent="0.25">
      <c r="B75" s="162" t="s">
        <v>119</v>
      </c>
      <c r="C75" s="163">
        <v>125</v>
      </c>
      <c r="D75" s="163">
        <v>108</v>
      </c>
      <c r="E75" s="163">
        <v>393</v>
      </c>
      <c r="F75" s="163">
        <v>58</v>
      </c>
      <c r="G75" s="163">
        <v>290</v>
      </c>
      <c r="H75" s="164">
        <f t="shared" si="15"/>
        <v>4</v>
      </c>
      <c r="I75" s="165">
        <f t="shared" si="16"/>
        <v>1.3199999999999998</v>
      </c>
      <c r="J75" s="164">
        <f t="shared" si="17"/>
        <v>5.59293824046163E-4</v>
      </c>
    </row>
    <row r="76" spans="2:10" x14ac:dyDescent="0.25">
      <c r="B76" s="162" t="s">
        <v>128</v>
      </c>
      <c r="C76" s="163">
        <v>6</v>
      </c>
      <c r="D76" s="163">
        <v>22</v>
      </c>
      <c r="E76" s="163">
        <v>14</v>
      </c>
      <c r="F76" s="163">
        <v>6</v>
      </c>
      <c r="G76" s="163">
        <v>33</v>
      </c>
      <c r="H76" s="164">
        <f t="shared" si="15"/>
        <v>4.5</v>
      </c>
      <c r="I76" s="165">
        <f t="shared" si="16"/>
        <v>4.5</v>
      </c>
      <c r="J76" s="164">
        <f t="shared" si="17"/>
        <v>6.3643779977666818E-5</v>
      </c>
    </row>
    <row r="77" spans="2:10" x14ac:dyDescent="0.25">
      <c r="B77" s="162" t="s">
        <v>131</v>
      </c>
      <c r="C77" s="163">
        <v>15</v>
      </c>
      <c r="D77" s="163">
        <v>7</v>
      </c>
      <c r="E77" s="163">
        <v>13</v>
      </c>
      <c r="F77" s="163">
        <v>8</v>
      </c>
      <c r="G77" s="163">
        <v>47</v>
      </c>
      <c r="H77" s="164">
        <f t="shared" si="15"/>
        <v>4.875</v>
      </c>
      <c r="I77" s="165">
        <f t="shared" si="16"/>
        <v>2.1333333333333333</v>
      </c>
      <c r="J77" s="164">
        <f t="shared" si="17"/>
        <v>9.0644171483343647E-5</v>
      </c>
    </row>
    <row r="78" spans="2:10" x14ac:dyDescent="0.25">
      <c r="B78" s="168" t="s">
        <v>145</v>
      </c>
      <c r="C78" s="169">
        <f>C70-SUM(C71:C77)</f>
        <v>2382</v>
      </c>
      <c r="D78" s="169">
        <f>D70-SUM(D71:D77)</f>
        <v>1064</v>
      </c>
      <c r="E78" s="169">
        <f>E70-SUM(E71:E77)</f>
        <v>3586</v>
      </c>
      <c r="F78" s="169">
        <f>F70-SUM(F71:F77)</f>
        <v>3576</v>
      </c>
      <c r="G78" s="169">
        <f>G70-SUM(G71:G77)</f>
        <v>3459</v>
      </c>
      <c r="H78" s="170">
        <f t="shared" si="15"/>
        <v>-3.2718120805369177E-2</v>
      </c>
      <c r="I78" s="171">
        <f t="shared" si="16"/>
        <v>0.45214105793450887</v>
      </c>
      <c r="J78" s="170">
        <f t="shared" si="17"/>
        <v>6.6710253012954406E-3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81941</v>
      </c>
      <c r="D80" s="176">
        <v>55397</v>
      </c>
      <c r="E80" s="176">
        <v>71676</v>
      </c>
      <c r="F80" s="176">
        <v>83171</v>
      </c>
      <c r="G80" s="176">
        <v>91131</v>
      </c>
      <c r="H80" s="177">
        <f t="shared" ref="H80:H92" si="18">IFERROR(G80/F80-1,"-")</f>
        <v>9.5706436137596107E-2</v>
      </c>
      <c r="I80" s="177">
        <f t="shared" ref="I80:I92" si="19">IFERROR(G80/C80-1,"-")</f>
        <v>0.11215386680660466</v>
      </c>
      <c r="J80" s="177">
        <f t="shared" ref="J80:J92" si="20">G80/G$10</f>
        <v>0.17575519130741682</v>
      </c>
    </row>
    <row r="81" spans="2:10" x14ac:dyDescent="0.25">
      <c r="B81" s="157" t="s">
        <v>97</v>
      </c>
      <c r="C81" s="158">
        <v>36909</v>
      </c>
      <c r="D81" s="158">
        <v>30530</v>
      </c>
      <c r="E81" s="158">
        <v>36680</v>
      </c>
      <c r="F81" s="158">
        <v>38459</v>
      </c>
      <c r="G81" s="158">
        <v>38667</v>
      </c>
      <c r="H81" s="159">
        <f t="shared" si="18"/>
        <v>5.4083569515588348E-3</v>
      </c>
      <c r="I81" s="160">
        <f t="shared" si="19"/>
        <v>4.7630659188815816E-2</v>
      </c>
      <c r="J81" s="159">
        <f t="shared" si="20"/>
        <v>7.457315273928615E-2</v>
      </c>
    </row>
    <row r="82" spans="2:10" x14ac:dyDescent="0.25">
      <c r="B82" s="162" t="s">
        <v>103</v>
      </c>
      <c r="C82" s="163">
        <v>7517</v>
      </c>
      <c r="D82" s="163">
        <v>8973</v>
      </c>
      <c r="E82" s="163">
        <v>8316</v>
      </c>
      <c r="F82" s="163">
        <v>11755</v>
      </c>
      <c r="G82" s="163">
        <v>8535</v>
      </c>
      <c r="H82" s="164">
        <f t="shared" si="18"/>
        <v>-0.27392598894087627</v>
      </c>
      <c r="I82" s="165">
        <f t="shared" si="19"/>
        <v>0.13542636690168952</v>
      </c>
      <c r="J82" s="164">
        <f t="shared" si="20"/>
        <v>1.6460595821496556E-2</v>
      </c>
    </row>
    <row r="83" spans="2:10" x14ac:dyDescent="0.25">
      <c r="B83" s="162" t="s">
        <v>100</v>
      </c>
      <c r="C83" s="163">
        <v>29392</v>
      </c>
      <c r="D83" s="163">
        <v>21557</v>
      </c>
      <c r="E83" s="163">
        <v>28364</v>
      </c>
      <c r="F83" s="163">
        <v>26704</v>
      </c>
      <c r="G83" s="163">
        <v>30132</v>
      </c>
      <c r="H83" s="164">
        <f t="shared" si="18"/>
        <v>0.12837028160575192</v>
      </c>
      <c r="I83" s="165">
        <f t="shared" si="19"/>
        <v>2.5176918889493693E-2</v>
      </c>
      <c r="J83" s="164">
        <f t="shared" si="20"/>
        <v>5.8112556917789597E-2</v>
      </c>
    </row>
    <row r="84" spans="2:10" x14ac:dyDescent="0.25">
      <c r="B84" s="157" t="s">
        <v>107</v>
      </c>
      <c r="C84" s="158">
        <v>45032</v>
      </c>
      <c r="D84" s="158">
        <v>24867</v>
      </c>
      <c r="E84" s="158">
        <v>34996</v>
      </c>
      <c r="F84" s="158">
        <v>44712</v>
      </c>
      <c r="G84" s="158">
        <v>52464</v>
      </c>
      <c r="H84" s="159">
        <f t="shared" si="18"/>
        <v>0.17337627482555029</v>
      </c>
      <c r="I84" s="160">
        <f t="shared" si="19"/>
        <v>0.16503819506128981</v>
      </c>
      <c r="J84" s="159">
        <f t="shared" si="20"/>
        <v>0.10118203856813067</v>
      </c>
    </row>
    <row r="85" spans="2:10" x14ac:dyDescent="0.25">
      <c r="B85" s="162" t="s">
        <v>110</v>
      </c>
      <c r="C85" s="163">
        <v>9366</v>
      </c>
      <c r="D85" s="163">
        <v>2422</v>
      </c>
      <c r="E85" s="163">
        <v>7553</v>
      </c>
      <c r="F85" s="163">
        <v>11321</v>
      </c>
      <c r="G85" s="163">
        <v>13030</v>
      </c>
      <c r="H85" s="164">
        <f t="shared" si="18"/>
        <v>0.15095839590142224</v>
      </c>
      <c r="I85" s="165">
        <f t="shared" si="19"/>
        <v>0.39120222079863343</v>
      </c>
      <c r="J85" s="164">
        <f t="shared" si="20"/>
        <v>2.5129650094212079E-2</v>
      </c>
    </row>
    <row r="86" spans="2:10" x14ac:dyDescent="0.25">
      <c r="B86" s="162" t="s">
        <v>113</v>
      </c>
      <c r="C86" s="163">
        <v>15897</v>
      </c>
      <c r="D86" s="163">
        <v>8104</v>
      </c>
      <c r="E86" s="163">
        <v>11169</v>
      </c>
      <c r="F86" s="163">
        <v>11398</v>
      </c>
      <c r="G86" s="163">
        <v>12402</v>
      </c>
      <c r="H86" s="164">
        <f t="shared" si="18"/>
        <v>8.8085629057729431E-2</v>
      </c>
      <c r="I86" s="165">
        <f t="shared" si="19"/>
        <v>-0.21985280241555005</v>
      </c>
      <c r="J86" s="164">
        <f t="shared" si="20"/>
        <v>2.3918489675243147E-2</v>
      </c>
    </row>
    <row r="87" spans="2:10" x14ac:dyDescent="0.25">
      <c r="B87" s="162" t="s">
        <v>116</v>
      </c>
      <c r="C87" s="163">
        <v>2657</v>
      </c>
      <c r="D87" s="163">
        <v>2405</v>
      </c>
      <c r="E87" s="163">
        <v>2802</v>
      </c>
      <c r="F87" s="163">
        <v>4299</v>
      </c>
      <c r="G87" s="163">
        <v>5249</v>
      </c>
      <c r="H87" s="164">
        <f t="shared" si="18"/>
        <v>0.22098162363340301</v>
      </c>
      <c r="I87" s="165">
        <f t="shared" si="19"/>
        <v>0.97553631915694394</v>
      </c>
      <c r="J87" s="164">
        <f t="shared" si="20"/>
        <v>1.012321821523555E-2</v>
      </c>
    </row>
    <row r="88" spans="2:10" x14ac:dyDescent="0.25">
      <c r="B88" s="162" t="s">
        <v>123</v>
      </c>
      <c r="C88" s="163">
        <v>974</v>
      </c>
      <c r="D88" s="163">
        <v>825</v>
      </c>
      <c r="E88" s="163">
        <v>1068</v>
      </c>
      <c r="F88" s="163">
        <v>1572</v>
      </c>
      <c r="G88" s="163">
        <v>2152</v>
      </c>
      <c r="H88" s="164">
        <f t="shared" si="18"/>
        <v>0.36895674300254444</v>
      </c>
      <c r="I88" s="165">
        <f t="shared" si="19"/>
        <v>1.2094455852156059</v>
      </c>
      <c r="J88" s="164">
        <f t="shared" si="20"/>
        <v>4.1503458943011814E-3</v>
      </c>
    </row>
    <row r="89" spans="2:10" x14ac:dyDescent="0.25">
      <c r="B89" s="162" t="s">
        <v>119</v>
      </c>
      <c r="C89" s="163">
        <v>691</v>
      </c>
      <c r="D89" s="163">
        <v>961</v>
      </c>
      <c r="E89" s="163">
        <v>552</v>
      </c>
      <c r="F89" s="163">
        <v>787</v>
      </c>
      <c r="G89" s="163">
        <v>972</v>
      </c>
      <c r="H89" s="164">
        <f t="shared" si="18"/>
        <v>0.2350698856416773</v>
      </c>
      <c r="I89" s="165">
        <f t="shared" si="19"/>
        <v>0.40665701881331406</v>
      </c>
      <c r="J89" s="164">
        <f t="shared" si="20"/>
        <v>1.8745986102512771E-3</v>
      </c>
    </row>
    <row r="90" spans="2:10" x14ac:dyDescent="0.25">
      <c r="B90" s="162" t="s">
        <v>128</v>
      </c>
      <c r="C90" s="163">
        <v>294</v>
      </c>
      <c r="D90" s="163">
        <v>123</v>
      </c>
      <c r="E90" s="163">
        <v>258</v>
      </c>
      <c r="F90" s="163">
        <v>141</v>
      </c>
      <c r="G90" s="163">
        <v>224</v>
      </c>
      <c r="H90" s="164">
        <f t="shared" si="18"/>
        <v>0.58865248226950362</v>
      </c>
      <c r="I90" s="165">
        <f t="shared" si="19"/>
        <v>-0.23809523809523814</v>
      </c>
      <c r="J90" s="164">
        <f t="shared" si="20"/>
        <v>4.3200626409082931E-4</v>
      </c>
    </row>
    <row r="91" spans="2:10" x14ac:dyDescent="0.25">
      <c r="B91" s="162" t="s">
        <v>131</v>
      </c>
      <c r="C91" s="163">
        <v>215</v>
      </c>
      <c r="D91" s="163">
        <v>85</v>
      </c>
      <c r="E91" s="163">
        <v>186</v>
      </c>
      <c r="F91" s="163">
        <v>123</v>
      </c>
      <c r="G91" s="163">
        <v>182</v>
      </c>
      <c r="H91" s="164">
        <f t="shared" si="18"/>
        <v>0.47967479674796754</v>
      </c>
      <c r="I91" s="165">
        <f t="shared" si="19"/>
        <v>-0.15348837209302324</v>
      </c>
      <c r="J91" s="164">
        <f t="shared" si="20"/>
        <v>3.5100508957379884E-4</v>
      </c>
    </row>
    <row r="92" spans="2:10" x14ac:dyDescent="0.25">
      <c r="B92" s="168" t="s">
        <v>145</v>
      </c>
      <c r="C92" s="169">
        <f>C84-SUM(C85:C91)</f>
        <v>14938</v>
      </c>
      <c r="D92" s="169">
        <f>D84-SUM(D85:D91)</f>
        <v>9942</v>
      </c>
      <c r="E92" s="169">
        <f>E84-SUM(E85:E91)</f>
        <v>11408</v>
      </c>
      <c r="F92" s="169">
        <f>F84-SUM(F85:F91)</f>
        <v>15071</v>
      </c>
      <c r="G92" s="169">
        <f>G84-SUM(G85:G91)</f>
        <v>18253</v>
      </c>
      <c r="H92" s="170">
        <f t="shared" si="18"/>
        <v>0.21113396589476485</v>
      </c>
      <c r="I92" s="171">
        <f t="shared" si="19"/>
        <v>0.22191725799973216</v>
      </c>
      <c r="J92" s="170">
        <f t="shared" si="20"/>
        <v>3.5202724725222803E-2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3949</v>
      </c>
      <c r="D94" s="176">
        <v>3996</v>
      </c>
      <c r="E94" s="176">
        <v>4766</v>
      </c>
      <c r="F94" s="176">
        <v>4736</v>
      </c>
      <c r="G94" s="176">
        <v>5250</v>
      </c>
      <c r="H94" s="177">
        <f t="shared" ref="H94:H106" si="21">IFERROR(G94/F94-1,"-")</f>
        <v>0.10853040540540548</v>
      </c>
      <c r="I94" s="177">
        <f t="shared" ref="I94:I106" si="22">IFERROR(G94/C94-1,"-")</f>
        <v>0.32945049379589775</v>
      </c>
      <c r="J94" s="177">
        <f t="shared" ref="J94:J106" si="23">G94/G$10</f>
        <v>1.0125146814628812E-2</v>
      </c>
    </row>
    <row r="95" spans="2:10" x14ac:dyDescent="0.25">
      <c r="B95" s="157" t="s">
        <v>97</v>
      </c>
      <c r="C95" s="158">
        <v>2858</v>
      </c>
      <c r="D95" s="158">
        <v>3108</v>
      </c>
      <c r="E95" s="158">
        <v>3605</v>
      </c>
      <c r="F95" s="158">
        <v>3460</v>
      </c>
      <c r="G95" s="158">
        <v>4146</v>
      </c>
      <c r="H95" s="159">
        <f t="shared" si="21"/>
        <v>0.19826589595375732</v>
      </c>
      <c r="I95" s="160">
        <f t="shared" si="22"/>
        <v>0.45066480055983216</v>
      </c>
      <c r="J95" s="159">
        <f t="shared" si="23"/>
        <v>7.9959730844668675E-3</v>
      </c>
    </row>
    <row r="96" spans="2:10" x14ac:dyDescent="0.25">
      <c r="B96" s="162" t="s">
        <v>103</v>
      </c>
      <c r="C96" s="163">
        <v>1437</v>
      </c>
      <c r="D96" s="163">
        <v>1461</v>
      </c>
      <c r="E96" s="163">
        <v>1690</v>
      </c>
      <c r="F96" s="163">
        <v>945</v>
      </c>
      <c r="G96" s="163">
        <v>1760</v>
      </c>
      <c r="H96" s="164">
        <f t="shared" si="21"/>
        <v>0.86243386243386233</v>
      </c>
      <c r="I96" s="165">
        <f t="shared" si="22"/>
        <v>0.22477383437717458</v>
      </c>
      <c r="J96" s="164">
        <f t="shared" si="23"/>
        <v>3.3943349321422303E-3</v>
      </c>
    </row>
    <row r="97" spans="2:10" x14ac:dyDescent="0.25">
      <c r="B97" s="162" t="s">
        <v>100</v>
      </c>
      <c r="C97" s="163">
        <v>1421</v>
      </c>
      <c r="D97" s="163">
        <v>1647</v>
      </c>
      <c r="E97" s="163">
        <v>1915</v>
      </c>
      <c r="F97" s="163">
        <v>2515</v>
      </c>
      <c r="G97" s="163">
        <v>2386</v>
      </c>
      <c r="H97" s="164">
        <f t="shared" si="21"/>
        <v>-5.1292246520874718E-2</v>
      </c>
      <c r="I97" s="165">
        <f t="shared" si="22"/>
        <v>0.67909922589725547</v>
      </c>
      <c r="J97" s="164">
        <f t="shared" si="23"/>
        <v>4.6016381523246372E-3</v>
      </c>
    </row>
    <row r="98" spans="2:10" x14ac:dyDescent="0.25">
      <c r="B98" s="157" t="s">
        <v>107</v>
      </c>
      <c r="C98" s="158">
        <v>1091</v>
      </c>
      <c r="D98" s="158">
        <v>888</v>
      </c>
      <c r="E98" s="158">
        <v>1161</v>
      </c>
      <c r="F98" s="158">
        <v>1276</v>
      </c>
      <c r="G98" s="158">
        <v>1104</v>
      </c>
      <c r="H98" s="159">
        <f t="shared" si="21"/>
        <v>-0.13479623824451414</v>
      </c>
      <c r="I98" s="160">
        <f t="shared" si="22"/>
        <v>1.1915673693858819E-2</v>
      </c>
      <c r="J98" s="159">
        <f t="shared" si="23"/>
        <v>2.1291737301619446E-3</v>
      </c>
    </row>
    <row r="99" spans="2:10" x14ac:dyDescent="0.25">
      <c r="B99" s="162" t="s">
        <v>110</v>
      </c>
      <c r="C99" s="163">
        <v>148</v>
      </c>
      <c r="D99" s="163">
        <v>81</v>
      </c>
      <c r="E99" s="163">
        <v>179</v>
      </c>
      <c r="F99" s="163">
        <v>167</v>
      </c>
      <c r="G99" s="163">
        <v>134</v>
      </c>
      <c r="H99" s="164">
        <f t="shared" si="21"/>
        <v>-0.19760479041916168</v>
      </c>
      <c r="I99" s="165">
        <f t="shared" si="22"/>
        <v>-9.4594594594594628E-2</v>
      </c>
      <c r="J99" s="164">
        <f t="shared" si="23"/>
        <v>2.5843231869719256E-4</v>
      </c>
    </row>
    <row r="100" spans="2:10" x14ac:dyDescent="0.25">
      <c r="B100" s="162" t="s">
        <v>113</v>
      </c>
      <c r="C100" s="163">
        <v>194</v>
      </c>
      <c r="D100" s="163">
        <v>227</v>
      </c>
      <c r="E100" s="163">
        <v>257</v>
      </c>
      <c r="F100" s="163">
        <v>257</v>
      </c>
      <c r="G100" s="163">
        <v>258</v>
      </c>
      <c r="H100" s="164">
        <f t="shared" si="21"/>
        <v>3.8910505836575737E-3</v>
      </c>
      <c r="I100" s="165">
        <f t="shared" si="22"/>
        <v>0.32989690721649478</v>
      </c>
      <c r="J100" s="164">
        <f t="shared" si="23"/>
        <v>4.9757864346175874E-4</v>
      </c>
    </row>
    <row r="101" spans="2:10" x14ac:dyDescent="0.25">
      <c r="B101" s="162" t="s">
        <v>116</v>
      </c>
      <c r="C101" s="163">
        <v>217</v>
      </c>
      <c r="D101" s="163">
        <v>188</v>
      </c>
      <c r="E101" s="163">
        <v>162</v>
      </c>
      <c r="F101" s="163">
        <v>224</v>
      </c>
      <c r="G101" s="163">
        <v>166</v>
      </c>
      <c r="H101" s="164">
        <f t="shared" si="21"/>
        <v>-0.2589285714285714</v>
      </c>
      <c r="I101" s="165">
        <f t="shared" si="22"/>
        <v>-0.23502304147465436</v>
      </c>
      <c r="J101" s="164">
        <f t="shared" si="23"/>
        <v>3.2014749928159671E-4</v>
      </c>
    </row>
    <row r="102" spans="2:10" x14ac:dyDescent="0.25">
      <c r="B102" s="162" t="s">
        <v>123</v>
      </c>
      <c r="C102" s="163">
        <v>44</v>
      </c>
      <c r="D102" s="163">
        <v>46</v>
      </c>
      <c r="E102" s="163">
        <v>73</v>
      </c>
      <c r="F102" s="163">
        <v>44</v>
      </c>
      <c r="G102" s="163">
        <v>36</v>
      </c>
      <c r="H102" s="164">
        <f t="shared" si="21"/>
        <v>-0.18181818181818177</v>
      </c>
      <c r="I102" s="165">
        <f t="shared" si="22"/>
        <v>-0.18181818181818177</v>
      </c>
      <c r="J102" s="164">
        <f t="shared" si="23"/>
        <v>6.9429578157454707E-5</v>
      </c>
    </row>
    <row r="103" spans="2:10" x14ac:dyDescent="0.25">
      <c r="B103" s="162" t="s">
        <v>119</v>
      </c>
      <c r="C103" s="163">
        <v>16</v>
      </c>
      <c r="D103" s="163">
        <v>37</v>
      </c>
      <c r="E103" s="163">
        <v>34</v>
      </c>
      <c r="F103" s="163">
        <v>45</v>
      </c>
      <c r="G103" s="163">
        <v>46</v>
      </c>
      <c r="H103" s="164">
        <f t="shared" si="21"/>
        <v>2.2222222222222143E-2</v>
      </c>
      <c r="I103" s="165">
        <f t="shared" si="22"/>
        <v>1.875</v>
      </c>
      <c r="J103" s="164">
        <f t="shared" si="23"/>
        <v>8.8715572090081017E-5</v>
      </c>
    </row>
    <row r="104" spans="2:10" x14ac:dyDescent="0.25">
      <c r="B104" s="162" t="s">
        <v>128</v>
      </c>
      <c r="C104" s="163">
        <v>2</v>
      </c>
      <c r="D104" s="163">
        <v>1</v>
      </c>
      <c r="E104" s="163">
        <v>9</v>
      </c>
      <c r="F104" s="163">
        <v>4</v>
      </c>
      <c r="G104" s="163">
        <v>13</v>
      </c>
      <c r="H104" s="164">
        <f t="shared" si="21"/>
        <v>2.25</v>
      </c>
      <c r="I104" s="165">
        <f t="shared" si="22"/>
        <v>5.5</v>
      </c>
      <c r="J104" s="164">
        <f t="shared" si="23"/>
        <v>2.5071792112414202E-5</v>
      </c>
    </row>
    <row r="105" spans="2:10" x14ac:dyDescent="0.25">
      <c r="B105" s="162" t="s">
        <v>131</v>
      </c>
      <c r="C105" s="163">
        <v>0</v>
      </c>
      <c r="D105" s="163">
        <v>10</v>
      </c>
      <c r="E105" s="163">
        <v>6</v>
      </c>
      <c r="F105" s="163">
        <v>14</v>
      </c>
      <c r="G105" s="163">
        <v>10</v>
      </c>
      <c r="H105" s="164">
        <f t="shared" si="21"/>
        <v>-0.2857142857142857</v>
      </c>
      <c r="I105" s="165" t="str">
        <f t="shared" si="22"/>
        <v>-</v>
      </c>
      <c r="J105" s="164">
        <f t="shared" si="23"/>
        <v>1.928599393262631E-5</v>
      </c>
    </row>
    <row r="106" spans="2:10" x14ac:dyDescent="0.25">
      <c r="B106" s="168" t="s">
        <v>145</v>
      </c>
      <c r="C106" s="169">
        <f>C98-SUM(C99:C105)</f>
        <v>470</v>
      </c>
      <c r="D106" s="169">
        <f>D98-SUM(D99:D105)</f>
        <v>298</v>
      </c>
      <c r="E106" s="169">
        <f>E98-SUM(E99:E105)</f>
        <v>441</v>
      </c>
      <c r="F106" s="169">
        <f>F98-SUM(F99:F105)</f>
        <v>521</v>
      </c>
      <c r="G106" s="169">
        <f>G98-SUM(G99:G105)</f>
        <v>441</v>
      </c>
      <c r="H106" s="170">
        <f t="shared" si="21"/>
        <v>-0.15355086372360849</v>
      </c>
      <c r="I106" s="171">
        <f t="shared" si="22"/>
        <v>-6.1702127659574502E-2</v>
      </c>
      <c r="J106" s="170">
        <f t="shared" si="23"/>
        <v>8.5051233242882025E-4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14009</v>
      </c>
      <c r="D108" s="176">
        <v>15344</v>
      </c>
      <c r="E108" s="176">
        <v>20526</v>
      </c>
      <c r="F108" s="176">
        <v>22179</v>
      </c>
      <c r="G108" s="176">
        <v>24127</v>
      </c>
      <c r="H108" s="177">
        <f t="shared" ref="H108:H120" si="24">IFERROR(G108/F108-1,"-")</f>
        <v>8.7830830966229234E-2</v>
      </c>
      <c r="I108" s="177">
        <f t="shared" ref="I108:I120" si="25">IFERROR(G108/C108-1,"-")</f>
        <v>0.72224998215432934</v>
      </c>
      <c r="J108" s="177">
        <f t="shared" ref="J108:J120" si="26">G108/G$10</f>
        <v>4.6531317561247496E-2</v>
      </c>
    </row>
    <row r="109" spans="2:10" x14ac:dyDescent="0.25">
      <c r="B109" s="157" t="s">
        <v>97</v>
      </c>
      <c r="C109" s="158">
        <v>3421</v>
      </c>
      <c r="D109" s="158">
        <v>6535</v>
      </c>
      <c r="E109" s="158">
        <v>6601</v>
      </c>
      <c r="F109" s="158">
        <v>5808</v>
      </c>
      <c r="G109" s="158">
        <v>6215</v>
      </c>
      <c r="H109" s="159">
        <f t="shared" si="24"/>
        <v>7.0075757575757569E-2</v>
      </c>
      <c r="I109" s="160">
        <f t="shared" si="25"/>
        <v>0.81672025723472674</v>
      </c>
      <c r="J109" s="159">
        <f t="shared" si="26"/>
        <v>1.1986245229127251E-2</v>
      </c>
    </row>
    <row r="110" spans="2:10" x14ac:dyDescent="0.25">
      <c r="B110" s="162" t="s">
        <v>103</v>
      </c>
      <c r="C110" s="163">
        <v>1412</v>
      </c>
      <c r="D110" s="163">
        <v>3410</v>
      </c>
      <c r="E110" s="163">
        <v>2043</v>
      </c>
      <c r="F110" s="163">
        <v>1628</v>
      </c>
      <c r="G110" s="163">
        <v>2250</v>
      </c>
      <c r="H110" s="164">
        <f t="shared" si="24"/>
        <v>0.38206388206388198</v>
      </c>
      <c r="I110" s="165">
        <f t="shared" si="25"/>
        <v>0.59348441926345608</v>
      </c>
      <c r="J110" s="164">
        <f t="shared" si="26"/>
        <v>4.3393486348409192E-3</v>
      </c>
    </row>
    <row r="111" spans="2:10" x14ac:dyDescent="0.25">
      <c r="B111" s="162" t="s">
        <v>100</v>
      </c>
      <c r="C111" s="163">
        <v>2009</v>
      </c>
      <c r="D111" s="163">
        <v>3125</v>
      </c>
      <c r="E111" s="163">
        <v>4558</v>
      </c>
      <c r="F111" s="163">
        <v>4180</v>
      </c>
      <c r="G111" s="163">
        <v>3965</v>
      </c>
      <c r="H111" s="164">
        <f t="shared" si="24"/>
        <v>-5.1435406698564612E-2</v>
      </c>
      <c r="I111" s="165">
        <f t="shared" si="25"/>
        <v>0.97361871577899461</v>
      </c>
      <c r="J111" s="164">
        <f t="shared" si="26"/>
        <v>7.6468965942863313E-3</v>
      </c>
    </row>
    <row r="112" spans="2:10" x14ac:dyDescent="0.25">
      <c r="B112" s="157" t="s">
        <v>107</v>
      </c>
      <c r="C112" s="158">
        <v>10588</v>
      </c>
      <c r="D112" s="158">
        <v>8809</v>
      </c>
      <c r="E112" s="158">
        <v>13925</v>
      </c>
      <c r="F112" s="158">
        <v>16371</v>
      </c>
      <c r="G112" s="158">
        <v>17912</v>
      </c>
      <c r="H112" s="159">
        <f t="shared" si="24"/>
        <v>9.4129863783519729E-2</v>
      </c>
      <c r="I112" s="160">
        <f t="shared" si="25"/>
        <v>0.69172648281072924</v>
      </c>
      <c r="J112" s="159">
        <f t="shared" si="26"/>
        <v>3.4545072332120244E-2</v>
      </c>
    </row>
    <row r="113" spans="2:10" x14ac:dyDescent="0.25">
      <c r="B113" s="162" t="s">
        <v>110</v>
      </c>
      <c r="C113" s="163">
        <v>5926</v>
      </c>
      <c r="D113" s="163">
        <v>4493</v>
      </c>
      <c r="E113" s="163">
        <v>9251</v>
      </c>
      <c r="F113" s="163">
        <v>11562</v>
      </c>
      <c r="G113" s="163">
        <v>12021</v>
      </c>
      <c r="H113" s="164">
        <f t="shared" si="24"/>
        <v>3.9699014011416622E-2</v>
      </c>
      <c r="I113" s="165">
        <f t="shared" si="25"/>
        <v>1.028518393520081</v>
      </c>
      <c r="J113" s="164">
        <f t="shared" si="26"/>
        <v>2.3183693306410087E-2</v>
      </c>
    </row>
    <row r="114" spans="2:10" x14ac:dyDescent="0.25">
      <c r="B114" s="162" t="s">
        <v>113</v>
      </c>
      <c r="C114" s="163">
        <v>1144</v>
      </c>
      <c r="D114" s="163">
        <v>620</v>
      </c>
      <c r="E114" s="163">
        <v>491</v>
      </c>
      <c r="F114" s="163">
        <v>659</v>
      </c>
      <c r="G114" s="163">
        <v>606</v>
      </c>
      <c r="H114" s="164">
        <f t="shared" si="24"/>
        <v>-8.0424886191198808E-2</v>
      </c>
      <c r="I114" s="165">
        <f t="shared" si="25"/>
        <v>-0.47027972027972031</v>
      </c>
      <c r="J114" s="164">
        <f t="shared" si="26"/>
        <v>1.1687312323171543E-3</v>
      </c>
    </row>
    <row r="115" spans="2:10" x14ac:dyDescent="0.25">
      <c r="B115" s="162" t="s">
        <v>116</v>
      </c>
      <c r="C115" s="163">
        <v>1191</v>
      </c>
      <c r="D115" s="163">
        <v>809</v>
      </c>
      <c r="E115" s="163">
        <v>997</v>
      </c>
      <c r="F115" s="163">
        <v>767</v>
      </c>
      <c r="G115" s="163">
        <v>1443</v>
      </c>
      <c r="H115" s="164">
        <f t="shared" si="24"/>
        <v>0.88135593220338992</v>
      </c>
      <c r="I115" s="165">
        <f t="shared" si="25"/>
        <v>0.21158690176322414</v>
      </c>
      <c r="J115" s="164">
        <f t="shared" si="26"/>
        <v>2.7829689244779762E-3</v>
      </c>
    </row>
    <row r="116" spans="2:10" x14ac:dyDescent="0.25">
      <c r="B116" s="162" t="s">
        <v>123</v>
      </c>
      <c r="C116" s="163">
        <v>128</v>
      </c>
      <c r="D116" s="163">
        <v>633</v>
      </c>
      <c r="E116" s="163">
        <v>421</v>
      </c>
      <c r="F116" s="163">
        <v>453</v>
      </c>
      <c r="G116" s="163">
        <v>436</v>
      </c>
      <c r="H116" s="164">
        <f t="shared" si="24"/>
        <v>-3.7527593818984517E-2</v>
      </c>
      <c r="I116" s="165">
        <f t="shared" si="25"/>
        <v>2.40625</v>
      </c>
      <c r="J116" s="164">
        <f t="shared" si="26"/>
        <v>8.4086933546250711E-4</v>
      </c>
    </row>
    <row r="117" spans="2:10" x14ac:dyDescent="0.25">
      <c r="B117" s="162" t="s">
        <v>119</v>
      </c>
      <c r="C117" s="163">
        <v>322</v>
      </c>
      <c r="D117" s="163">
        <v>676</v>
      </c>
      <c r="E117" s="163">
        <v>518</v>
      </c>
      <c r="F117" s="163">
        <v>406</v>
      </c>
      <c r="G117" s="163">
        <v>400</v>
      </c>
      <c r="H117" s="164">
        <f t="shared" si="24"/>
        <v>-1.4778325123152691E-2</v>
      </c>
      <c r="I117" s="165">
        <f t="shared" si="25"/>
        <v>0.2422360248447204</v>
      </c>
      <c r="J117" s="164">
        <f t="shared" si="26"/>
        <v>7.7143975730505239E-4</v>
      </c>
    </row>
    <row r="118" spans="2:10" x14ac:dyDescent="0.25">
      <c r="B118" s="162" t="s">
        <v>128</v>
      </c>
      <c r="C118" s="163">
        <v>19</v>
      </c>
      <c r="D118" s="163">
        <v>10</v>
      </c>
      <c r="E118" s="163">
        <v>19</v>
      </c>
      <c r="F118" s="163">
        <v>47</v>
      </c>
      <c r="G118" s="163">
        <v>13</v>
      </c>
      <c r="H118" s="164">
        <f t="shared" si="24"/>
        <v>-0.72340425531914887</v>
      </c>
      <c r="I118" s="165">
        <f t="shared" si="25"/>
        <v>-0.31578947368421051</v>
      </c>
      <c r="J118" s="164">
        <f t="shared" si="26"/>
        <v>2.5071792112414202E-5</v>
      </c>
    </row>
    <row r="119" spans="2:10" x14ac:dyDescent="0.25">
      <c r="B119" s="162" t="s">
        <v>131</v>
      </c>
      <c r="C119" s="163">
        <v>24</v>
      </c>
      <c r="D119" s="163">
        <v>13</v>
      </c>
      <c r="E119" s="163">
        <v>8</v>
      </c>
      <c r="F119" s="163">
        <v>22</v>
      </c>
      <c r="G119" s="163">
        <v>4</v>
      </c>
      <c r="H119" s="164">
        <f t="shared" si="24"/>
        <v>-0.81818181818181812</v>
      </c>
      <c r="I119" s="165">
        <f t="shared" si="25"/>
        <v>-0.83333333333333337</v>
      </c>
      <c r="J119" s="164">
        <f t="shared" si="26"/>
        <v>7.7143975730505236E-6</v>
      </c>
    </row>
    <row r="120" spans="2:10" x14ac:dyDescent="0.25">
      <c r="B120" s="168" t="s">
        <v>145</v>
      </c>
      <c r="C120" s="169">
        <f>C112-SUM(C113:C119)</f>
        <v>1834</v>
      </c>
      <c r="D120" s="169">
        <f>D112-SUM(D113:D119)</f>
        <v>1555</v>
      </c>
      <c r="E120" s="169">
        <f>E112-SUM(E113:E119)</f>
        <v>2220</v>
      </c>
      <c r="F120" s="169">
        <f>F112-SUM(F113:F119)</f>
        <v>2455</v>
      </c>
      <c r="G120" s="169">
        <f>G112-SUM(G113:G119)</f>
        <v>2989</v>
      </c>
      <c r="H120" s="170">
        <f t="shared" si="24"/>
        <v>0.2175152749490834</v>
      </c>
      <c r="I120" s="171">
        <f t="shared" si="25"/>
        <v>0.62977099236641232</v>
      </c>
      <c r="J120" s="170">
        <f t="shared" si="26"/>
        <v>5.7645835864620033E-3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16545</v>
      </c>
      <c r="D122" s="176">
        <v>16992</v>
      </c>
      <c r="E122" s="176">
        <v>20549</v>
      </c>
      <c r="F122" s="176">
        <v>16671</v>
      </c>
      <c r="G122" s="176">
        <v>20174</v>
      </c>
      <c r="H122" s="177">
        <f t="shared" ref="H122:H134" si="27">IFERROR(G122/F122-1,"-")</f>
        <v>0.21012536740447474</v>
      </c>
      <c r="I122" s="177">
        <f t="shared" ref="I122:I134" si="28">IFERROR(G122/C122-1,"-")</f>
        <v>0.21934119069205193</v>
      </c>
      <c r="J122" s="177">
        <f t="shared" ref="J122:J134" si="29">G122/G$10</f>
        <v>3.8907564159680316E-2</v>
      </c>
    </row>
    <row r="123" spans="2:10" x14ac:dyDescent="0.25">
      <c r="B123" s="157" t="s">
        <v>97</v>
      </c>
      <c r="C123" s="158">
        <v>9542</v>
      </c>
      <c r="D123" s="158">
        <v>11386</v>
      </c>
      <c r="E123" s="158">
        <v>13102</v>
      </c>
      <c r="F123" s="158">
        <v>11658</v>
      </c>
      <c r="G123" s="158">
        <v>14592</v>
      </c>
      <c r="H123" s="159">
        <f t="shared" si="27"/>
        <v>0.2516726711271231</v>
      </c>
      <c r="I123" s="160">
        <f t="shared" si="28"/>
        <v>0.52923915321735482</v>
      </c>
      <c r="J123" s="159">
        <f t="shared" si="29"/>
        <v>2.8142122346488309E-2</v>
      </c>
    </row>
    <row r="124" spans="2:10" x14ac:dyDescent="0.25">
      <c r="B124" s="162" t="s">
        <v>103</v>
      </c>
      <c r="C124" s="163">
        <v>4702</v>
      </c>
      <c r="D124" s="163">
        <v>5443</v>
      </c>
      <c r="E124" s="163">
        <v>6791</v>
      </c>
      <c r="F124" s="163">
        <v>4887</v>
      </c>
      <c r="G124" s="163">
        <v>8256</v>
      </c>
      <c r="H124" s="164">
        <f t="shared" si="27"/>
        <v>0.68937998772252906</v>
      </c>
      <c r="I124" s="165">
        <f t="shared" si="28"/>
        <v>0.75584857507443637</v>
      </c>
      <c r="J124" s="164">
        <f t="shared" si="29"/>
        <v>1.592251659077628E-2</v>
      </c>
    </row>
    <row r="125" spans="2:10" x14ac:dyDescent="0.25">
      <c r="B125" s="162" t="s">
        <v>100</v>
      </c>
      <c r="C125" s="163">
        <v>4840</v>
      </c>
      <c r="D125" s="163">
        <v>5943</v>
      </c>
      <c r="E125" s="163">
        <v>6311</v>
      </c>
      <c r="F125" s="163">
        <v>6771</v>
      </c>
      <c r="G125" s="163">
        <v>6336</v>
      </c>
      <c r="H125" s="164">
        <f t="shared" si="27"/>
        <v>-6.4244572441293779E-2</v>
      </c>
      <c r="I125" s="165">
        <f t="shared" si="28"/>
        <v>0.30909090909090908</v>
      </c>
      <c r="J125" s="164">
        <f t="shared" si="29"/>
        <v>1.2219605755712029E-2</v>
      </c>
    </row>
    <row r="126" spans="2:10" x14ac:dyDescent="0.25">
      <c r="B126" s="157" t="s">
        <v>107</v>
      </c>
      <c r="C126" s="158">
        <v>7003</v>
      </c>
      <c r="D126" s="158">
        <v>5606</v>
      </c>
      <c r="E126" s="158">
        <v>7447</v>
      </c>
      <c r="F126" s="158">
        <v>5013</v>
      </c>
      <c r="G126" s="158">
        <v>5582</v>
      </c>
      <c r="H126" s="159">
        <f t="shared" si="27"/>
        <v>0.1135048872930382</v>
      </c>
      <c r="I126" s="160">
        <f t="shared" si="28"/>
        <v>-0.20291303726974153</v>
      </c>
      <c r="J126" s="159">
        <f t="shared" si="29"/>
        <v>1.0765441813192006E-2</v>
      </c>
    </row>
    <row r="127" spans="2:10" x14ac:dyDescent="0.25">
      <c r="B127" s="162" t="s">
        <v>110</v>
      </c>
      <c r="C127" s="163">
        <v>969</v>
      </c>
      <c r="D127" s="163">
        <v>315</v>
      </c>
      <c r="E127" s="163">
        <v>1108</v>
      </c>
      <c r="F127" s="163">
        <v>640</v>
      </c>
      <c r="G127" s="163">
        <v>666</v>
      </c>
      <c r="H127" s="164">
        <f t="shared" si="27"/>
        <v>4.0624999999999911E-2</v>
      </c>
      <c r="I127" s="165">
        <f t="shared" si="28"/>
        <v>-0.31269349845201233</v>
      </c>
      <c r="J127" s="164">
        <f t="shared" si="29"/>
        <v>1.2844471959129122E-3</v>
      </c>
    </row>
    <row r="128" spans="2:10" x14ac:dyDescent="0.25">
      <c r="B128" s="162" t="s">
        <v>113</v>
      </c>
      <c r="C128" s="163">
        <v>415</v>
      </c>
      <c r="D128" s="163">
        <v>516</v>
      </c>
      <c r="E128" s="163">
        <v>741</v>
      </c>
      <c r="F128" s="163">
        <v>618</v>
      </c>
      <c r="G128" s="163">
        <v>600</v>
      </c>
      <c r="H128" s="164">
        <f t="shared" si="27"/>
        <v>-2.9126213592232997E-2</v>
      </c>
      <c r="I128" s="165">
        <f t="shared" si="28"/>
        <v>0.44578313253012047</v>
      </c>
      <c r="J128" s="164">
        <f t="shared" si="29"/>
        <v>1.1571596359575785E-3</v>
      </c>
    </row>
    <row r="129" spans="2:10" x14ac:dyDescent="0.25">
      <c r="B129" s="162" t="s">
        <v>116</v>
      </c>
      <c r="C129" s="163">
        <v>513</v>
      </c>
      <c r="D129" s="163">
        <v>582</v>
      </c>
      <c r="E129" s="163">
        <v>608</v>
      </c>
      <c r="F129" s="163">
        <v>584</v>
      </c>
      <c r="G129" s="163">
        <v>657</v>
      </c>
      <c r="H129" s="164">
        <f t="shared" si="27"/>
        <v>0.125</v>
      </c>
      <c r="I129" s="165">
        <f t="shared" si="28"/>
        <v>0.2807017543859649</v>
      </c>
      <c r="J129" s="164">
        <f t="shared" si="29"/>
        <v>1.2670898013735486E-3</v>
      </c>
    </row>
    <row r="130" spans="2:10" x14ac:dyDescent="0.25">
      <c r="B130" s="162" t="s">
        <v>123</v>
      </c>
      <c r="C130" s="163">
        <v>127</v>
      </c>
      <c r="D130" s="163">
        <v>124</v>
      </c>
      <c r="E130" s="163">
        <v>212</v>
      </c>
      <c r="F130" s="163">
        <v>163</v>
      </c>
      <c r="G130" s="163">
        <v>112</v>
      </c>
      <c r="H130" s="164">
        <f t="shared" si="27"/>
        <v>-0.31288343558282206</v>
      </c>
      <c r="I130" s="165">
        <f t="shared" si="28"/>
        <v>-0.11811023622047245</v>
      </c>
      <c r="J130" s="164">
        <f t="shared" si="29"/>
        <v>2.1600313204541465E-4</v>
      </c>
    </row>
    <row r="131" spans="2:10" x14ac:dyDescent="0.25">
      <c r="B131" s="162" t="s">
        <v>119</v>
      </c>
      <c r="C131" s="163">
        <v>114</v>
      </c>
      <c r="D131" s="163">
        <v>100</v>
      </c>
      <c r="E131" s="163">
        <v>107</v>
      </c>
      <c r="F131" s="163">
        <v>105</v>
      </c>
      <c r="G131" s="163">
        <v>147</v>
      </c>
      <c r="H131" s="164">
        <f t="shared" si="27"/>
        <v>0.39999999999999991</v>
      </c>
      <c r="I131" s="165">
        <f t="shared" si="28"/>
        <v>0.28947368421052633</v>
      </c>
      <c r="J131" s="164">
        <f t="shared" si="29"/>
        <v>2.8350411080960673E-4</v>
      </c>
    </row>
    <row r="132" spans="2:10" x14ac:dyDescent="0.25">
      <c r="B132" s="162" t="s">
        <v>128</v>
      </c>
      <c r="C132" s="163">
        <v>62</v>
      </c>
      <c r="D132" s="163">
        <v>20</v>
      </c>
      <c r="E132" s="163">
        <v>32</v>
      </c>
      <c r="F132" s="163">
        <v>32</v>
      </c>
      <c r="G132" s="163">
        <v>24</v>
      </c>
      <c r="H132" s="164">
        <f t="shared" si="27"/>
        <v>-0.25</v>
      </c>
      <c r="I132" s="165">
        <f t="shared" si="28"/>
        <v>-0.61290322580645162</v>
      </c>
      <c r="J132" s="164">
        <f t="shared" si="29"/>
        <v>4.6286385438303138E-5</v>
      </c>
    </row>
    <row r="133" spans="2:10" x14ac:dyDescent="0.25">
      <c r="B133" s="162" t="s">
        <v>131</v>
      </c>
      <c r="C133" s="163">
        <v>39</v>
      </c>
      <c r="D133" s="163">
        <v>36</v>
      </c>
      <c r="E133" s="163">
        <v>34</v>
      </c>
      <c r="F133" s="163">
        <v>44</v>
      </c>
      <c r="G133" s="163">
        <v>24</v>
      </c>
      <c r="H133" s="164">
        <f t="shared" si="27"/>
        <v>-0.45454545454545459</v>
      </c>
      <c r="I133" s="165">
        <f t="shared" si="28"/>
        <v>-0.38461538461538458</v>
      </c>
      <c r="J133" s="164">
        <f t="shared" si="29"/>
        <v>4.6286385438303138E-5</v>
      </c>
    </row>
    <row r="134" spans="2:10" x14ac:dyDescent="0.25">
      <c r="B134" s="168" t="s">
        <v>145</v>
      </c>
      <c r="C134" s="169">
        <f>C126-SUM(C127:C133)</f>
        <v>4764</v>
      </c>
      <c r="D134" s="169">
        <f>D126-SUM(D127:D133)</f>
        <v>3913</v>
      </c>
      <c r="E134" s="169">
        <f>E126-SUM(E127:E133)</f>
        <v>4605</v>
      </c>
      <c r="F134" s="169">
        <f>F126-SUM(F127:F133)</f>
        <v>2827</v>
      </c>
      <c r="G134" s="169">
        <f>G126-SUM(G127:G133)</f>
        <v>3352</v>
      </c>
      <c r="H134" s="170">
        <f t="shared" si="27"/>
        <v>0.18570923240183945</v>
      </c>
      <c r="I134" s="171">
        <f t="shared" si="28"/>
        <v>-0.29638958858102438</v>
      </c>
      <c r="J134" s="170">
        <f t="shared" si="29"/>
        <v>6.464665166216339E-3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26444</v>
      </c>
      <c r="D136" s="176">
        <v>17890</v>
      </c>
      <c r="E136" s="176">
        <v>24264</v>
      </c>
      <c r="F136" s="176">
        <v>26447</v>
      </c>
      <c r="G136" s="176">
        <v>25421</v>
      </c>
      <c r="H136" s="177">
        <f t="shared" ref="H136:H148" si="30">IFERROR(G136/F136-1,"-")</f>
        <v>-3.8794570272620676E-2</v>
      </c>
      <c r="I136" s="177">
        <f t="shared" ref="I136:I148" si="31">IFERROR(G136/C136-1,"-")</f>
        <v>-3.8685524126455872E-2</v>
      </c>
      <c r="J136" s="177">
        <f t="shared" ref="J136:J148" si="32">G136/G$10</f>
        <v>4.9026925176129339E-2</v>
      </c>
    </row>
    <row r="137" spans="2:10" x14ac:dyDescent="0.25">
      <c r="B137" s="157" t="s">
        <v>97</v>
      </c>
      <c r="C137" s="158">
        <v>6360</v>
      </c>
      <c r="D137" s="158">
        <v>5654</v>
      </c>
      <c r="E137" s="158">
        <v>3786</v>
      </c>
      <c r="F137" s="158">
        <v>3753</v>
      </c>
      <c r="G137" s="158">
        <v>3212</v>
      </c>
      <c r="H137" s="159">
        <f t="shared" si="30"/>
        <v>-0.14415134559019449</v>
      </c>
      <c r="I137" s="160">
        <f t="shared" si="31"/>
        <v>-0.4949685534591195</v>
      </c>
      <c r="J137" s="159">
        <f t="shared" si="32"/>
        <v>6.1946612511595703E-3</v>
      </c>
    </row>
    <row r="138" spans="2:10" x14ac:dyDescent="0.25">
      <c r="B138" s="162" t="s">
        <v>103</v>
      </c>
      <c r="C138" s="163">
        <v>2001</v>
      </c>
      <c r="D138" s="163">
        <v>4018</v>
      </c>
      <c r="E138" s="163">
        <v>2710</v>
      </c>
      <c r="F138" s="163">
        <v>2511</v>
      </c>
      <c r="G138" s="163">
        <v>1803</v>
      </c>
      <c r="H138" s="164">
        <f t="shared" si="30"/>
        <v>-0.28195937873357224</v>
      </c>
      <c r="I138" s="165">
        <f t="shared" si="31"/>
        <v>-9.8950524737631218E-2</v>
      </c>
      <c r="J138" s="164">
        <f t="shared" si="32"/>
        <v>3.4772647060525236E-3</v>
      </c>
    </row>
    <row r="139" spans="2:10" x14ac:dyDescent="0.25">
      <c r="B139" s="162" t="s">
        <v>100</v>
      </c>
      <c r="C139" s="163">
        <v>4359</v>
      </c>
      <c r="D139" s="163">
        <v>1636</v>
      </c>
      <c r="E139" s="163">
        <v>1076</v>
      </c>
      <c r="F139" s="163">
        <v>1242</v>
      </c>
      <c r="G139" s="163">
        <v>1409</v>
      </c>
      <c r="H139" s="164">
        <f t="shared" si="30"/>
        <v>0.1344605475040257</v>
      </c>
      <c r="I139" s="165">
        <f t="shared" si="31"/>
        <v>-0.67676072493691208</v>
      </c>
      <c r="J139" s="164">
        <f t="shared" si="32"/>
        <v>2.7173965451070467E-3</v>
      </c>
    </row>
    <row r="140" spans="2:10" x14ac:dyDescent="0.25">
      <c r="B140" s="157" t="s">
        <v>107</v>
      </c>
      <c r="C140" s="158">
        <v>20084</v>
      </c>
      <c r="D140" s="158">
        <v>12236</v>
      </c>
      <c r="E140" s="158">
        <v>20478</v>
      </c>
      <c r="F140" s="158">
        <v>22694</v>
      </c>
      <c r="G140" s="158">
        <v>22209</v>
      </c>
      <c r="H140" s="159">
        <f t="shared" si="30"/>
        <v>-2.1371287564995178E-2</v>
      </c>
      <c r="I140" s="160">
        <f t="shared" si="31"/>
        <v>0.10580561641107344</v>
      </c>
      <c r="J140" s="159">
        <f t="shared" si="32"/>
        <v>4.283226392496977E-2</v>
      </c>
    </row>
    <row r="141" spans="2:10" x14ac:dyDescent="0.25">
      <c r="B141" s="162" t="s">
        <v>110</v>
      </c>
      <c r="C141" s="163">
        <v>10959</v>
      </c>
      <c r="D141" s="163">
        <v>3384</v>
      </c>
      <c r="E141" s="163">
        <v>10235</v>
      </c>
      <c r="F141" s="163">
        <v>11415</v>
      </c>
      <c r="G141" s="163">
        <v>11236</v>
      </c>
      <c r="H141" s="164">
        <f t="shared" si="30"/>
        <v>-1.5681121331581283E-2</v>
      </c>
      <c r="I141" s="165">
        <f t="shared" si="31"/>
        <v>2.5276028834747777E-2</v>
      </c>
      <c r="J141" s="164">
        <f t="shared" si="32"/>
        <v>2.1669742782698922E-2</v>
      </c>
    </row>
    <row r="142" spans="2:10" x14ac:dyDescent="0.25">
      <c r="B142" s="162" t="s">
        <v>113</v>
      </c>
      <c r="C142" s="163">
        <v>1672</v>
      </c>
      <c r="D142" s="163">
        <v>962</v>
      </c>
      <c r="E142" s="163">
        <v>1370</v>
      </c>
      <c r="F142" s="163">
        <v>1837</v>
      </c>
      <c r="G142" s="163">
        <v>1470</v>
      </c>
      <c r="H142" s="164">
        <f t="shared" si="30"/>
        <v>-0.19978225367446922</v>
      </c>
      <c r="I142" s="165">
        <f t="shared" si="31"/>
        <v>-0.12081339712918659</v>
      </c>
      <c r="J142" s="164">
        <f t="shared" si="32"/>
        <v>2.8350411080960672E-3</v>
      </c>
    </row>
    <row r="143" spans="2:10" x14ac:dyDescent="0.25">
      <c r="B143" s="162" t="s">
        <v>116</v>
      </c>
      <c r="C143" s="163">
        <v>1754</v>
      </c>
      <c r="D143" s="163">
        <v>1404</v>
      </c>
      <c r="E143" s="163">
        <v>1920</v>
      </c>
      <c r="F143" s="163">
        <v>2346</v>
      </c>
      <c r="G143" s="163">
        <v>1937</v>
      </c>
      <c r="H143" s="164">
        <f t="shared" si="30"/>
        <v>-0.17433930093776639</v>
      </c>
      <c r="I143" s="165">
        <f t="shared" si="31"/>
        <v>0.10433295324971503</v>
      </c>
      <c r="J143" s="164">
        <f t="shared" si="32"/>
        <v>3.7356970247497162E-3</v>
      </c>
    </row>
    <row r="144" spans="2:10" x14ac:dyDescent="0.25">
      <c r="B144" s="162" t="s">
        <v>123</v>
      </c>
      <c r="C144" s="163">
        <v>393</v>
      </c>
      <c r="D144" s="163">
        <v>724</v>
      </c>
      <c r="E144" s="163">
        <v>961</v>
      </c>
      <c r="F144" s="163">
        <v>1021</v>
      </c>
      <c r="G144" s="163">
        <v>533</v>
      </c>
      <c r="H144" s="164">
        <f t="shared" si="30"/>
        <v>-0.47796278158667971</v>
      </c>
      <c r="I144" s="165">
        <f t="shared" si="31"/>
        <v>0.35623409669211203</v>
      </c>
      <c r="J144" s="164">
        <f t="shared" si="32"/>
        <v>1.0279434766089822E-3</v>
      </c>
    </row>
    <row r="145" spans="2:10" x14ac:dyDescent="0.25">
      <c r="B145" s="162" t="s">
        <v>119</v>
      </c>
      <c r="C145" s="163">
        <v>448</v>
      </c>
      <c r="D145" s="163">
        <v>592</v>
      </c>
      <c r="E145" s="163">
        <v>363</v>
      </c>
      <c r="F145" s="163">
        <v>402</v>
      </c>
      <c r="G145" s="163">
        <v>269</v>
      </c>
      <c r="H145" s="164">
        <f t="shared" si="30"/>
        <v>-0.3308457711442786</v>
      </c>
      <c r="I145" s="165">
        <f t="shared" si="31"/>
        <v>-0.3995535714285714</v>
      </c>
      <c r="J145" s="164">
        <f t="shared" si="32"/>
        <v>5.1879323678764768E-4</v>
      </c>
    </row>
    <row r="146" spans="2:10" x14ac:dyDescent="0.25">
      <c r="B146" s="162" t="s">
        <v>128</v>
      </c>
      <c r="C146" s="163">
        <v>9</v>
      </c>
      <c r="D146" s="163">
        <v>3</v>
      </c>
      <c r="E146" s="163">
        <v>22</v>
      </c>
      <c r="F146" s="163">
        <v>12</v>
      </c>
      <c r="G146" s="163">
        <v>12</v>
      </c>
      <c r="H146" s="164">
        <f t="shared" si="30"/>
        <v>0</v>
      </c>
      <c r="I146" s="165">
        <f t="shared" si="31"/>
        <v>0.33333333333333326</v>
      </c>
      <c r="J146" s="164">
        <f t="shared" si="32"/>
        <v>2.3143192719151569E-5</v>
      </c>
    </row>
    <row r="147" spans="2:10" x14ac:dyDescent="0.25">
      <c r="B147" s="162" t="s">
        <v>131</v>
      </c>
      <c r="C147" s="163">
        <v>30</v>
      </c>
      <c r="D147" s="163">
        <v>0</v>
      </c>
      <c r="E147" s="163">
        <v>3</v>
      </c>
      <c r="F147" s="163">
        <v>11</v>
      </c>
      <c r="G147" s="163">
        <v>12</v>
      </c>
      <c r="H147" s="164">
        <f t="shared" si="30"/>
        <v>9.0909090909090828E-2</v>
      </c>
      <c r="I147" s="165">
        <f t="shared" si="31"/>
        <v>-0.6</v>
      </c>
      <c r="J147" s="164">
        <f t="shared" si="32"/>
        <v>2.3143192719151569E-5</v>
      </c>
    </row>
    <row r="148" spans="2:10" x14ac:dyDescent="0.25">
      <c r="B148" s="168" t="s">
        <v>145</v>
      </c>
      <c r="C148" s="169">
        <f>C140-SUM(C141:C147)</f>
        <v>4819</v>
      </c>
      <c r="D148" s="169">
        <f>D140-SUM(D141:D147)</f>
        <v>5167</v>
      </c>
      <c r="E148" s="169">
        <f>E140-SUM(E141:E147)</f>
        <v>5604</v>
      </c>
      <c r="F148" s="169">
        <f>F140-SUM(F141:F147)</f>
        <v>5650</v>
      </c>
      <c r="G148" s="169">
        <f>G140-SUM(G141:G147)</f>
        <v>6740</v>
      </c>
      <c r="H148" s="170">
        <f t="shared" si="30"/>
        <v>0.19292035398230079</v>
      </c>
      <c r="I148" s="171">
        <f t="shared" si="31"/>
        <v>0.39863042124922177</v>
      </c>
      <c r="J148" s="170">
        <f t="shared" si="32"/>
        <v>1.2998759910590131E-2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9128</v>
      </c>
      <c r="D150" s="176">
        <v>8589</v>
      </c>
      <c r="E150" s="176">
        <v>10300</v>
      </c>
      <c r="F150" s="176">
        <v>11494</v>
      </c>
      <c r="G150" s="176">
        <v>12467</v>
      </c>
      <c r="H150" s="177">
        <f t="shared" ref="H150:H162" si="33">IFERROR(G150/F150-1,"-")</f>
        <v>8.4652862362972092E-2</v>
      </c>
      <c r="I150" s="177">
        <f t="shared" ref="I150:I162" si="34">IFERROR(G150/C150-1,"-")</f>
        <v>0.36579754601226999</v>
      </c>
      <c r="J150" s="177">
        <f t="shared" ref="J150:J162" si="35">G150/G$10</f>
        <v>2.4043848635805221E-2</v>
      </c>
    </row>
    <row r="151" spans="2:10" x14ac:dyDescent="0.25">
      <c r="B151" s="157" t="s">
        <v>97</v>
      </c>
      <c r="C151" s="158">
        <v>3146</v>
      </c>
      <c r="D151" s="158">
        <v>4764</v>
      </c>
      <c r="E151" s="158">
        <v>5825</v>
      </c>
      <c r="F151" s="158">
        <v>5944</v>
      </c>
      <c r="G151" s="158">
        <v>5979</v>
      </c>
      <c r="H151" s="159">
        <f t="shared" si="33"/>
        <v>5.8882907133244178E-3</v>
      </c>
      <c r="I151" s="160">
        <f t="shared" si="34"/>
        <v>0.90050858232676423</v>
      </c>
      <c r="J151" s="159">
        <f t="shared" si="35"/>
        <v>1.1531095772317271E-2</v>
      </c>
    </row>
    <row r="152" spans="2:10" x14ac:dyDescent="0.25">
      <c r="B152" s="162" t="s">
        <v>103</v>
      </c>
      <c r="C152" s="163">
        <v>1159</v>
      </c>
      <c r="D152" s="163">
        <v>3633</v>
      </c>
      <c r="E152" s="163">
        <v>4633</v>
      </c>
      <c r="F152" s="163">
        <v>4708</v>
      </c>
      <c r="G152" s="163">
        <v>4154</v>
      </c>
      <c r="H152" s="164">
        <f t="shared" si="33"/>
        <v>-0.11767204757858962</v>
      </c>
      <c r="I152" s="165">
        <f t="shared" si="34"/>
        <v>2.5841242450388267</v>
      </c>
      <c r="J152" s="164">
        <f t="shared" si="35"/>
        <v>8.0114018796129689E-3</v>
      </c>
    </row>
    <row r="153" spans="2:10" x14ac:dyDescent="0.25">
      <c r="B153" s="162" t="s">
        <v>100</v>
      </c>
      <c r="C153" s="163">
        <v>1987</v>
      </c>
      <c r="D153" s="163">
        <v>1131</v>
      </c>
      <c r="E153" s="163">
        <v>1192</v>
      </c>
      <c r="F153" s="163">
        <v>1236</v>
      </c>
      <c r="G153" s="163">
        <v>1825</v>
      </c>
      <c r="H153" s="164">
        <f t="shared" si="33"/>
        <v>0.47653721682847894</v>
      </c>
      <c r="I153" s="165">
        <f t="shared" si="34"/>
        <v>-8.1529944640161056E-2</v>
      </c>
      <c r="J153" s="164">
        <f t="shared" si="35"/>
        <v>3.5196938927043015E-3</v>
      </c>
    </row>
    <row r="154" spans="2:10" x14ac:dyDescent="0.25">
      <c r="B154" s="157" t="s">
        <v>107</v>
      </c>
      <c r="C154" s="158">
        <v>5982</v>
      </c>
      <c r="D154" s="158">
        <v>3825</v>
      </c>
      <c r="E154" s="158">
        <v>4475</v>
      </c>
      <c r="F154" s="158">
        <v>5550</v>
      </c>
      <c r="G154" s="158">
        <v>6488</v>
      </c>
      <c r="H154" s="159">
        <f t="shared" si="33"/>
        <v>0.16900900900900906</v>
      </c>
      <c r="I154" s="160">
        <f t="shared" si="34"/>
        <v>8.4587094617184944E-2</v>
      </c>
      <c r="J154" s="159">
        <f t="shared" si="35"/>
        <v>1.251275286348795E-2</v>
      </c>
    </row>
    <row r="155" spans="2:10" x14ac:dyDescent="0.25">
      <c r="B155" s="162" t="s">
        <v>110</v>
      </c>
      <c r="C155" s="163">
        <v>1622</v>
      </c>
      <c r="D155" s="163">
        <v>766</v>
      </c>
      <c r="E155" s="163">
        <v>1725</v>
      </c>
      <c r="F155" s="163">
        <v>1527</v>
      </c>
      <c r="G155" s="163">
        <v>1789</v>
      </c>
      <c r="H155" s="164">
        <f t="shared" si="33"/>
        <v>0.17157825802226578</v>
      </c>
      <c r="I155" s="165">
        <f t="shared" si="34"/>
        <v>0.1029593094944512</v>
      </c>
      <c r="J155" s="164">
        <f t="shared" si="35"/>
        <v>3.4502643145468467E-3</v>
      </c>
    </row>
    <row r="156" spans="2:10" x14ac:dyDescent="0.25">
      <c r="B156" s="162" t="s">
        <v>113</v>
      </c>
      <c r="C156" s="163">
        <v>1568</v>
      </c>
      <c r="D156" s="163">
        <v>931</v>
      </c>
      <c r="E156" s="163">
        <v>786</v>
      </c>
      <c r="F156" s="163">
        <v>987</v>
      </c>
      <c r="G156" s="163">
        <v>875</v>
      </c>
      <c r="H156" s="164">
        <f t="shared" si="33"/>
        <v>-0.11347517730496459</v>
      </c>
      <c r="I156" s="165">
        <f t="shared" si="34"/>
        <v>-0.4419642857142857</v>
      </c>
      <c r="J156" s="164">
        <f t="shared" si="35"/>
        <v>1.687524469104802E-3</v>
      </c>
    </row>
    <row r="157" spans="2:10" x14ac:dyDescent="0.25">
      <c r="B157" s="162" t="s">
        <v>116</v>
      </c>
      <c r="C157" s="163">
        <v>886</v>
      </c>
      <c r="D157" s="163">
        <v>542</v>
      </c>
      <c r="E157" s="163">
        <v>630</v>
      </c>
      <c r="F157" s="163">
        <v>1092</v>
      </c>
      <c r="G157" s="163">
        <v>1312</v>
      </c>
      <c r="H157" s="164">
        <f t="shared" si="33"/>
        <v>0.20146520146520142</v>
      </c>
      <c r="I157" s="165">
        <f t="shared" si="34"/>
        <v>0.4808126410835214</v>
      </c>
      <c r="J157" s="164">
        <f t="shared" si="35"/>
        <v>2.5303224039605718E-3</v>
      </c>
    </row>
    <row r="158" spans="2:10" x14ac:dyDescent="0.25">
      <c r="B158" s="162" t="s">
        <v>123</v>
      </c>
      <c r="C158" s="163">
        <v>101</v>
      </c>
      <c r="D158" s="163">
        <v>90</v>
      </c>
      <c r="E158" s="163">
        <v>111</v>
      </c>
      <c r="F158" s="163">
        <v>168</v>
      </c>
      <c r="G158" s="163">
        <v>245</v>
      </c>
      <c r="H158" s="164">
        <f t="shared" si="33"/>
        <v>0.45833333333333326</v>
      </c>
      <c r="I158" s="165">
        <f t="shared" si="34"/>
        <v>1.4257425742574257</v>
      </c>
      <c r="J158" s="164">
        <f t="shared" si="35"/>
        <v>4.7250685134934457E-4</v>
      </c>
    </row>
    <row r="159" spans="2:10" x14ac:dyDescent="0.25">
      <c r="B159" s="162" t="s">
        <v>119</v>
      </c>
      <c r="C159" s="163">
        <v>426</v>
      </c>
      <c r="D159" s="163">
        <v>217</v>
      </c>
      <c r="E159" s="163">
        <v>302</v>
      </c>
      <c r="F159" s="163">
        <v>285</v>
      </c>
      <c r="G159" s="163">
        <v>452</v>
      </c>
      <c r="H159" s="164">
        <f t="shared" si="33"/>
        <v>0.5859649122807018</v>
      </c>
      <c r="I159" s="165">
        <f t="shared" si="34"/>
        <v>6.1032863849765251E-2</v>
      </c>
      <c r="J159" s="164">
        <f t="shared" si="35"/>
        <v>8.7172692575470919E-4</v>
      </c>
    </row>
    <row r="160" spans="2:10" x14ac:dyDescent="0.25">
      <c r="B160" s="162" t="s">
        <v>128</v>
      </c>
      <c r="C160" s="163">
        <v>14</v>
      </c>
      <c r="D160" s="163">
        <v>7</v>
      </c>
      <c r="E160" s="163">
        <v>11</v>
      </c>
      <c r="F160" s="163">
        <v>13</v>
      </c>
      <c r="G160" s="163">
        <v>15</v>
      </c>
      <c r="H160" s="164">
        <f t="shared" si="33"/>
        <v>0.15384615384615374</v>
      </c>
      <c r="I160" s="165">
        <f t="shared" si="34"/>
        <v>7.1428571428571397E-2</v>
      </c>
      <c r="J160" s="164">
        <f t="shared" si="35"/>
        <v>2.8928990898939465E-5</v>
      </c>
    </row>
    <row r="161" spans="2:10" x14ac:dyDescent="0.25">
      <c r="B161" s="162" t="s">
        <v>131</v>
      </c>
      <c r="C161" s="163">
        <v>10</v>
      </c>
      <c r="D161" s="163">
        <v>10</v>
      </c>
      <c r="E161" s="163">
        <v>6</v>
      </c>
      <c r="F161" s="163">
        <v>23</v>
      </c>
      <c r="G161" s="163">
        <v>7</v>
      </c>
      <c r="H161" s="164">
        <f t="shared" si="33"/>
        <v>-0.69565217391304346</v>
      </c>
      <c r="I161" s="165">
        <f t="shared" si="34"/>
        <v>-0.30000000000000004</v>
      </c>
      <c r="J161" s="164">
        <f t="shared" si="35"/>
        <v>1.3500195752838416E-5</v>
      </c>
    </row>
    <row r="162" spans="2:10" x14ac:dyDescent="0.25">
      <c r="B162" s="168" t="s">
        <v>145</v>
      </c>
      <c r="C162" s="169">
        <f>C154-SUM(C155:C161)</f>
        <v>1355</v>
      </c>
      <c r="D162" s="169">
        <f>D154-SUM(D155:D161)</f>
        <v>1262</v>
      </c>
      <c r="E162" s="169">
        <f>E154-SUM(E155:E161)</f>
        <v>904</v>
      </c>
      <c r="F162" s="169">
        <f>F154-SUM(F155:F161)</f>
        <v>1455</v>
      </c>
      <c r="G162" s="169">
        <f>G154-SUM(G155:G161)</f>
        <v>1793</v>
      </c>
      <c r="H162" s="170">
        <f t="shared" si="33"/>
        <v>0.23230240549828185</v>
      </c>
      <c r="I162" s="171">
        <f t="shared" si="34"/>
        <v>0.32324723247232479</v>
      </c>
      <c r="J162" s="170">
        <f t="shared" si="35"/>
        <v>3.4579787121198973E-3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D2F5C-6A6D-420E-952A-8AFE3BF1FFBB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44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4363832</v>
      </c>
      <c r="D9" s="176">
        <v>4330865</v>
      </c>
      <c r="E9" s="176">
        <v>1593725</v>
      </c>
      <c r="F9" s="176">
        <v>4116712</v>
      </c>
      <c r="G9" s="176">
        <v>4116712</v>
      </c>
      <c r="H9" s="176">
        <v>4555390</v>
      </c>
      <c r="I9" s="176">
        <v>4846999</v>
      </c>
      <c r="J9" s="177">
        <f>IFERROR(I9/H9-1,"-")</f>
        <v>6.4014058071866442E-2</v>
      </c>
      <c r="K9" s="177">
        <f>IFERROR(I9/D9-1,"-")</f>
        <v>0.11917573048340224</v>
      </c>
      <c r="L9" s="176">
        <f>I9-H9</f>
        <v>291609</v>
      </c>
      <c r="M9" s="176">
        <f>I9-D9</f>
        <v>516134</v>
      </c>
      <c r="N9" s="177">
        <f t="shared" ref="N9:N21" si="0">I9/I$9</f>
        <v>1</v>
      </c>
      <c r="Q9" s="154" t="s">
        <v>68</v>
      </c>
      <c r="R9" s="176">
        <v>1545340</v>
      </c>
      <c r="S9" s="176">
        <v>1604718</v>
      </c>
      <c r="T9" s="176">
        <v>541906</v>
      </c>
      <c r="U9" s="176">
        <v>1558686</v>
      </c>
      <c r="V9" s="176">
        <v>1686480</v>
      </c>
      <c r="W9" s="176">
        <v>1747927</v>
      </c>
      <c r="X9" s="177">
        <f>IFERROR(W9/V9-1,"-")</f>
        <v>3.6435060006640985E-2</v>
      </c>
      <c r="Y9" s="177">
        <f>IFERROR(W9/S9-1,"-")</f>
        <v>8.9242471262863665E-2</v>
      </c>
      <c r="Z9" s="176">
        <f>W9-V9</f>
        <v>61447</v>
      </c>
      <c r="AA9" s="176">
        <f>W9-S9</f>
        <v>143209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909221</v>
      </c>
      <c r="D10" s="158">
        <v>909501</v>
      </c>
      <c r="E10" s="158">
        <v>389776</v>
      </c>
      <c r="F10" s="158">
        <v>873118</v>
      </c>
      <c r="G10" s="158">
        <v>873118</v>
      </c>
      <c r="H10" s="158">
        <v>913236</v>
      </c>
      <c r="I10" s="158">
        <v>912897</v>
      </c>
      <c r="J10" s="160">
        <f>IFERROR(I10/H10-1,"-")</f>
        <v>-3.7120744254492966E-4</v>
      </c>
      <c r="K10" s="159">
        <f t="shared" ref="K10:K21" si="2">IFERROR(I10/D10-1,"-")</f>
        <v>3.7339156306590571E-3</v>
      </c>
      <c r="L10" s="157">
        <f t="shared" ref="L10:L20" si="3">I10-H10</f>
        <v>-339</v>
      </c>
      <c r="M10" s="158">
        <f t="shared" ref="M10:M21" si="4">I10-D10</f>
        <v>3396</v>
      </c>
      <c r="N10" s="159">
        <f t="shared" si="0"/>
        <v>0.18834272505523522</v>
      </c>
      <c r="Q10" s="157" t="s">
        <v>97</v>
      </c>
      <c r="R10" s="158">
        <v>169509</v>
      </c>
      <c r="S10" s="158">
        <v>203129</v>
      </c>
      <c r="T10" s="158">
        <v>84333</v>
      </c>
      <c r="U10" s="158">
        <v>189098</v>
      </c>
      <c r="V10" s="158">
        <v>165418</v>
      </c>
      <c r="W10" s="158">
        <v>148493</v>
      </c>
      <c r="X10" s="160">
        <f>IFERROR(W10/V10-1,"-")</f>
        <v>-0.10231655563481601</v>
      </c>
      <c r="Y10" s="159">
        <f t="shared" ref="Y10:Y21" si="5">IFERROR(W10/S10-1,"-")</f>
        <v>-0.26897193409114406</v>
      </c>
      <c r="Z10" s="157">
        <f t="shared" ref="Z10:Z20" si="6">W10-V10</f>
        <v>-16925</v>
      </c>
      <c r="AA10" s="158">
        <f t="shared" ref="AA10:AA21" si="7">W10-S10</f>
        <v>-54636</v>
      </c>
      <c r="AB10" s="159">
        <f t="shared" si="1"/>
        <v>8.4953776673739809E-2</v>
      </c>
    </row>
    <row r="11" spans="1:28" x14ac:dyDescent="0.25">
      <c r="A11" s="161" t="s">
        <v>103</v>
      </c>
      <c r="B11" s="162" t="s">
        <v>103</v>
      </c>
      <c r="C11" s="163">
        <v>364420</v>
      </c>
      <c r="D11" s="163">
        <v>349280</v>
      </c>
      <c r="E11" s="163">
        <v>160831</v>
      </c>
      <c r="F11" s="163">
        <v>357801</v>
      </c>
      <c r="G11" s="163">
        <v>357801</v>
      </c>
      <c r="H11" s="163">
        <v>371583</v>
      </c>
      <c r="I11" s="163">
        <v>360702</v>
      </c>
      <c r="J11" s="165">
        <f>IFERROR(I11/H11-1,"-")</f>
        <v>-2.9282825102332488E-2</v>
      </c>
      <c r="K11" s="164">
        <f t="shared" si="2"/>
        <v>3.2701557489693167E-2</v>
      </c>
      <c r="L11" s="162">
        <f t="shared" si="3"/>
        <v>-10881</v>
      </c>
      <c r="M11" s="163">
        <f t="shared" si="4"/>
        <v>11422</v>
      </c>
      <c r="N11" s="164">
        <f t="shared" si="0"/>
        <v>7.4417593236557306E-2</v>
      </c>
      <c r="Q11" s="162" t="s">
        <v>103</v>
      </c>
      <c r="R11" s="163">
        <v>78465</v>
      </c>
      <c r="S11" s="163">
        <v>102461</v>
      </c>
      <c r="T11" s="163">
        <v>45984</v>
      </c>
      <c r="U11" s="163">
        <v>78369</v>
      </c>
      <c r="V11" s="163">
        <v>68127</v>
      </c>
      <c r="W11" s="163">
        <v>55552</v>
      </c>
      <c r="X11" s="165">
        <f>IFERROR(W11/V11-1,"-")</f>
        <v>-0.18458173704992142</v>
      </c>
      <c r="Y11" s="164">
        <f t="shared" si="5"/>
        <v>-0.45782297654717408</v>
      </c>
      <c r="Z11" s="162">
        <f t="shared" si="6"/>
        <v>-12575</v>
      </c>
      <c r="AA11" s="163">
        <f t="shared" si="7"/>
        <v>-46909</v>
      </c>
      <c r="AB11" s="164">
        <f t="shared" si="1"/>
        <v>3.1781647631737478E-2</v>
      </c>
    </row>
    <row r="12" spans="1:28" x14ac:dyDescent="0.25">
      <c r="A12" s="161" t="s">
        <v>100</v>
      </c>
      <c r="B12" s="162" t="s">
        <v>100</v>
      </c>
      <c r="C12" s="163">
        <v>544801</v>
      </c>
      <c r="D12" s="163">
        <v>560221</v>
      </c>
      <c r="E12" s="163">
        <v>228945</v>
      </c>
      <c r="F12" s="163">
        <v>515317</v>
      </c>
      <c r="G12" s="163">
        <v>515317</v>
      </c>
      <c r="H12" s="163">
        <v>541653</v>
      </c>
      <c r="I12" s="163">
        <v>552195</v>
      </c>
      <c r="J12" s="165">
        <f>IFERROR(I12/H12-1,"-")</f>
        <v>1.9462644903656123E-2</v>
      </c>
      <c r="K12" s="164">
        <f t="shared" si="2"/>
        <v>-1.4326489010586863E-2</v>
      </c>
      <c r="L12" s="162">
        <f t="shared" si="3"/>
        <v>10542</v>
      </c>
      <c r="M12" s="163">
        <f t="shared" si="4"/>
        <v>-8026</v>
      </c>
      <c r="N12" s="164">
        <f t="shared" si="0"/>
        <v>0.1139251318186779</v>
      </c>
      <c r="Q12" s="162" t="s">
        <v>100</v>
      </c>
      <c r="R12" s="163">
        <v>91044</v>
      </c>
      <c r="S12" s="163">
        <v>100668</v>
      </c>
      <c r="T12" s="163">
        <v>38349</v>
      </c>
      <c r="U12" s="163">
        <v>110729</v>
      </c>
      <c r="V12" s="163">
        <v>97291</v>
      </c>
      <c r="W12" s="163">
        <v>92941</v>
      </c>
      <c r="X12" s="165">
        <f>IFERROR(W12/V12-1,"-")</f>
        <v>-4.4711227143312327E-2</v>
      </c>
      <c r="Y12" s="164">
        <f t="shared" si="5"/>
        <v>-7.6757261493225259E-2</v>
      </c>
      <c r="Z12" s="162">
        <f t="shared" si="6"/>
        <v>-4350</v>
      </c>
      <c r="AA12" s="163">
        <f t="shared" si="7"/>
        <v>-7727</v>
      </c>
      <c r="AB12" s="164">
        <f t="shared" si="1"/>
        <v>5.3172129042002324E-2</v>
      </c>
    </row>
    <row r="13" spans="1:28" x14ac:dyDescent="0.25">
      <c r="A13" s="1"/>
      <c r="B13" s="157" t="s">
        <v>107</v>
      </c>
      <c r="C13" s="158">
        <v>3454611</v>
      </c>
      <c r="D13" s="158">
        <v>3421364</v>
      </c>
      <c r="E13" s="158">
        <v>1203949</v>
      </c>
      <c r="F13" s="158">
        <v>3243594</v>
      </c>
      <c r="G13" s="158">
        <v>3243594</v>
      </c>
      <c r="H13" s="158">
        <v>3642154</v>
      </c>
      <c r="I13" s="158">
        <v>3934102</v>
      </c>
      <c r="J13" s="160">
        <f>IFERROR(I13/H13-1,"-")</f>
        <v>8.0158060312661039E-2</v>
      </c>
      <c r="K13" s="159">
        <f t="shared" si="2"/>
        <v>0.14986362164329781</v>
      </c>
      <c r="L13" s="157">
        <f t="shared" si="3"/>
        <v>291948</v>
      </c>
      <c r="M13" s="158">
        <f t="shared" si="4"/>
        <v>512738</v>
      </c>
      <c r="N13" s="159">
        <f t="shared" si="0"/>
        <v>0.81165727494476481</v>
      </c>
      <c r="Q13" s="157" t="s">
        <v>107</v>
      </c>
      <c r="R13" s="158">
        <v>1375831</v>
      </c>
      <c r="S13" s="158">
        <v>1401589</v>
      </c>
      <c r="T13" s="158">
        <v>457573</v>
      </c>
      <c r="U13" s="158">
        <v>1369588</v>
      </c>
      <c r="V13" s="158">
        <v>1521062</v>
      </c>
      <c r="W13" s="158">
        <v>1599434</v>
      </c>
      <c r="X13" s="160">
        <f>IFERROR(W13/V13-1,"-")</f>
        <v>5.1524526942360094E-2</v>
      </c>
      <c r="Y13" s="159">
        <f t="shared" si="5"/>
        <v>0.141157643217805</v>
      </c>
      <c r="Z13" s="157">
        <f t="shared" si="6"/>
        <v>78372</v>
      </c>
      <c r="AA13" s="158">
        <f t="shared" si="7"/>
        <v>197845</v>
      </c>
      <c r="AB13" s="159">
        <f t="shared" si="1"/>
        <v>0.91504622332626018</v>
      </c>
    </row>
    <row r="14" spans="1:28" s="56" customFormat="1" x14ac:dyDescent="0.25">
      <c r="B14" s="162" t="s">
        <v>110</v>
      </c>
      <c r="C14" s="163">
        <v>1536069</v>
      </c>
      <c r="D14" s="163">
        <v>1590514</v>
      </c>
      <c r="E14" s="163">
        <v>470686</v>
      </c>
      <c r="F14" s="163">
        <v>1521014</v>
      </c>
      <c r="G14" s="163">
        <v>1521014</v>
      </c>
      <c r="H14" s="163">
        <v>1730415</v>
      </c>
      <c r="I14" s="163">
        <v>1875633</v>
      </c>
      <c r="J14" s="165">
        <f t="shared" ref="J14:J21" si="8">IFERROR(I14/H14-1,"-")</f>
        <v>8.3920909146071976E-2</v>
      </c>
      <c r="K14" s="164">
        <f t="shared" si="2"/>
        <v>0.17926217562372915</v>
      </c>
      <c r="L14" s="162">
        <f t="shared" si="3"/>
        <v>145218</v>
      </c>
      <c r="M14" s="163">
        <f t="shared" si="4"/>
        <v>285119</v>
      </c>
      <c r="N14" s="164">
        <f t="shared" si="0"/>
        <v>0.38696789497996598</v>
      </c>
      <c r="Q14" s="162" t="s">
        <v>110</v>
      </c>
      <c r="R14" s="163">
        <v>662692</v>
      </c>
      <c r="S14" s="163">
        <v>696493</v>
      </c>
      <c r="T14" s="163">
        <v>200687</v>
      </c>
      <c r="U14" s="163">
        <v>695780</v>
      </c>
      <c r="V14" s="163">
        <v>795063</v>
      </c>
      <c r="W14" s="163">
        <v>841957</v>
      </c>
      <c r="X14" s="165">
        <f t="shared" ref="X14:X21" si="9">IFERROR(W14/V14-1,"-")</f>
        <v>5.8981489517182961E-2</v>
      </c>
      <c r="Y14" s="164">
        <f t="shared" si="5"/>
        <v>0.20885206312195526</v>
      </c>
      <c r="Z14" s="162">
        <f t="shared" si="6"/>
        <v>46894</v>
      </c>
      <c r="AA14" s="163">
        <f t="shared" si="7"/>
        <v>145464</v>
      </c>
      <c r="AB14" s="164">
        <f t="shared" si="1"/>
        <v>0.48168888059970466</v>
      </c>
    </row>
    <row r="15" spans="1:28" s="56" customFormat="1" x14ac:dyDescent="0.25">
      <c r="B15" s="162" t="s">
        <v>113</v>
      </c>
      <c r="C15" s="163">
        <v>532853</v>
      </c>
      <c r="D15" s="163">
        <v>455691</v>
      </c>
      <c r="E15" s="163">
        <v>159243</v>
      </c>
      <c r="F15" s="163">
        <v>329839</v>
      </c>
      <c r="G15" s="163">
        <v>329839</v>
      </c>
      <c r="H15" s="163">
        <v>374298</v>
      </c>
      <c r="I15" s="163">
        <v>391353</v>
      </c>
      <c r="J15" s="165">
        <f t="shared" si="8"/>
        <v>4.5565298238302132E-2</v>
      </c>
      <c r="K15" s="164">
        <f t="shared" si="2"/>
        <v>-0.14118777856047193</v>
      </c>
      <c r="L15" s="162">
        <f t="shared" si="3"/>
        <v>17055</v>
      </c>
      <c r="M15" s="163">
        <f t="shared" si="4"/>
        <v>-64338</v>
      </c>
      <c r="N15" s="164">
        <f t="shared" si="0"/>
        <v>8.0741299925995449E-2</v>
      </c>
      <c r="Q15" s="162" t="s">
        <v>113</v>
      </c>
      <c r="R15" s="163">
        <v>204735</v>
      </c>
      <c r="S15" s="163">
        <v>188741</v>
      </c>
      <c r="T15" s="163">
        <v>58756</v>
      </c>
      <c r="U15" s="163">
        <v>149604</v>
      </c>
      <c r="V15" s="163">
        <v>161991</v>
      </c>
      <c r="W15" s="163">
        <v>162623</v>
      </c>
      <c r="X15" s="165">
        <f t="shared" si="9"/>
        <v>3.9014513151964803E-3</v>
      </c>
      <c r="Y15" s="164">
        <f t="shared" si="5"/>
        <v>-0.13838010819058921</v>
      </c>
      <c r="Z15" s="162">
        <f t="shared" si="6"/>
        <v>632</v>
      </c>
      <c r="AA15" s="163">
        <f t="shared" si="7"/>
        <v>-26118</v>
      </c>
      <c r="AB15" s="164">
        <f t="shared" si="1"/>
        <v>9.3037638299539968E-2</v>
      </c>
    </row>
    <row r="16" spans="1:28" x14ac:dyDescent="0.25">
      <c r="A16" s="1"/>
      <c r="B16" s="162" t="s">
        <v>116</v>
      </c>
      <c r="C16" s="163">
        <v>150445</v>
      </c>
      <c r="D16" s="163">
        <v>151730</v>
      </c>
      <c r="E16" s="163">
        <v>55054</v>
      </c>
      <c r="F16" s="163">
        <v>166671</v>
      </c>
      <c r="G16" s="163">
        <v>166671</v>
      </c>
      <c r="H16" s="163">
        <v>188864</v>
      </c>
      <c r="I16" s="163">
        <v>207728</v>
      </c>
      <c r="J16" s="165">
        <f t="shared" si="8"/>
        <v>9.9881396136902723E-2</v>
      </c>
      <c r="K16" s="164">
        <f t="shared" si="2"/>
        <v>0.36906346800237255</v>
      </c>
      <c r="L16" s="162">
        <f t="shared" si="3"/>
        <v>18864</v>
      </c>
      <c r="M16" s="163">
        <f t="shared" si="4"/>
        <v>55998</v>
      </c>
      <c r="N16" s="164">
        <f t="shared" si="0"/>
        <v>4.2857033805866272E-2</v>
      </c>
      <c r="Q16" s="162" t="s">
        <v>116</v>
      </c>
      <c r="R16" s="163">
        <v>45281</v>
      </c>
      <c r="S16" s="163">
        <v>48834</v>
      </c>
      <c r="T16" s="163">
        <v>19382</v>
      </c>
      <c r="U16" s="163">
        <v>55841</v>
      </c>
      <c r="V16" s="163">
        <v>59248</v>
      </c>
      <c r="W16" s="163">
        <v>55398</v>
      </c>
      <c r="X16" s="165">
        <f t="shared" si="9"/>
        <v>-6.4981096408317618E-2</v>
      </c>
      <c r="Y16" s="164">
        <f t="shared" si="5"/>
        <v>0.13441454724167579</v>
      </c>
      <c r="Z16" s="162">
        <f t="shared" si="6"/>
        <v>-3850</v>
      </c>
      <c r="AA16" s="163">
        <f t="shared" si="7"/>
        <v>6564</v>
      </c>
      <c r="AB16" s="164">
        <f t="shared" si="1"/>
        <v>3.1693543265822889E-2</v>
      </c>
    </row>
    <row r="17" spans="1:28" x14ac:dyDescent="0.25">
      <c r="A17" s="1"/>
      <c r="B17" s="162" t="s">
        <v>123</v>
      </c>
      <c r="C17" s="163">
        <v>140017</v>
      </c>
      <c r="D17" s="163">
        <v>130840</v>
      </c>
      <c r="E17" s="163">
        <v>43938</v>
      </c>
      <c r="F17" s="163">
        <v>164373</v>
      </c>
      <c r="G17" s="163">
        <v>164373</v>
      </c>
      <c r="H17" s="163">
        <v>153800</v>
      </c>
      <c r="I17" s="163">
        <v>158736</v>
      </c>
      <c r="J17" s="165">
        <f t="shared" si="8"/>
        <v>3.2093628088426529E-2</v>
      </c>
      <c r="K17" s="164">
        <f t="shared" si="2"/>
        <v>0.21320697034546021</v>
      </c>
      <c r="L17" s="162">
        <f t="shared" si="3"/>
        <v>4936</v>
      </c>
      <c r="M17" s="163">
        <f t="shared" si="4"/>
        <v>27896</v>
      </c>
      <c r="N17" s="164">
        <f t="shared" si="0"/>
        <v>3.2749336238773727E-2</v>
      </c>
      <c r="Q17" s="162" t="s">
        <v>123</v>
      </c>
      <c r="R17" s="163">
        <v>62640</v>
      </c>
      <c r="S17" s="163">
        <v>58080</v>
      </c>
      <c r="T17" s="163">
        <v>18863</v>
      </c>
      <c r="U17" s="163">
        <v>75459</v>
      </c>
      <c r="V17" s="163">
        <v>67581</v>
      </c>
      <c r="W17" s="163">
        <v>65766</v>
      </c>
      <c r="X17" s="165">
        <f t="shared" si="9"/>
        <v>-2.6856660895813955E-2</v>
      </c>
      <c r="Y17" s="164">
        <f t="shared" si="5"/>
        <v>0.13233471074380154</v>
      </c>
      <c r="Z17" s="162">
        <f t="shared" si="6"/>
        <v>-1815</v>
      </c>
      <c r="AA17" s="163">
        <f t="shared" si="7"/>
        <v>7686</v>
      </c>
      <c r="AB17" s="164">
        <f t="shared" si="1"/>
        <v>3.7625141095709372E-2</v>
      </c>
    </row>
    <row r="18" spans="1:28" x14ac:dyDescent="0.25">
      <c r="A18" s="1"/>
      <c r="B18" s="162" t="s">
        <v>119</v>
      </c>
      <c r="C18" s="163">
        <v>123590</v>
      </c>
      <c r="D18" s="163">
        <v>120803</v>
      </c>
      <c r="E18" s="163">
        <v>58400</v>
      </c>
      <c r="F18" s="163">
        <v>131106</v>
      </c>
      <c r="G18" s="163">
        <v>131106</v>
      </c>
      <c r="H18" s="163">
        <v>132154</v>
      </c>
      <c r="I18" s="163">
        <v>141055</v>
      </c>
      <c r="J18" s="165">
        <f t="shared" si="8"/>
        <v>6.7353239402515142E-2</v>
      </c>
      <c r="K18" s="164">
        <f t="shared" si="2"/>
        <v>0.16764484325720397</v>
      </c>
      <c r="L18" s="162">
        <f t="shared" si="3"/>
        <v>8901</v>
      </c>
      <c r="M18" s="163">
        <f t="shared" si="4"/>
        <v>20252</v>
      </c>
      <c r="N18" s="164">
        <f t="shared" si="0"/>
        <v>2.9101512090264511E-2</v>
      </c>
      <c r="Q18" s="162" t="s">
        <v>119</v>
      </c>
      <c r="R18" s="163">
        <v>64492</v>
      </c>
      <c r="S18" s="163">
        <v>63720</v>
      </c>
      <c r="T18" s="163">
        <v>28388</v>
      </c>
      <c r="U18" s="163">
        <v>74967</v>
      </c>
      <c r="V18" s="163">
        <v>69996</v>
      </c>
      <c r="W18" s="163">
        <v>73042</v>
      </c>
      <c r="X18" s="165">
        <f t="shared" si="9"/>
        <v>4.3516772386993585E-2</v>
      </c>
      <c r="Y18" s="164">
        <f t="shared" si="5"/>
        <v>0.14629629629629637</v>
      </c>
      <c r="Z18" s="162">
        <f t="shared" si="6"/>
        <v>3046</v>
      </c>
      <c r="AA18" s="163">
        <f t="shared" si="7"/>
        <v>9322</v>
      </c>
      <c r="AB18" s="164">
        <f t="shared" si="1"/>
        <v>4.1787786332037891E-2</v>
      </c>
    </row>
    <row r="19" spans="1:28" x14ac:dyDescent="0.25">
      <c r="A19" s="1"/>
      <c r="B19" s="162" t="s">
        <v>128</v>
      </c>
      <c r="C19" s="163">
        <v>57088</v>
      </c>
      <c r="D19" s="163">
        <v>63996</v>
      </c>
      <c r="E19" s="163">
        <v>35659</v>
      </c>
      <c r="F19" s="163">
        <v>46950</v>
      </c>
      <c r="G19" s="163">
        <v>46950</v>
      </c>
      <c r="H19" s="163">
        <v>56688</v>
      </c>
      <c r="I19" s="163">
        <v>53832</v>
      </c>
      <c r="J19" s="165">
        <f t="shared" si="8"/>
        <v>-5.038103302286201E-2</v>
      </c>
      <c r="K19" s="164">
        <f t="shared" si="2"/>
        <v>-0.15882242640165012</v>
      </c>
      <c r="L19" s="162">
        <f t="shared" si="3"/>
        <v>-2856</v>
      </c>
      <c r="M19" s="163">
        <f t="shared" si="4"/>
        <v>-10164</v>
      </c>
      <c r="N19" s="164">
        <f t="shared" si="0"/>
        <v>1.1106253580823929E-2</v>
      </c>
      <c r="Q19" s="162" t="s">
        <v>128</v>
      </c>
      <c r="R19" s="163">
        <v>23368</v>
      </c>
      <c r="S19" s="163">
        <v>27317</v>
      </c>
      <c r="T19" s="163">
        <v>14172</v>
      </c>
      <c r="U19" s="163">
        <v>17870</v>
      </c>
      <c r="V19" s="163">
        <v>20459</v>
      </c>
      <c r="W19" s="163">
        <v>20390</v>
      </c>
      <c r="X19" s="165">
        <f t="shared" si="9"/>
        <v>-3.3725988562490761E-3</v>
      </c>
      <c r="Y19" s="164">
        <f t="shared" si="5"/>
        <v>-0.2535783577991727</v>
      </c>
      <c r="Z19" s="162">
        <f t="shared" si="6"/>
        <v>-69</v>
      </c>
      <c r="AA19" s="163">
        <f t="shared" si="7"/>
        <v>-6927</v>
      </c>
      <c r="AB19" s="164">
        <f t="shared" si="1"/>
        <v>1.1665246889601225E-2</v>
      </c>
    </row>
    <row r="20" spans="1:28" x14ac:dyDescent="0.25">
      <c r="A20" s="161" t="s">
        <v>144</v>
      </c>
      <c r="B20" s="162" t="s">
        <v>131</v>
      </c>
      <c r="C20" s="163">
        <v>93423</v>
      </c>
      <c r="D20" s="163">
        <v>79997</v>
      </c>
      <c r="E20" s="163">
        <v>51838</v>
      </c>
      <c r="F20" s="163">
        <v>35491</v>
      </c>
      <c r="G20" s="163">
        <v>35491</v>
      </c>
      <c r="H20" s="163">
        <v>51425</v>
      </c>
      <c r="I20" s="163">
        <v>54282</v>
      </c>
      <c r="J20" s="165">
        <f t="shared" si="8"/>
        <v>5.5556635877491489E-2</v>
      </c>
      <c r="K20" s="164">
        <f t="shared" si="2"/>
        <v>-0.32144955435828848</v>
      </c>
      <c r="L20" s="162">
        <f t="shared" si="3"/>
        <v>2857</v>
      </c>
      <c r="M20" s="163">
        <f t="shared" si="4"/>
        <v>-25715</v>
      </c>
      <c r="N20" s="164">
        <f t="shared" si="0"/>
        <v>1.119909453251383E-2</v>
      </c>
      <c r="Q20" s="162" t="s">
        <v>131</v>
      </c>
      <c r="R20" s="163">
        <v>28820</v>
      </c>
      <c r="S20" s="163">
        <v>25915</v>
      </c>
      <c r="T20" s="163">
        <v>16095</v>
      </c>
      <c r="U20" s="163">
        <v>11287</v>
      </c>
      <c r="V20" s="163">
        <v>18231</v>
      </c>
      <c r="W20" s="163">
        <v>18052</v>
      </c>
      <c r="X20" s="165">
        <f t="shared" si="9"/>
        <v>-9.8184411167790975E-3</v>
      </c>
      <c r="Y20" s="164">
        <f t="shared" si="5"/>
        <v>-0.30341501061161491</v>
      </c>
      <c r="Z20" s="162">
        <f t="shared" si="6"/>
        <v>-179</v>
      </c>
      <c r="AA20" s="163">
        <f t="shared" si="7"/>
        <v>-7863</v>
      </c>
      <c r="AB20" s="164">
        <f t="shared" si="1"/>
        <v>1.0327662425261466E-2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821126</v>
      </c>
      <c r="D21" s="169">
        <f t="shared" si="10"/>
        <v>827793</v>
      </c>
      <c r="E21" s="169">
        <f t="shared" si="10"/>
        <v>329131</v>
      </c>
      <c r="F21" s="169">
        <f t="shared" ref="F21" si="11">F13-SUM(F14:F20)</f>
        <v>848150</v>
      </c>
      <c r="G21" s="169">
        <f t="shared" si="10"/>
        <v>848150</v>
      </c>
      <c r="H21" s="169">
        <f t="shared" si="10"/>
        <v>954510</v>
      </c>
      <c r="I21" s="169">
        <f t="shared" si="10"/>
        <v>1051483</v>
      </c>
      <c r="J21" s="171">
        <f t="shared" si="8"/>
        <v>0.10159453541607744</v>
      </c>
      <c r="K21" s="170">
        <f t="shared" si="2"/>
        <v>0.27022456097116065</v>
      </c>
      <c r="L21" s="168">
        <f>I21-H21</f>
        <v>96973</v>
      </c>
      <c r="M21" s="169">
        <f t="shared" si="4"/>
        <v>223690</v>
      </c>
      <c r="N21" s="170">
        <f t="shared" si="0"/>
        <v>0.21693484979056113</v>
      </c>
      <c r="Q21" s="168" t="s">
        <v>145</v>
      </c>
      <c r="R21" s="169">
        <f t="shared" ref="R21:W21" si="12">R13-SUM(R14:R20)</f>
        <v>283803</v>
      </c>
      <c r="S21" s="169">
        <f t="shared" si="12"/>
        <v>292489</v>
      </c>
      <c r="T21" s="169">
        <f t="shared" si="12"/>
        <v>101230</v>
      </c>
      <c r="U21" s="169">
        <f t="shared" si="12"/>
        <v>288780</v>
      </c>
      <c r="V21" s="169">
        <f t="shared" si="12"/>
        <v>328493</v>
      </c>
      <c r="W21" s="169">
        <f t="shared" si="12"/>
        <v>362206</v>
      </c>
      <c r="X21" s="171">
        <f t="shared" si="9"/>
        <v>0.10262927977156289</v>
      </c>
      <c r="Y21" s="170">
        <f t="shared" si="5"/>
        <v>0.23835768182735073</v>
      </c>
      <c r="Z21" s="168">
        <f>W21-V21</f>
        <v>33713</v>
      </c>
      <c r="AA21" s="169">
        <f t="shared" si="7"/>
        <v>69717</v>
      </c>
      <c r="AB21" s="170">
        <f t="shared" si="1"/>
        <v>0.20722032441858271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1545340</v>
      </c>
      <c r="D23" s="176">
        <v>1604718</v>
      </c>
      <c r="E23" s="176">
        <v>541906</v>
      </c>
      <c r="F23" s="176">
        <v>1558686</v>
      </c>
      <c r="G23" s="176">
        <v>1558686</v>
      </c>
      <c r="H23" s="176">
        <v>1686480</v>
      </c>
      <c r="I23" s="176">
        <v>1747927</v>
      </c>
      <c r="J23" s="177">
        <f>IFERROR(I23/H23-1,"-")</f>
        <v>3.6435060006640985E-2</v>
      </c>
      <c r="K23" s="177">
        <f>IFERROR(I23/D23-1,"-")</f>
        <v>8.9242471262863665E-2</v>
      </c>
      <c r="L23" s="176">
        <f>I23-H23</f>
        <v>61447</v>
      </c>
      <c r="M23" s="176">
        <f>I23-D23</f>
        <v>143209</v>
      </c>
      <c r="N23" s="177">
        <f t="shared" ref="N23:N35" si="13">I23/I$9</f>
        <v>0.36062045814327587</v>
      </c>
    </row>
    <row r="24" spans="1:28" x14ac:dyDescent="0.25">
      <c r="A24" s="1" t="s">
        <v>96</v>
      </c>
      <c r="B24" s="157" t="s">
        <v>97</v>
      </c>
      <c r="C24" s="158">
        <v>169509</v>
      </c>
      <c r="D24" s="158">
        <v>203129</v>
      </c>
      <c r="E24" s="158">
        <v>84333</v>
      </c>
      <c r="F24" s="158">
        <v>189098</v>
      </c>
      <c r="G24" s="158">
        <v>189098</v>
      </c>
      <c r="H24" s="158">
        <v>165418</v>
      </c>
      <c r="I24" s="158">
        <v>148493</v>
      </c>
      <c r="J24" s="160">
        <f>IFERROR(I24/H24-1,"-")</f>
        <v>-0.10231655563481601</v>
      </c>
      <c r="K24" s="159">
        <f t="shared" ref="K24:K35" si="14">IFERROR(I24/D24-1,"-")</f>
        <v>-0.26897193409114406</v>
      </c>
      <c r="L24" s="157">
        <f t="shared" ref="L24:L34" si="15">I24-H24</f>
        <v>-16925</v>
      </c>
      <c r="M24" s="158">
        <f t="shared" ref="M24:M35" si="16">I24-D24</f>
        <v>-54636</v>
      </c>
      <c r="N24" s="159">
        <f t="shared" si="13"/>
        <v>3.0636069865085592E-2</v>
      </c>
    </row>
    <row r="25" spans="1:28" x14ac:dyDescent="0.25">
      <c r="A25" s="161" t="s">
        <v>103</v>
      </c>
      <c r="B25" s="162" t="s">
        <v>103</v>
      </c>
      <c r="C25" s="163">
        <v>78465</v>
      </c>
      <c r="D25" s="163">
        <v>102461</v>
      </c>
      <c r="E25" s="163">
        <v>45984</v>
      </c>
      <c r="F25" s="163">
        <v>78369</v>
      </c>
      <c r="G25" s="163">
        <v>78369</v>
      </c>
      <c r="H25" s="163">
        <v>68127</v>
      </c>
      <c r="I25" s="163">
        <v>55552</v>
      </c>
      <c r="J25" s="165">
        <f>IFERROR(I25/H25-1,"-")</f>
        <v>-0.18458173704992142</v>
      </c>
      <c r="K25" s="164">
        <f t="shared" si="14"/>
        <v>-0.45782297654717408</v>
      </c>
      <c r="L25" s="162">
        <f t="shared" si="15"/>
        <v>-12575</v>
      </c>
      <c r="M25" s="163">
        <f t="shared" si="16"/>
        <v>-46909</v>
      </c>
      <c r="N25" s="164">
        <f t="shared" si="13"/>
        <v>1.1461112329505328E-2</v>
      </c>
    </row>
    <row r="26" spans="1:28" x14ac:dyDescent="0.25">
      <c r="A26" s="161" t="s">
        <v>100</v>
      </c>
      <c r="B26" s="162" t="s">
        <v>100</v>
      </c>
      <c r="C26" s="163">
        <v>91044</v>
      </c>
      <c r="D26" s="163">
        <v>100668</v>
      </c>
      <c r="E26" s="163">
        <v>38349</v>
      </c>
      <c r="F26" s="163">
        <v>110729</v>
      </c>
      <c r="G26" s="163">
        <v>110729</v>
      </c>
      <c r="H26" s="163">
        <v>97291</v>
      </c>
      <c r="I26" s="163">
        <v>92941</v>
      </c>
      <c r="J26" s="165">
        <f>IFERROR(I26/H26-1,"-")</f>
        <v>-4.4711227143312327E-2</v>
      </c>
      <c r="K26" s="164">
        <f t="shared" si="14"/>
        <v>-7.6757261493225259E-2</v>
      </c>
      <c r="L26" s="162">
        <f t="shared" si="15"/>
        <v>-4350</v>
      </c>
      <c r="M26" s="163">
        <f t="shared" si="16"/>
        <v>-7727</v>
      </c>
      <c r="N26" s="164">
        <f t="shared" si="13"/>
        <v>1.9174957535580264E-2</v>
      </c>
    </row>
    <row r="27" spans="1:28" x14ac:dyDescent="0.25">
      <c r="A27" s="1"/>
      <c r="B27" s="157" t="s">
        <v>107</v>
      </c>
      <c r="C27" s="158">
        <v>1375831</v>
      </c>
      <c r="D27" s="158">
        <v>1401589</v>
      </c>
      <c r="E27" s="158">
        <v>457573</v>
      </c>
      <c r="F27" s="158">
        <v>1369588</v>
      </c>
      <c r="G27" s="158">
        <v>1369588</v>
      </c>
      <c r="H27" s="158">
        <v>1521062</v>
      </c>
      <c r="I27" s="158">
        <v>1599434</v>
      </c>
      <c r="J27" s="160">
        <f>IFERROR(I27/H27-1,"-")</f>
        <v>5.1524526942360094E-2</v>
      </c>
      <c r="K27" s="159">
        <f t="shared" si="14"/>
        <v>0.141157643217805</v>
      </c>
      <c r="L27" s="157">
        <f t="shared" si="15"/>
        <v>78372</v>
      </c>
      <c r="M27" s="158">
        <f t="shared" si="16"/>
        <v>197845</v>
      </c>
      <c r="N27" s="159">
        <f t="shared" si="13"/>
        <v>0.32998438827819027</v>
      </c>
    </row>
    <row r="28" spans="1:28" s="56" customFormat="1" x14ac:dyDescent="0.25">
      <c r="B28" s="162" t="s">
        <v>110</v>
      </c>
      <c r="C28" s="163">
        <v>662692</v>
      </c>
      <c r="D28" s="163">
        <v>696493</v>
      </c>
      <c r="E28" s="163">
        <v>200687</v>
      </c>
      <c r="F28" s="163">
        <v>695780</v>
      </c>
      <c r="G28" s="163">
        <v>695780</v>
      </c>
      <c r="H28" s="163">
        <v>795063</v>
      </c>
      <c r="I28" s="163">
        <v>841957</v>
      </c>
      <c r="J28" s="165">
        <f t="shared" ref="J28:J35" si="17">IFERROR(I28/H28-1,"-")</f>
        <v>5.8981489517182961E-2</v>
      </c>
      <c r="K28" s="164">
        <f t="shared" si="14"/>
        <v>0.20885206312195526</v>
      </c>
      <c r="L28" s="162">
        <f t="shared" si="15"/>
        <v>46894</v>
      </c>
      <c r="M28" s="163">
        <f t="shared" si="16"/>
        <v>145464</v>
      </c>
      <c r="N28" s="164">
        <f t="shared" si="13"/>
        <v>0.17370686480438721</v>
      </c>
    </row>
    <row r="29" spans="1:28" s="56" customFormat="1" x14ac:dyDescent="0.25">
      <c r="B29" s="162" t="s">
        <v>113</v>
      </c>
      <c r="C29" s="163">
        <v>204735</v>
      </c>
      <c r="D29" s="163">
        <v>188741</v>
      </c>
      <c r="E29" s="163">
        <v>58756</v>
      </c>
      <c r="F29" s="163">
        <v>149604</v>
      </c>
      <c r="G29" s="163">
        <v>149604</v>
      </c>
      <c r="H29" s="163">
        <v>161991</v>
      </c>
      <c r="I29" s="163">
        <v>162623</v>
      </c>
      <c r="J29" s="165">
        <f t="shared" si="17"/>
        <v>3.9014513151964803E-3</v>
      </c>
      <c r="K29" s="164">
        <f t="shared" si="14"/>
        <v>-0.13838010819058921</v>
      </c>
      <c r="L29" s="162">
        <f t="shared" si="15"/>
        <v>632</v>
      </c>
      <c r="M29" s="163">
        <f t="shared" si="16"/>
        <v>-26118</v>
      </c>
      <c r="N29" s="164">
        <f t="shared" si="13"/>
        <v>3.3551275748148493E-2</v>
      </c>
    </row>
    <row r="30" spans="1:28" x14ac:dyDescent="0.25">
      <c r="A30" s="1"/>
      <c r="B30" s="162" t="s">
        <v>116</v>
      </c>
      <c r="C30" s="163">
        <v>45281</v>
      </c>
      <c r="D30" s="163">
        <v>48834</v>
      </c>
      <c r="E30" s="163">
        <v>19382</v>
      </c>
      <c r="F30" s="163">
        <v>55841</v>
      </c>
      <c r="G30" s="163">
        <v>55841</v>
      </c>
      <c r="H30" s="163">
        <v>59248</v>
      </c>
      <c r="I30" s="163">
        <v>55398</v>
      </c>
      <c r="J30" s="165">
        <f t="shared" si="17"/>
        <v>-6.4981096408317618E-2</v>
      </c>
      <c r="K30" s="164">
        <f t="shared" si="14"/>
        <v>0.13441454724167579</v>
      </c>
      <c r="L30" s="162">
        <f t="shared" si="15"/>
        <v>-3850</v>
      </c>
      <c r="M30" s="163">
        <f t="shared" si="16"/>
        <v>6564</v>
      </c>
      <c r="N30" s="164">
        <f t="shared" si="13"/>
        <v>1.1429340092704784E-2</v>
      </c>
    </row>
    <row r="31" spans="1:28" x14ac:dyDescent="0.25">
      <c r="A31" s="1"/>
      <c r="B31" s="162" t="s">
        <v>123</v>
      </c>
      <c r="C31" s="163">
        <v>62640</v>
      </c>
      <c r="D31" s="163">
        <v>58080</v>
      </c>
      <c r="E31" s="163">
        <v>18863</v>
      </c>
      <c r="F31" s="163">
        <v>75459</v>
      </c>
      <c r="G31" s="163">
        <v>75459</v>
      </c>
      <c r="H31" s="163">
        <v>67581</v>
      </c>
      <c r="I31" s="163">
        <v>65766</v>
      </c>
      <c r="J31" s="165">
        <f t="shared" si="17"/>
        <v>-2.6856660895813955E-2</v>
      </c>
      <c r="K31" s="164">
        <f t="shared" si="14"/>
        <v>0.13233471074380154</v>
      </c>
      <c r="L31" s="162">
        <f t="shared" si="15"/>
        <v>-1815</v>
      </c>
      <c r="M31" s="163">
        <f t="shared" si="16"/>
        <v>7686</v>
      </c>
      <c r="N31" s="164">
        <f t="shared" si="13"/>
        <v>1.3568395619640111E-2</v>
      </c>
    </row>
    <row r="32" spans="1:28" x14ac:dyDescent="0.25">
      <c r="A32" s="1"/>
      <c r="B32" s="162" t="s">
        <v>119</v>
      </c>
      <c r="C32" s="163">
        <v>64492</v>
      </c>
      <c r="D32" s="163">
        <v>63720</v>
      </c>
      <c r="E32" s="163">
        <v>28388</v>
      </c>
      <c r="F32" s="163">
        <v>74967</v>
      </c>
      <c r="G32" s="163">
        <v>74967</v>
      </c>
      <c r="H32" s="163">
        <v>69996</v>
      </c>
      <c r="I32" s="163">
        <v>73042</v>
      </c>
      <c r="J32" s="165">
        <f t="shared" si="17"/>
        <v>4.3516772386993585E-2</v>
      </c>
      <c r="K32" s="164">
        <f t="shared" si="14"/>
        <v>0.14629629629629637</v>
      </c>
      <c r="L32" s="162">
        <f t="shared" si="15"/>
        <v>3046</v>
      </c>
      <c r="M32" s="163">
        <f t="shared" si="16"/>
        <v>9322</v>
      </c>
      <c r="N32" s="164">
        <f t="shared" si="13"/>
        <v>1.5069530651852826E-2</v>
      </c>
    </row>
    <row r="33" spans="1:14" x14ac:dyDescent="0.25">
      <c r="A33" s="1"/>
      <c r="B33" s="162" t="s">
        <v>128</v>
      </c>
      <c r="C33" s="163">
        <v>23368</v>
      </c>
      <c r="D33" s="163">
        <v>27317</v>
      </c>
      <c r="E33" s="163">
        <v>14172</v>
      </c>
      <c r="F33" s="163">
        <v>17870</v>
      </c>
      <c r="G33" s="163">
        <v>17870</v>
      </c>
      <c r="H33" s="163">
        <v>20459</v>
      </c>
      <c r="I33" s="163">
        <v>20390</v>
      </c>
      <c r="J33" s="165">
        <f t="shared" si="17"/>
        <v>-3.3725988562490761E-3</v>
      </c>
      <c r="K33" s="164">
        <f t="shared" si="14"/>
        <v>-0.2535783577991727</v>
      </c>
      <c r="L33" s="162">
        <f t="shared" si="15"/>
        <v>-69</v>
      </c>
      <c r="M33" s="163">
        <f t="shared" si="16"/>
        <v>-6927</v>
      </c>
      <c r="N33" s="164">
        <f t="shared" si="13"/>
        <v>4.2067266776824172E-3</v>
      </c>
    </row>
    <row r="34" spans="1:14" x14ac:dyDescent="0.25">
      <c r="A34" s="161" t="s">
        <v>144</v>
      </c>
      <c r="B34" s="162" t="s">
        <v>131</v>
      </c>
      <c r="C34" s="163">
        <v>28820</v>
      </c>
      <c r="D34" s="163">
        <v>25915</v>
      </c>
      <c r="E34" s="163">
        <v>16095</v>
      </c>
      <c r="F34" s="163">
        <v>11287</v>
      </c>
      <c r="G34" s="163">
        <v>11287</v>
      </c>
      <c r="H34" s="163">
        <v>18231</v>
      </c>
      <c r="I34" s="163">
        <v>18052</v>
      </c>
      <c r="J34" s="165">
        <f t="shared" si="17"/>
        <v>-9.8184411167790975E-3</v>
      </c>
      <c r="K34" s="164">
        <f t="shared" si="14"/>
        <v>-0.30341501061161491</v>
      </c>
      <c r="L34" s="162">
        <f t="shared" si="15"/>
        <v>-179</v>
      </c>
      <c r="M34" s="163">
        <f t="shared" si="16"/>
        <v>-7863</v>
      </c>
      <c r="N34" s="164">
        <f t="shared" si="13"/>
        <v>3.7243663553468858E-3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283803</v>
      </c>
      <c r="D35" s="169">
        <f t="shared" si="18"/>
        <v>292489</v>
      </c>
      <c r="E35" s="169">
        <f t="shared" si="18"/>
        <v>101230</v>
      </c>
      <c r="F35" s="169">
        <f t="shared" ref="F35" si="19">F27-SUM(F28:F34)</f>
        <v>288780</v>
      </c>
      <c r="G35" s="169">
        <f t="shared" si="18"/>
        <v>288780</v>
      </c>
      <c r="H35" s="169">
        <f t="shared" si="18"/>
        <v>328493</v>
      </c>
      <c r="I35" s="169">
        <f t="shared" si="18"/>
        <v>362206</v>
      </c>
      <c r="J35" s="171">
        <f t="shared" si="17"/>
        <v>0.10262927977156289</v>
      </c>
      <c r="K35" s="170">
        <f t="shared" si="14"/>
        <v>0.23835768182735073</v>
      </c>
      <c r="L35" s="168">
        <f>I35-H35</f>
        <v>33713</v>
      </c>
      <c r="M35" s="169">
        <f t="shared" si="16"/>
        <v>69717</v>
      </c>
      <c r="N35" s="170">
        <f t="shared" si="13"/>
        <v>7.4727888328427555E-2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1200232</v>
      </c>
      <c r="D37" s="176">
        <v>1188723</v>
      </c>
      <c r="E37" s="176">
        <v>382043</v>
      </c>
      <c r="F37" s="176">
        <v>1092077</v>
      </c>
      <c r="G37" s="176">
        <v>1092077</v>
      </c>
      <c r="H37" s="176">
        <v>1177799</v>
      </c>
      <c r="I37" s="176">
        <v>1245078</v>
      </c>
      <c r="J37" s="177">
        <f>IFERROR(I37/H37-1,"-")</f>
        <v>5.7122649959797878E-2</v>
      </c>
      <c r="K37" s="177">
        <f>IFERROR(I37/D37-1,"-")</f>
        <v>4.7408016838237366E-2</v>
      </c>
      <c r="L37" s="176">
        <f>I37-H37</f>
        <v>67279</v>
      </c>
      <c r="M37" s="176">
        <f>I37-D37</f>
        <v>56355</v>
      </c>
      <c r="N37" s="177">
        <f t="shared" ref="N37:N49" si="20">I37/I$9</f>
        <v>0.25687605877368658</v>
      </c>
    </row>
    <row r="38" spans="1:14" x14ac:dyDescent="0.25">
      <c r="A38" s="1" t="s">
        <v>96</v>
      </c>
      <c r="B38" s="157" t="s">
        <v>97</v>
      </c>
      <c r="C38" s="158">
        <v>120104</v>
      </c>
      <c r="D38" s="158">
        <v>111701</v>
      </c>
      <c r="E38" s="158">
        <v>39466</v>
      </c>
      <c r="F38" s="158">
        <v>108654</v>
      </c>
      <c r="G38" s="158">
        <v>108654</v>
      </c>
      <c r="H38" s="158">
        <v>105007</v>
      </c>
      <c r="I38" s="158">
        <v>102258</v>
      </c>
      <c r="J38" s="160">
        <f>IFERROR(I38/H38-1,"-")</f>
        <v>-2.6179207100479052E-2</v>
      </c>
      <c r="K38" s="159">
        <f t="shared" ref="K38:K49" si="21">IFERROR(I38/D38-1,"-")</f>
        <v>-8.4538186766456858E-2</v>
      </c>
      <c r="L38" s="157">
        <f t="shared" ref="L38:L48" si="22">I38-H38</f>
        <v>-2749</v>
      </c>
      <c r="M38" s="158">
        <f t="shared" ref="M38:M49" si="23">I38-D38</f>
        <v>-9443</v>
      </c>
      <c r="N38" s="159">
        <f t="shared" si="20"/>
        <v>2.1097177862013174E-2</v>
      </c>
    </row>
    <row r="39" spans="1:14" x14ac:dyDescent="0.25">
      <c r="A39" s="161" t="s">
        <v>103</v>
      </c>
      <c r="B39" s="162" t="s">
        <v>103</v>
      </c>
      <c r="C39" s="163">
        <v>38835</v>
      </c>
      <c r="D39" s="163">
        <v>44390</v>
      </c>
      <c r="E39" s="163">
        <v>17920</v>
      </c>
      <c r="F39" s="163">
        <v>43342</v>
      </c>
      <c r="G39" s="163">
        <v>43342</v>
      </c>
      <c r="H39" s="163">
        <v>45406</v>
      </c>
      <c r="I39" s="163">
        <v>46459</v>
      </c>
      <c r="J39" s="165">
        <f>IFERROR(I39/H39-1,"-")</f>
        <v>2.3190767739946327E-2</v>
      </c>
      <c r="K39" s="164">
        <f t="shared" si="21"/>
        <v>4.660959675602605E-2</v>
      </c>
      <c r="L39" s="162">
        <f t="shared" si="22"/>
        <v>1053</v>
      </c>
      <c r="M39" s="163">
        <f t="shared" si="23"/>
        <v>2069</v>
      </c>
      <c r="N39" s="164">
        <f t="shared" si="20"/>
        <v>9.5851061656913889E-3</v>
      </c>
    </row>
    <row r="40" spans="1:14" x14ac:dyDescent="0.25">
      <c r="A40" s="161" t="s">
        <v>100</v>
      </c>
      <c r="B40" s="162" t="s">
        <v>100</v>
      </c>
      <c r="C40" s="163">
        <v>81269</v>
      </c>
      <c r="D40" s="163">
        <v>67311</v>
      </c>
      <c r="E40" s="163">
        <v>21546</v>
      </c>
      <c r="F40" s="163">
        <v>65312</v>
      </c>
      <c r="G40" s="163">
        <v>65312</v>
      </c>
      <c r="H40" s="163">
        <v>59601</v>
      </c>
      <c r="I40" s="163">
        <v>55799</v>
      </c>
      <c r="J40" s="165">
        <f>IFERROR(I40/H40-1,"-")</f>
        <v>-6.3790875992013607E-2</v>
      </c>
      <c r="K40" s="164">
        <f t="shared" si="21"/>
        <v>-0.1710270238148297</v>
      </c>
      <c r="L40" s="162">
        <f t="shared" si="22"/>
        <v>-3802</v>
      </c>
      <c r="M40" s="163">
        <f t="shared" si="23"/>
        <v>-11512</v>
      </c>
      <c r="N40" s="164">
        <f t="shared" si="20"/>
        <v>1.1512071696321785E-2</v>
      </c>
    </row>
    <row r="41" spans="1:14" x14ac:dyDescent="0.25">
      <c r="A41" s="1"/>
      <c r="B41" s="157" t="s">
        <v>107</v>
      </c>
      <c r="C41" s="158">
        <v>1080128</v>
      </c>
      <c r="D41" s="158">
        <v>1077022</v>
      </c>
      <c r="E41" s="158">
        <v>342577</v>
      </c>
      <c r="F41" s="158">
        <v>983423</v>
      </c>
      <c r="G41" s="158">
        <v>983423</v>
      </c>
      <c r="H41" s="158">
        <v>1072792</v>
      </c>
      <c r="I41" s="158">
        <v>1142820</v>
      </c>
      <c r="J41" s="160">
        <f>IFERROR(I41/H41-1,"-")</f>
        <v>6.5276400271441215E-2</v>
      </c>
      <c r="K41" s="159">
        <f t="shared" si="21"/>
        <v>6.1092531071788692E-2</v>
      </c>
      <c r="L41" s="157">
        <f t="shared" si="22"/>
        <v>70028</v>
      </c>
      <c r="M41" s="158">
        <f t="shared" si="23"/>
        <v>65798</v>
      </c>
      <c r="N41" s="159">
        <f t="shared" si="20"/>
        <v>0.2357788809116734</v>
      </c>
    </row>
    <row r="42" spans="1:14" s="56" customFormat="1" x14ac:dyDescent="0.25">
      <c r="B42" s="162" t="s">
        <v>110</v>
      </c>
      <c r="C42" s="163">
        <v>568133</v>
      </c>
      <c r="D42" s="163">
        <v>605142</v>
      </c>
      <c r="E42" s="163">
        <v>153858</v>
      </c>
      <c r="F42" s="163">
        <v>514059</v>
      </c>
      <c r="G42" s="163">
        <v>514059</v>
      </c>
      <c r="H42" s="163">
        <v>574197</v>
      </c>
      <c r="I42" s="163">
        <v>622655</v>
      </c>
      <c r="J42" s="165">
        <f t="shared" ref="J42:J49" si="24">IFERROR(I42/H42-1,"-")</f>
        <v>8.4392638763351346E-2</v>
      </c>
      <c r="K42" s="164">
        <f t="shared" si="21"/>
        <v>2.8940314835195657E-2</v>
      </c>
      <c r="L42" s="162">
        <f t="shared" si="22"/>
        <v>48458</v>
      </c>
      <c r="M42" s="163">
        <f t="shared" si="23"/>
        <v>17513</v>
      </c>
      <c r="N42" s="164">
        <f t="shared" si="20"/>
        <v>0.12846196172105667</v>
      </c>
    </row>
    <row r="43" spans="1:14" s="56" customFormat="1" x14ac:dyDescent="0.25">
      <c r="B43" s="162" t="s">
        <v>113</v>
      </c>
      <c r="C43" s="163">
        <v>67273</v>
      </c>
      <c r="D43" s="163">
        <v>48943</v>
      </c>
      <c r="E43" s="163">
        <v>16868</v>
      </c>
      <c r="F43" s="163">
        <v>32483</v>
      </c>
      <c r="G43" s="163">
        <v>32483</v>
      </c>
      <c r="H43" s="163">
        <v>38538</v>
      </c>
      <c r="I43" s="163">
        <v>37501</v>
      </c>
      <c r="J43" s="165">
        <f t="shared" si="24"/>
        <v>-2.6908505890290146E-2</v>
      </c>
      <c r="K43" s="164">
        <f t="shared" si="21"/>
        <v>-0.23378215475144559</v>
      </c>
      <c r="L43" s="162">
        <f t="shared" si="22"/>
        <v>-1037</v>
      </c>
      <c r="M43" s="163">
        <f t="shared" si="23"/>
        <v>-11442</v>
      </c>
      <c r="N43" s="164">
        <f t="shared" si="20"/>
        <v>7.736952287384421E-3</v>
      </c>
    </row>
    <row r="44" spans="1:14" x14ac:dyDescent="0.25">
      <c r="A44" s="1"/>
      <c r="B44" s="162" t="s">
        <v>116</v>
      </c>
      <c r="C44" s="163">
        <v>22300</v>
      </c>
      <c r="D44" s="163">
        <v>22209</v>
      </c>
      <c r="E44" s="163">
        <v>8537</v>
      </c>
      <c r="F44" s="163">
        <v>23461</v>
      </c>
      <c r="G44" s="163">
        <v>23461</v>
      </c>
      <c r="H44" s="163">
        <v>26431</v>
      </c>
      <c r="I44" s="163">
        <v>27080</v>
      </c>
      <c r="J44" s="165">
        <f t="shared" si="24"/>
        <v>2.4554500397260703E-2</v>
      </c>
      <c r="K44" s="164">
        <f t="shared" si="21"/>
        <v>0.2193254986717097</v>
      </c>
      <c r="L44" s="162">
        <f t="shared" si="22"/>
        <v>649</v>
      </c>
      <c r="M44" s="163">
        <f t="shared" si="23"/>
        <v>4871</v>
      </c>
      <c r="N44" s="164">
        <f t="shared" si="20"/>
        <v>5.5869621594722835E-3</v>
      </c>
    </row>
    <row r="45" spans="1:14" x14ac:dyDescent="0.25">
      <c r="A45" s="1"/>
      <c r="B45" s="162" t="s">
        <v>123</v>
      </c>
      <c r="C45" s="163">
        <v>53930</v>
      </c>
      <c r="D45" s="163">
        <v>52093</v>
      </c>
      <c r="E45" s="163">
        <v>15231</v>
      </c>
      <c r="F45" s="163">
        <v>56761</v>
      </c>
      <c r="G45" s="163">
        <v>56761</v>
      </c>
      <c r="H45" s="163">
        <v>53124</v>
      </c>
      <c r="I45" s="163">
        <v>54019</v>
      </c>
      <c r="J45" s="165">
        <f t="shared" si="24"/>
        <v>1.6847375950606036E-2</v>
      </c>
      <c r="K45" s="164">
        <f t="shared" si="21"/>
        <v>3.6972337934079391E-2</v>
      </c>
      <c r="L45" s="162">
        <f t="shared" si="22"/>
        <v>895</v>
      </c>
      <c r="M45" s="163">
        <f t="shared" si="23"/>
        <v>1926</v>
      </c>
      <c r="N45" s="164">
        <f t="shared" si="20"/>
        <v>1.1144834154081731E-2</v>
      </c>
    </row>
    <row r="46" spans="1:14" x14ac:dyDescent="0.25">
      <c r="A46" s="1"/>
      <c r="B46" s="162" t="s">
        <v>119</v>
      </c>
      <c r="C46" s="163">
        <v>38765</v>
      </c>
      <c r="D46" s="163">
        <v>36621</v>
      </c>
      <c r="E46" s="163">
        <v>16055</v>
      </c>
      <c r="F46" s="163">
        <v>33710</v>
      </c>
      <c r="G46" s="163">
        <v>33710</v>
      </c>
      <c r="H46" s="163">
        <v>39211</v>
      </c>
      <c r="I46" s="163">
        <v>41026</v>
      </c>
      <c r="J46" s="165">
        <f t="shared" si="24"/>
        <v>4.6288031419754683E-2</v>
      </c>
      <c r="K46" s="164">
        <f t="shared" si="21"/>
        <v>0.1202861745992736</v>
      </c>
      <c r="L46" s="162">
        <f t="shared" si="22"/>
        <v>1815</v>
      </c>
      <c r="M46" s="163">
        <f t="shared" si="23"/>
        <v>4405</v>
      </c>
      <c r="N46" s="164">
        <f t="shared" si="20"/>
        <v>8.4642064089553142E-3</v>
      </c>
    </row>
    <row r="47" spans="1:14" x14ac:dyDescent="0.25">
      <c r="A47" s="1"/>
      <c r="B47" s="162" t="s">
        <v>128</v>
      </c>
      <c r="C47" s="163">
        <v>22473</v>
      </c>
      <c r="D47" s="163">
        <v>23435</v>
      </c>
      <c r="E47" s="163">
        <v>12205</v>
      </c>
      <c r="F47" s="163">
        <v>17977</v>
      </c>
      <c r="G47" s="163">
        <v>17977</v>
      </c>
      <c r="H47" s="163">
        <v>19532</v>
      </c>
      <c r="I47" s="163">
        <v>18549</v>
      </c>
      <c r="J47" s="165">
        <f t="shared" si="24"/>
        <v>-5.032766741757122E-2</v>
      </c>
      <c r="K47" s="164">
        <f t="shared" si="21"/>
        <v>-0.20849157243439298</v>
      </c>
      <c r="L47" s="162">
        <f t="shared" si="22"/>
        <v>-983</v>
      </c>
      <c r="M47" s="163">
        <f t="shared" si="23"/>
        <v>-4886</v>
      </c>
      <c r="N47" s="164">
        <f t="shared" si="20"/>
        <v>3.8269040286577323E-3</v>
      </c>
    </row>
    <row r="48" spans="1:14" x14ac:dyDescent="0.25">
      <c r="A48" s="161" t="s">
        <v>144</v>
      </c>
      <c r="B48" s="162" t="s">
        <v>131</v>
      </c>
      <c r="C48" s="163">
        <v>37575</v>
      </c>
      <c r="D48" s="163">
        <v>33102</v>
      </c>
      <c r="E48" s="163">
        <v>20242</v>
      </c>
      <c r="F48" s="163">
        <v>15210</v>
      </c>
      <c r="G48" s="163">
        <v>15210</v>
      </c>
      <c r="H48" s="163">
        <v>19214</v>
      </c>
      <c r="I48" s="163">
        <v>20101</v>
      </c>
      <c r="J48" s="165">
        <f t="shared" si="24"/>
        <v>4.6164255230561002E-2</v>
      </c>
      <c r="K48" s="164">
        <f t="shared" si="21"/>
        <v>-0.39275572472962361</v>
      </c>
      <c r="L48" s="162">
        <f t="shared" si="22"/>
        <v>887</v>
      </c>
      <c r="M48" s="163">
        <f t="shared" si="23"/>
        <v>-13001</v>
      </c>
      <c r="N48" s="164">
        <f t="shared" si="20"/>
        <v>4.1471021553749028E-3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269679</v>
      </c>
      <c r="D49" s="169">
        <f t="shared" si="25"/>
        <v>255477</v>
      </c>
      <c r="E49" s="169">
        <f t="shared" si="25"/>
        <v>99581</v>
      </c>
      <c r="F49" s="169">
        <f t="shared" ref="F49" si="26">F41-SUM(F42:F48)</f>
        <v>289762</v>
      </c>
      <c r="G49" s="169">
        <f t="shared" si="25"/>
        <v>289762</v>
      </c>
      <c r="H49" s="169">
        <f t="shared" si="25"/>
        <v>302545</v>
      </c>
      <c r="I49" s="169">
        <f t="shared" si="25"/>
        <v>321889</v>
      </c>
      <c r="J49" s="171">
        <f t="shared" si="24"/>
        <v>6.3937596060090307E-2</v>
      </c>
      <c r="K49" s="170">
        <f t="shared" si="21"/>
        <v>0.25995295075486258</v>
      </c>
      <c r="L49" s="168">
        <f>I49-H49</f>
        <v>19344</v>
      </c>
      <c r="M49" s="169">
        <f t="shared" si="23"/>
        <v>66412</v>
      </c>
      <c r="N49" s="170">
        <f t="shared" si="20"/>
        <v>6.6409957996690319E-2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39103</v>
      </c>
      <c r="D51" s="176">
        <v>37865</v>
      </c>
      <c r="E51" s="176">
        <v>13314</v>
      </c>
      <c r="F51" s="176">
        <v>28629</v>
      </c>
      <c r="G51" s="176">
        <v>28629</v>
      </c>
      <c r="H51" s="176">
        <v>39892</v>
      </c>
      <c r="I51" s="176">
        <v>35375</v>
      </c>
      <c r="J51" s="177">
        <f>IFERROR(I51/H51-1,"-")</f>
        <v>-0.11323072295197034</v>
      </c>
      <c r="K51" s="177">
        <f>IFERROR(I51/D51-1,"-")</f>
        <v>-6.5759936616928583E-2</v>
      </c>
      <c r="L51" s="176">
        <f>I51-H51</f>
        <v>-4517</v>
      </c>
      <c r="M51" s="176">
        <f>I51-D51</f>
        <v>-2490</v>
      </c>
      <c r="N51" s="177">
        <f t="shared" ref="N51:N63" si="27">I51/I$9</f>
        <v>7.2983303689561317E-3</v>
      </c>
    </row>
    <row r="52" spans="1:14" x14ac:dyDescent="0.25">
      <c r="A52" s="1" t="s">
        <v>96</v>
      </c>
      <c r="B52" s="157" t="s">
        <v>97</v>
      </c>
      <c r="C52" s="158">
        <v>9713</v>
      </c>
      <c r="D52" s="158">
        <v>8966</v>
      </c>
      <c r="E52" s="158">
        <v>2278</v>
      </c>
      <c r="F52" s="158">
        <v>4513</v>
      </c>
      <c r="G52" s="158">
        <v>4513</v>
      </c>
      <c r="H52" s="158">
        <v>16849</v>
      </c>
      <c r="I52" s="158">
        <v>9052</v>
      </c>
      <c r="J52" s="160">
        <f>IFERROR(I52/H52-1,"-")</f>
        <v>-0.46275743367558908</v>
      </c>
      <c r="K52" s="159">
        <f t="shared" ref="K52:K63" si="28">IFERROR(I52/D52-1,"-")</f>
        <v>9.5917912112424286E-3</v>
      </c>
      <c r="L52" s="157">
        <f t="shared" ref="L52:L62" si="29">I52-H52</f>
        <v>-7797</v>
      </c>
      <c r="M52" s="158">
        <f t="shared" ref="M52:M63" si="30">I52-D52</f>
        <v>86</v>
      </c>
      <c r="N52" s="159">
        <f t="shared" si="27"/>
        <v>1.8675473215488594E-3</v>
      </c>
    </row>
    <row r="53" spans="1:14" x14ac:dyDescent="0.25">
      <c r="A53" s="161" t="s">
        <v>103</v>
      </c>
      <c r="B53" s="162" t="s">
        <v>103</v>
      </c>
      <c r="C53" s="163">
        <v>6164</v>
      </c>
      <c r="D53" s="163">
        <v>5174</v>
      </c>
      <c r="E53" s="163">
        <v>1633</v>
      </c>
      <c r="F53" s="163">
        <v>2216</v>
      </c>
      <c r="G53" s="163">
        <v>2216</v>
      </c>
      <c r="H53" s="163">
        <v>12509</v>
      </c>
      <c r="I53" s="163">
        <v>6046</v>
      </c>
      <c r="J53" s="165">
        <f>IFERROR(I53/H53-1,"-")</f>
        <v>-0.51666799904069072</v>
      </c>
      <c r="K53" s="164">
        <f t="shared" si="28"/>
        <v>0.16853498260533439</v>
      </c>
      <c r="L53" s="162">
        <f t="shared" si="29"/>
        <v>-6463</v>
      </c>
      <c r="M53" s="163">
        <f t="shared" si="30"/>
        <v>872</v>
      </c>
      <c r="N53" s="164">
        <f t="shared" si="27"/>
        <v>1.2473697642603186E-3</v>
      </c>
    </row>
    <row r="54" spans="1:14" x14ac:dyDescent="0.25">
      <c r="A54" s="161" t="s">
        <v>100</v>
      </c>
      <c r="B54" s="162" t="s">
        <v>100</v>
      </c>
      <c r="C54" s="163">
        <v>3549</v>
      </c>
      <c r="D54" s="163">
        <v>3792</v>
      </c>
      <c r="E54" s="163">
        <v>645</v>
      </c>
      <c r="F54" s="163">
        <v>2297</v>
      </c>
      <c r="G54" s="163">
        <v>2297</v>
      </c>
      <c r="H54" s="163">
        <v>4340</v>
      </c>
      <c r="I54" s="163">
        <v>3006</v>
      </c>
      <c r="J54" s="165">
        <f>IFERROR(I54/H54-1,"-")</f>
        <v>-0.30737327188940089</v>
      </c>
      <c r="K54" s="164">
        <f t="shared" si="28"/>
        <v>-0.20727848101265822</v>
      </c>
      <c r="L54" s="162">
        <f t="shared" si="29"/>
        <v>-1334</v>
      </c>
      <c r="M54" s="163">
        <f t="shared" si="30"/>
        <v>-786</v>
      </c>
      <c r="N54" s="164">
        <f t="shared" si="27"/>
        <v>6.201775572885408E-4</v>
      </c>
    </row>
    <row r="55" spans="1:14" x14ac:dyDescent="0.25">
      <c r="A55" s="1"/>
      <c r="B55" s="157" t="s">
        <v>107</v>
      </c>
      <c r="C55" s="158">
        <v>29390</v>
      </c>
      <c r="D55" s="158">
        <v>28899</v>
      </c>
      <c r="E55" s="158">
        <v>11036</v>
      </c>
      <c r="F55" s="158">
        <v>24116</v>
      </c>
      <c r="G55" s="158">
        <v>24116</v>
      </c>
      <c r="H55" s="158">
        <v>23043</v>
      </c>
      <c r="I55" s="158">
        <v>26323</v>
      </c>
      <c r="J55" s="160">
        <f>IFERROR(I55/H55-1,"-")</f>
        <v>0.14234257692140773</v>
      </c>
      <c r="K55" s="159">
        <f t="shared" si="28"/>
        <v>-8.9138032457870553E-2</v>
      </c>
      <c r="L55" s="157">
        <f t="shared" si="29"/>
        <v>3280</v>
      </c>
      <c r="M55" s="158">
        <f t="shared" si="30"/>
        <v>-2576</v>
      </c>
      <c r="N55" s="159">
        <f t="shared" si="27"/>
        <v>5.4307830474072723E-3</v>
      </c>
    </row>
    <row r="56" spans="1:14" s="56" customFormat="1" x14ac:dyDescent="0.25">
      <c r="B56" s="162" t="s">
        <v>110</v>
      </c>
      <c r="C56" s="163">
        <v>8634</v>
      </c>
      <c r="D56" s="163">
        <v>9134</v>
      </c>
      <c r="E56" s="163">
        <v>3687</v>
      </c>
      <c r="F56" s="163">
        <v>8924</v>
      </c>
      <c r="G56" s="163">
        <v>8924</v>
      </c>
      <c r="H56" s="163">
        <v>7779</v>
      </c>
      <c r="I56" s="163">
        <v>9591</v>
      </c>
      <c r="J56" s="165">
        <f t="shared" ref="J56:J63" si="31">IFERROR(I56/H56-1,"-")</f>
        <v>0.23293482452757419</v>
      </c>
      <c r="K56" s="164">
        <f t="shared" si="28"/>
        <v>5.0032844317932978E-2</v>
      </c>
      <c r="L56" s="162">
        <f t="shared" si="29"/>
        <v>1812</v>
      </c>
      <c r="M56" s="163">
        <f t="shared" si="30"/>
        <v>457</v>
      </c>
      <c r="N56" s="164">
        <f t="shared" si="27"/>
        <v>1.9787501503507636E-3</v>
      </c>
    </row>
    <row r="57" spans="1:14" s="56" customFormat="1" x14ac:dyDescent="0.25">
      <c r="B57" s="162" t="s">
        <v>113</v>
      </c>
      <c r="C57" s="163">
        <v>9797</v>
      </c>
      <c r="D57" s="163">
        <v>7776</v>
      </c>
      <c r="E57" s="163">
        <v>2846</v>
      </c>
      <c r="F57" s="163">
        <v>5361</v>
      </c>
      <c r="G57" s="163">
        <v>5361</v>
      </c>
      <c r="H57" s="163">
        <v>4085</v>
      </c>
      <c r="I57" s="163">
        <v>5197</v>
      </c>
      <c r="J57" s="165">
        <f t="shared" si="31"/>
        <v>0.27221542227662177</v>
      </c>
      <c r="K57" s="164">
        <f t="shared" si="28"/>
        <v>-0.33166152263374482</v>
      </c>
      <c r="L57" s="162">
        <f t="shared" si="29"/>
        <v>1112</v>
      </c>
      <c r="M57" s="163">
        <f t="shared" si="30"/>
        <v>-2579</v>
      </c>
      <c r="N57" s="164">
        <f t="shared" si="27"/>
        <v>1.0722098354053714E-3</v>
      </c>
    </row>
    <row r="58" spans="1:14" x14ac:dyDescent="0.25">
      <c r="A58" s="1"/>
      <c r="B58" s="162" t="s">
        <v>116</v>
      </c>
      <c r="C58" s="163">
        <v>1724</v>
      </c>
      <c r="D58" s="163">
        <v>1942</v>
      </c>
      <c r="E58" s="163">
        <v>528</v>
      </c>
      <c r="F58" s="163">
        <v>1901</v>
      </c>
      <c r="G58" s="163">
        <v>1901</v>
      </c>
      <c r="H58" s="163">
        <v>2208</v>
      </c>
      <c r="I58" s="163">
        <v>1788</v>
      </c>
      <c r="J58" s="165">
        <f t="shared" si="31"/>
        <v>-0.19021739130434778</v>
      </c>
      <c r="K58" s="164">
        <f t="shared" si="28"/>
        <v>-7.9299691040164766E-2</v>
      </c>
      <c r="L58" s="162">
        <f t="shared" si="29"/>
        <v>-420</v>
      </c>
      <c r="M58" s="163">
        <f t="shared" si="30"/>
        <v>-154</v>
      </c>
      <c r="N58" s="164">
        <f t="shared" si="27"/>
        <v>3.6888804804787459E-4</v>
      </c>
    </row>
    <row r="59" spans="1:14" x14ac:dyDescent="0.25">
      <c r="A59" s="1"/>
      <c r="B59" s="162" t="s">
        <v>123</v>
      </c>
      <c r="C59" s="163">
        <v>520</v>
      </c>
      <c r="D59" s="163">
        <v>686</v>
      </c>
      <c r="E59" s="163">
        <v>258</v>
      </c>
      <c r="F59" s="163">
        <v>649</v>
      </c>
      <c r="G59" s="163">
        <v>649</v>
      </c>
      <c r="H59" s="163">
        <v>489</v>
      </c>
      <c r="I59" s="163">
        <v>873</v>
      </c>
      <c r="J59" s="165">
        <f t="shared" si="31"/>
        <v>0.78527607361963181</v>
      </c>
      <c r="K59" s="164">
        <f t="shared" si="28"/>
        <v>0.27259475218658902</v>
      </c>
      <c r="L59" s="162">
        <f t="shared" si="29"/>
        <v>384</v>
      </c>
      <c r="M59" s="163">
        <f t="shared" si="30"/>
        <v>187</v>
      </c>
      <c r="N59" s="164">
        <f t="shared" si="27"/>
        <v>1.8011144627840857E-4</v>
      </c>
    </row>
    <row r="60" spans="1:14" x14ac:dyDescent="0.25">
      <c r="A60" s="1"/>
      <c r="B60" s="162" t="s">
        <v>119</v>
      </c>
      <c r="C60" s="163">
        <v>554</v>
      </c>
      <c r="D60" s="163">
        <v>668</v>
      </c>
      <c r="E60" s="163">
        <v>239</v>
      </c>
      <c r="F60" s="163">
        <v>583</v>
      </c>
      <c r="G60" s="163">
        <v>583</v>
      </c>
      <c r="H60" s="163">
        <v>511</v>
      </c>
      <c r="I60" s="163">
        <v>569</v>
      </c>
      <c r="J60" s="165">
        <f t="shared" si="31"/>
        <v>0.11350293542074374</v>
      </c>
      <c r="K60" s="164">
        <f t="shared" si="28"/>
        <v>-0.14820359281437123</v>
      </c>
      <c r="L60" s="162">
        <f t="shared" si="29"/>
        <v>58</v>
      </c>
      <c r="M60" s="163">
        <f t="shared" si="30"/>
        <v>-99</v>
      </c>
      <c r="N60" s="164">
        <f t="shared" si="27"/>
        <v>1.1739222558123078E-4</v>
      </c>
    </row>
    <row r="61" spans="1:14" x14ac:dyDescent="0.25">
      <c r="A61" s="1"/>
      <c r="B61" s="162" t="s">
        <v>128</v>
      </c>
      <c r="C61" s="163">
        <v>279</v>
      </c>
      <c r="D61" s="163">
        <v>203</v>
      </c>
      <c r="E61" s="163">
        <v>147</v>
      </c>
      <c r="F61" s="163">
        <v>76</v>
      </c>
      <c r="G61" s="163">
        <v>76</v>
      </c>
      <c r="H61" s="163">
        <v>182</v>
      </c>
      <c r="I61" s="163">
        <v>111</v>
      </c>
      <c r="J61" s="165">
        <f t="shared" si="31"/>
        <v>-0.39010989010989006</v>
      </c>
      <c r="K61" s="164">
        <f t="shared" si="28"/>
        <v>-0.45320197044334976</v>
      </c>
      <c r="L61" s="162">
        <f t="shared" si="29"/>
        <v>-71</v>
      </c>
      <c r="M61" s="163">
        <f t="shared" si="30"/>
        <v>-92</v>
      </c>
      <c r="N61" s="164">
        <f t="shared" si="27"/>
        <v>2.290076808350899E-5</v>
      </c>
    </row>
    <row r="62" spans="1:14" x14ac:dyDescent="0.25">
      <c r="A62" s="161" t="s">
        <v>144</v>
      </c>
      <c r="B62" s="162" t="s">
        <v>131</v>
      </c>
      <c r="C62" s="163">
        <v>332</v>
      </c>
      <c r="D62" s="163">
        <v>347</v>
      </c>
      <c r="E62" s="163">
        <v>253</v>
      </c>
      <c r="F62" s="163">
        <v>103</v>
      </c>
      <c r="G62" s="163">
        <v>103</v>
      </c>
      <c r="H62" s="163">
        <v>161</v>
      </c>
      <c r="I62" s="163">
        <v>107</v>
      </c>
      <c r="J62" s="165">
        <f t="shared" si="31"/>
        <v>-0.3354037267080745</v>
      </c>
      <c r="K62" s="164">
        <f t="shared" si="28"/>
        <v>-0.69164265129682989</v>
      </c>
      <c r="L62" s="162">
        <f t="shared" si="29"/>
        <v>-54</v>
      </c>
      <c r="M62" s="163">
        <f t="shared" si="30"/>
        <v>-240</v>
      </c>
      <c r="N62" s="164">
        <f t="shared" si="27"/>
        <v>2.2075515179598757E-5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7550</v>
      </c>
      <c r="D63" s="169">
        <f t="shared" si="32"/>
        <v>8143</v>
      </c>
      <c r="E63" s="169">
        <f t="shared" si="32"/>
        <v>3078</v>
      </c>
      <c r="F63" s="169">
        <f t="shared" ref="F63" si="33">F55-SUM(F56:F62)</f>
        <v>6519</v>
      </c>
      <c r="G63" s="169">
        <f t="shared" si="32"/>
        <v>6519</v>
      </c>
      <c r="H63" s="169">
        <f t="shared" si="32"/>
        <v>7628</v>
      </c>
      <c r="I63" s="169">
        <f t="shared" si="32"/>
        <v>8087</v>
      </c>
      <c r="J63" s="171">
        <f t="shared" si="31"/>
        <v>6.0173046670162655E-2</v>
      </c>
      <c r="K63" s="170">
        <f t="shared" si="28"/>
        <v>-6.8770723320643601E-3</v>
      </c>
      <c r="L63" s="168">
        <f>I63-H63</f>
        <v>459</v>
      </c>
      <c r="M63" s="169">
        <f t="shared" si="30"/>
        <v>-56</v>
      </c>
      <c r="N63" s="170">
        <f t="shared" si="27"/>
        <v>1.6684550584805155E-3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123139</v>
      </c>
      <c r="D65" s="176">
        <v>120888</v>
      </c>
      <c r="E65" s="176">
        <v>43485</v>
      </c>
      <c r="F65" s="176">
        <v>138765</v>
      </c>
      <c r="G65" s="176">
        <v>138765</v>
      </c>
      <c r="H65" s="176">
        <v>159652</v>
      </c>
      <c r="I65" s="176">
        <v>203839</v>
      </c>
      <c r="J65" s="177">
        <f>IFERROR(I65/H65-1,"-")</f>
        <v>0.27677072632976718</v>
      </c>
      <c r="K65" s="177">
        <f>IFERROR(I65/D65-1,"-")</f>
        <v>0.68618059691615385</v>
      </c>
      <c r="L65" s="176">
        <f>I65-H65</f>
        <v>44187</v>
      </c>
      <c r="M65" s="176">
        <f>I65-D65</f>
        <v>82951</v>
      </c>
      <c r="N65" s="177">
        <f t="shared" ref="N65:N77" si="34">I65/I$9</f>
        <v>4.2054681670039541E-2</v>
      </c>
    </row>
    <row r="66" spans="1:14" x14ac:dyDescent="0.25">
      <c r="A66" s="1" t="s">
        <v>96</v>
      </c>
      <c r="B66" s="157" t="s">
        <v>97</v>
      </c>
      <c r="C66" s="158">
        <v>31963</v>
      </c>
      <c r="D66" s="158">
        <v>37171</v>
      </c>
      <c r="E66" s="158">
        <v>18691</v>
      </c>
      <c r="F66" s="158">
        <v>31895</v>
      </c>
      <c r="G66" s="158">
        <v>31895</v>
      </c>
      <c r="H66" s="158">
        <v>43184</v>
      </c>
      <c r="I66" s="158">
        <v>54270</v>
      </c>
      <c r="J66" s="160">
        <f>IFERROR(I66/H66-1,"-")</f>
        <v>0.25671545016672837</v>
      </c>
      <c r="K66" s="159">
        <f t="shared" ref="K66:K77" si="35">IFERROR(I66/D66-1,"-")</f>
        <v>0.46000914691560624</v>
      </c>
      <c r="L66" s="157">
        <f t="shared" ref="L66:L76" si="36">I66-H66</f>
        <v>11086</v>
      </c>
      <c r="M66" s="158">
        <f t="shared" ref="M66:M77" si="37">I66-D66</f>
        <v>17099</v>
      </c>
      <c r="N66" s="159">
        <f t="shared" si="34"/>
        <v>1.1196618773802099E-2</v>
      </c>
    </row>
    <row r="67" spans="1:14" x14ac:dyDescent="0.25">
      <c r="A67" s="161" t="s">
        <v>103</v>
      </c>
      <c r="B67" s="162" t="s">
        <v>103</v>
      </c>
      <c r="C67" s="163">
        <v>17869</v>
      </c>
      <c r="D67" s="163">
        <v>19872</v>
      </c>
      <c r="E67" s="163">
        <v>6598</v>
      </c>
      <c r="F67" s="163">
        <v>24228</v>
      </c>
      <c r="G67" s="163">
        <v>24228</v>
      </c>
      <c r="H67" s="163">
        <v>30399</v>
      </c>
      <c r="I67" s="163">
        <v>32812</v>
      </c>
      <c r="J67" s="165">
        <f>IFERROR(I67/H67-1,"-")</f>
        <v>7.9377611105628576E-2</v>
      </c>
      <c r="K67" s="164">
        <f t="shared" si="35"/>
        <v>0.65116747181964563</v>
      </c>
      <c r="L67" s="162">
        <f t="shared" si="36"/>
        <v>2413</v>
      </c>
      <c r="M67" s="163">
        <f t="shared" si="37"/>
        <v>12940</v>
      </c>
      <c r="N67" s="164">
        <f t="shared" si="34"/>
        <v>6.7695495707756487E-3</v>
      </c>
    </row>
    <row r="68" spans="1:14" x14ac:dyDescent="0.25">
      <c r="A68" s="161" t="s">
        <v>100</v>
      </c>
      <c r="B68" s="162" t="s">
        <v>100</v>
      </c>
      <c r="C68" s="163">
        <v>14094</v>
      </c>
      <c r="D68" s="163">
        <v>17299</v>
      </c>
      <c r="E68" s="163">
        <v>12093</v>
      </c>
      <c r="F68" s="163">
        <v>7667</v>
      </c>
      <c r="G68" s="163">
        <v>7667</v>
      </c>
      <c r="H68" s="163">
        <v>12785</v>
      </c>
      <c r="I68" s="163">
        <v>21458</v>
      </c>
      <c r="J68" s="165">
        <f>IFERROR(I68/H68-1,"-")</f>
        <v>0.67837309346890895</v>
      </c>
      <c r="K68" s="164">
        <f t="shared" si="35"/>
        <v>0.2404185213018093</v>
      </c>
      <c r="L68" s="162">
        <f t="shared" si="36"/>
        <v>8673</v>
      </c>
      <c r="M68" s="163">
        <f t="shared" si="37"/>
        <v>4159</v>
      </c>
      <c r="N68" s="164">
        <f t="shared" si="34"/>
        <v>4.4270692030264503E-3</v>
      </c>
    </row>
    <row r="69" spans="1:14" x14ac:dyDescent="0.25">
      <c r="A69" s="1"/>
      <c r="B69" s="157" t="s">
        <v>107</v>
      </c>
      <c r="C69" s="158">
        <v>91176</v>
      </c>
      <c r="D69" s="158">
        <v>83717</v>
      </c>
      <c r="E69" s="158">
        <v>24794</v>
      </c>
      <c r="F69" s="158">
        <v>106870</v>
      </c>
      <c r="G69" s="158">
        <v>106870</v>
      </c>
      <c r="H69" s="158">
        <v>116468</v>
      </c>
      <c r="I69" s="158">
        <v>149569</v>
      </c>
      <c r="J69" s="160">
        <f>IFERROR(I69/H69-1,"-")</f>
        <v>0.28420682075763293</v>
      </c>
      <c r="K69" s="159">
        <f t="shared" si="35"/>
        <v>0.78660248217207984</v>
      </c>
      <c r="L69" s="157">
        <f t="shared" si="36"/>
        <v>33101</v>
      </c>
      <c r="M69" s="158">
        <f t="shared" si="37"/>
        <v>65852</v>
      </c>
      <c r="N69" s="159">
        <f t="shared" si="34"/>
        <v>3.0858062896237444E-2</v>
      </c>
    </row>
    <row r="70" spans="1:14" s="56" customFormat="1" x14ac:dyDescent="0.25">
      <c r="B70" s="162" t="s">
        <v>110</v>
      </c>
      <c r="C70" s="163">
        <v>41976</v>
      </c>
      <c r="D70" s="163">
        <v>36607</v>
      </c>
      <c r="E70" s="163">
        <v>9459</v>
      </c>
      <c r="F70" s="163">
        <v>51047</v>
      </c>
      <c r="G70" s="163">
        <v>51047</v>
      </c>
      <c r="H70" s="163">
        <v>43634</v>
      </c>
      <c r="I70" s="163">
        <v>65010</v>
      </c>
      <c r="J70" s="165">
        <f t="shared" ref="J70:J77" si="38">IFERROR(I70/H70-1,"-")</f>
        <v>0.48989320254847146</v>
      </c>
      <c r="K70" s="164">
        <f t="shared" si="35"/>
        <v>0.77588985713114988</v>
      </c>
      <c r="L70" s="162">
        <f t="shared" si="36"/>
        <v>21376</v>
      </c>
      <c r="M70" s="163">
        <f t="shared" si="37"/>
        <v>28403</v>
      </c>
      <c r="N70" s="164">
        <f t="shared" si="34"/>
        <v>1.3412422820801077E-2</v>
      </c>
    </row>
    <row r="71" spans="1:14" s="56" customFormat="1" x14ac:dyDescent="0.25">
      <c r="B71" s="162" t="s">
        <v>113</v>
      </c>
      <c r="C71" s="163">
        <v>11957</v>
      </c>
      <c r="D71" s="163">
        <v>10194</v>
      </c>
      <c r="E71" s="163">
        <v>3155</v>
      </c>
      <c r="F71" s="163">
        <v>7183</v>
      </c>
      <c r="G71" s="163">
        <v>7183</v>
      </c>
      <c r="H71" s="163">
        <v>8579</v>
      </c>
      <c r="I71" s="163">
        <v>8544</v>
      </c>
      <c r="J71" s="165">
        <f t="shared" si="38"/>
        <v>-4.0797295722112548E-3</v>
      </c>
      <c r="K71" s="164">
        <f t="shared" si="35"/>
        <v>-0.16185991759858742</v>
      </c>
      <c r="L71" s="162">
        <f t="shared" si="36"/>
        <v>-35</v>
      </c>
      <c r="M71" s="163">
        <f t="shared" si="37"/>
        <v>-1650</v>
      </c>
      <c r="N71" s="164">
        <f t="shared" si="34"/>
        <v>1.7627402027522597E-3</v>
      </c>
    </row>
    <row r="72" spans="1:14" x14ac:dyDescent="0.25">
      <c r="A72" s="1"/>
      <c r="B72" s="162" t="s">
        <v>116</v>
      </c>
      <c r="C72" s="163">
        <v>5883</v>
      </c>
      <c r="D72" s="163">
        <v>9314</v>
      </c>
      <c r="E72" s="163">
        <v>3087</v>
      </c>
      <c r="F72" s="163">
        <v>13414</v>
      </c>
      <c r="G72" s="163">
        <v>13414</v>
      </c>
      <c r="H72" s="163">
        <v>12962</v>
      </c>
      <c r="I72" s="163">
        <v>16959</v>
      </c>
      <c r="J72" s="165">
        <f t="shared" si="38"/>
        <v>0.30836290695880275</v>
      </c>
      <c r="K72" s="164">
        <f t="shared" si="35"/>
        <v>0.82080738672965436</v>
      </c>
      <c r="L72" s="162">
        <f t="shared" si="36"/>
        <v>3997</v>
      </c>
      <c r="M72" s="163">
        <f t="shared" si="37"/>
        <v>7645</v>
      </c>
      <c r="N72" s="164">
        <f t="shared" si="34"/>
        <v>3.4988659993534146E-3</v>
      </c>
    </row>
    <row r="73" spans="1:14" x14ac:dyDescent="0.25">
      <c r="A73" s="1"/>
      <c r="B73" s="162" t="s">
        <v>123</v>
      </c>
      <c r="C73" s="163">
        <v>1998</v>
      </c>
      <c r="D73" s="163">
        <v>1607</v>
      </c>
      <c r="E73" s="163">
        <v>294</v>
      </c>
      <c r="F73" s="163">
        <v>2967</v>
      </c>
      <c r="G73" s="163">
        <v>2967</v>
      </c>
      <c r="H73" s="163">
        <v>3590</v>
      </c>
      <c r="I73" s="163">
        <v>5602</v>
      </c>
      <c r="J73" s="165">
        <f t="shared" si="38"/>
        <v>0.56044568245125359</v>
      </c>
      <c r="K73" s="164">
        <f t="shared" si="35"/>
        <v>2.4859987554449283</v>
      </c>
      <c r="L73" s="162">
        <f t="shared" si="36"/>
        <v>2012</v>
      </c>
      <c r="M73" s="163">
        <f t="shared" si="37"/>
        <v>3995</v>
      </c>
      <c r="N73" s="164">
        <f t="shared" si="34"/>
        <v>1.1557666919262827E-3</v>
      </c>
    </row>
    <row r="74" spans="1:14" x14ac:dyDescent="0.25">
      <c r="A74" s="1"/>
      <c r="B74" s="162" t="s">
        <v>119</v>
      </c>
      <c r="C74" s="163">
        <v>2478</v>
      </c>
      <c r="D74" s="163">
        <v>1869</v>
      </c>
      <c r="E74" s="163">
        <v>900</v>
      </c>
      <c r="F74" s="163">
        <v>3041</v>
      </c>
      <c r="G74" s="163">
        <v>3041</v>
      </c>
      <c r="H74" s="163">
        <v>2518</v>
      </c>
      <c r="I74" s="163">
        <v>3677</v>
      </c>
      <c r="J74" s="165">
        <f t="shared" si="38"/>
        <v>0.460285941223193</v>
      </c>
      <c r="K74" s="164">
        <f t="shared" si="35"/>
        <v>0.96736222578919207</v>
      </c>
      <c r="L74" s="162">
        <f t="shared" si="36"/>
        <v>1159</v>
      </c>
      <c r="M74" s="163">
        <f t="shared" si="37"/>
        <v>1808</v>
      </c>
      <c r="N74" s="164">
        <f t="shared" si="34"/>
        <v>7.5861373191948259E-4</v>
      </c>
    </row>
    <row r="75" spans="1:14" x14ac:dyDescent="0.25">
      <c r="A75" s="1"/>
      <c r="B75" s="162" t="s">
        <v>128</v>
      </c>
      <c r="C75" s="163">
        <v>1094</v>
      </c>
      <c r="D75" s="163">
        <v>1437</v>
      </c>
      <c r="E75" s="163">
        <v>833</v>
      </c>
      <c r="F75" s="163">
        <v>1467</v>
      </c>
      <c r="G75" s="163">
        <v>1467</v>
      </c>
      <c r="H75" s="163">
        <v>3950</v>
      </c>
      <c r="I75" s="163">
        <v>2868</v>
      </c>
      <c r="J75" s="165">
        <f t="shared" si="38"/>
        <v>-0.27392405063291136</v>
      </c>
      <c r="K75" s="164">
        <f t="shared" si="35"/>
        <v>0.99582463465553239</v>
      </c>
      <c r="L75" s="162">
        <f t="shared" si="36"/>
        <v>-1082</v>
      </c>
      <c r="M75" s="163">
        <f t="shared" si="37"/>
        <v>1431</v>
      </c>
      <c r="N75" s="164">
        <f t="shared" si="34"/>
        <v>5.9170633210363778E-4</v>
      </c>
    </row>
    <row r="76" spans="1:14" x14ac:dyDescent="0.25">
      <c r="A76" s="161" t="s">
        <v>144</v>
      </c>
      <c r="B76" s="162" t="s">
        <v>131</v>
      </c>
      <c r="C76" s="163">
        <v>2083</v>
      </c>
      <c r="D76" s="163">
        <v>1580</v>
      </c>
      <c r="E76" s="163">
        <v>970</v>
      </c>
      <c r="F76" s="163">
        <v>509</v>
      </c>
      <c r="G76" s="163">
        <v>509</v>
      </c>
      <c r="H76" s="163">
        <v>1105</v>
      </c>
      <c r="I76" s="163">
        <v>2118</v>
      </c>
      <c r="J76" s="165">
        <f t="shared" si="38"/>
        <v>0.91674208144796387</v>
      </c>
      <c r="K76" s="164">
        <f t="shared" si="35"/>
        <v>0.34050632911392409</v>
      </c>
      <c r="L76" s="162">
        <f t="shared" si="36"/>
        <v>1013</v>
      </c>
      <c r="M76" s="163">
        <f t="shared" si="37"/>
        <v>538</v>
      </c>
      <c r="N76" s="164">
        <f t="shared" si="34"/>
        <v>4.3697141262046885E-4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23707</v>
      </c>
      <c r="D77" s="169">
        <f t="shared" si="39"/>
        <v>21109</v>
      </c>
      <c r="E77" s="169">
        <f t="shared" si="39"/>
        <v>6096</v>
      </c>
      <c r="F77" s="169">
        <f t="shared" ref="F77" si="40">F69-SUM(F70:F76)</f>
        <v>27242</v>
      </c>
      <c r="G77" s="169">
        <f t="shared" si="39"/>
        <v>27242</v>
      </c>
      <c r="H77" s="169">
        <f t="shared" si="39"/>
        <v>40130</v>
      </c>
      <c r="I77" s="169">
        <f t="shared" si="39"/>
        <v>44791</v>
      </c>
      <c r="J77" s="171">
        <f t="shared" si="38"/>
        <v>0.11614752055818589</v>
      </c>
      <c r="K77" s="170">
        <f t="shared" si="35"/>
        <v>1.1218911364820694</v>
      </c>
      <c r="L77" s="168">
        <f>I77-H77</f>
        <v>4661</v>
      </c>
      <c r="M77" s="169">
        <f t="shared" si="37"/>
        <v>23682</v>
      </c>
      <c r="N77" s="170">
        <f t="shared" si="34"/>
        <v>9.2409757047608228E-3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742696</v>
      </c>
      <c r="D79" s="176">
        <v>708591</v>
      </c>
      <c r="E79" s="176">
        <v>226604</v>
      </c>
      <c r="F79" s="176">
        <v>604155</v>
      </c>
      <c r="G79" s="176">
        <v>604155</v>
      </c>
      <c r="H79" s="176">
        <v>699601</v>
      </c>
      <c r="I79" s="176">
        <v>804878</v>
      </c>
      <c r="J79" s="177">
        <f>IFERROR(I79/H79-1,"-")</f>
        <v>0.1504814887342929</v>
      </c>
      <c r="K79" s="177">
        <f>IFERROR(I79/D79-1,"-")</f>
        <v>0.13588515801075651</v>
      </c>
      <c r="L79" s="176">
        <f>I79-H79</f>
        <v>105277</v>
      </c>
      <c r="M79" s="176">
        <f>I79-D79</f>
        <v>96287</v>
      </c>
      <c r="N79" s="177">
        <f t="shared" ref="N79:N91" si="41">I79/I$9</f>
        <v>0.16605697669836531</v>
      </c>
    </row>
    <row r="80" spans="1:14" x14ac:dyDescent="0.25">
      <c r="A80" s="1" t="s">
        <v>96</v>
      </c>
      <c r="B80" s="157" t="s">
        <v>97</v>
      </c>
      <c r="C80" s="158">
        <v>327420</v>
      </c>
      <c r="D80" s="158">
        <v>317076</v>
      </c>
      <c r="E80" s="158">
        <v>86191</v>
      </c>
      <c r="F80" s="158">
        <v>297509</v>
      </c>
      <c r="G80" s="158">
        <v>297509</v>
      </c>
      <c r="H80" s="158">
        <v>311175</v>
      </c>
      <c r="I80" s="158">
        <v>335415</v>
      </c>
      <c r="J80" s="160">
        <f>IFERROR(I80/H80-1,"-")</f>
        <v>7.7898288744275623E-2</v>
      </c>
      <c r="K80" s="159">
        <f t="shared" ref="K80:K91" si="42">IFERROR(I80/D80-1,"-")</f>
        <v>5.7837868523634706E-2</v>
      </c>
      <c r="L80" s="157">
        <f t="shared" ref="L80:L90" si="43">I80-H80</f>
        <v>24240</v>
      </c>
      <c r="M80" s="158">
        <f t="shared" ref="M80:M91" si="44">I80-D80</f>
        <v>18339</v>
      </c>
      <c r="N80" s="159">
        <f t="shared" si="41"/>
        <v>6.9200550691262783E-2</v>
      </c>
    </row>
    <row r="81" spans="1:14" x14ac:dyDescent="0.25">
      <c r="A81" s="161" t="s">
        <v>103</v>
      </c>
      <c r="B81" s="162" t="s">
        <v>103</v>
      </c>
      <c r="C81" s="163">
        <v>79041</v>
      </c>
      <c r="D81" s="163">
        <v>59152</v>
      </c>
      <c r="E81" s="163">
        <v>17366</v>
      </c>
      <c r="F81" s="163">
        <v>79015</v>
      </c>
      <c r="G81" s="163">
        <v>79015</v>
      </c>
      <c r="H81" s="163">
        <v>81010</v>
      </c>
      <c r="I81" s="163">
        <v>90770</v>
      </c>
      <c r="J81" s="165">
        <f>IFERROR(I81/H81-1,"-")</f>
        <v>0.1204789532156525</v>
      </c>
      <c r="K81" s="164">
        <f t="shared" si="42"/>
        <v>0.5345212334325129</v>
      </c>
      <c r="L81" s="162">
        <f t="shared" si="43"/>
        <v>9760</v>
      </c>
      <c r="M81" s="163">
        <f t="shared" si="44"/>
        <v>31618</v>
      </c>
      <c r="N81" s="164">
        <f t="shared" si="41"/>
        <v>1.8727051521982983E-2</v>
      </c>
    </row>
    <row r="82" spans="1:14" x14ac:dyDescent="0.25">
      <c r="A82" s="161" t="s">
        <v>100</v>
      </c>
      <c r="B82" s="162" t="s">
        <v>100</v>
      </c>
      <c r="C82" s="163">
        <v>248379</v>
      </c>
      <c r="D82" s="163">
        <v>257924</v>
      </c>
      <c r="E82" s="163">
        <v>68825</v>
      </c>
      <c r="F82" s="163">
        <v>218494</v>
      </c>
      <c r="G82" s="163">
        <v>218494</v>
      </c>
      <c r="H82" s="163">
        <v>230165</v>
      </c>
      <c r="I82" s="163">
        <v>244645</v>
      </c>
      <c r="J82" s="165">
        <f>IFERROR(I82/H82-1,"-")</f>
        <v>6.2911389655247341E-2</v>
      </c>
      <c r="K82" s="164">
        <f t="shared" si="42"/>
        <v>-5.1484158124098567E-2</v>
      </c>
      <c r="L82" s="162">
        <f t="shared" si="43"/>
        <v>14480</v>
      </c>
      <c r="M82" s="163">
        <f t="shared" si="44"/>
        <v>-13279</v>
      </c>
      <c r="N82" s="164">
        <f t="shared" si="41"/>
        <v>5.0473499169279797E-2</v>
      </c>
    </row>
    <row r="83" spans="1:14" x14ac:dyDescent="0.25">
      <c r="A83" s="1"/>
      <c r="B83" s="157" t="s">
        <v>107</v>
      </c>
      <c r="C83" s="158">
        <v>415276</v>
      </c>
      <c r="D83" s="158">
        <v>391515</v>
      </c>
      <c r="E83" s="158">
        <v>140413</v>
      </c>
      <c r="F83" s="158">
        <v>306646</v>
      </c>
      <c r="G83" s="158">
        <v>306646</v>
      </c>
      <c r="H83" s="158">
        <v>388426</v>
      </c>
      <c r="I83" s="158">
        <v>469463</v>
      </c>
      <c r="J83" s="160">
        <f>IFERROR(I83/H83-1,"-")</f>
        <v>0.20862918548191933</v>
      </c>
      <c r="K83" s="159">
        <f t="shared" si="42"/>
        <v>0.19909326590296672</v>
      </c>
      <c r="L83" s="157">
        <f t="shared" si="43"/>
        <v>81037</v>
      </c>
      <c r="M83" s="158">
        <f t="shared" si="44"/>
        <v>77948</v>
      </c>
      <c r="N83" s="159">
        <f t="shared" si="41"/>
        <v>9.6856426007102536E-2</v>
      </c>
    </row>
    <row r="84" spans="1:14" s="56" customFormat="1" x14ac:dyDescent="0.25">
      <c r="B84" s="162" t="s">
        <v>110</v>
      </c>
      <c r="C84" s="163">
        <v>59793</v>
      </c>
      <c r="D84" s="163">
        <v>66844</v>
      </c>
      <c r="E84" s="163">
        <v>22902</v>
      </c>
      <c r="F84" s="163">
        <v>60499</v>
      </c>
      <c r="G84" s="163">
        <v>60499</v>
      </c>
      <c r="H84" s="163">
        <v>80527</v>
      </c>
      <c r="I84" s="163">
        <v>98327</v>
      </c>
      <c r="J84" s="165">
        <f t="shared" ref="J84:J91" si="45">IFERROR(I84/H84-1,"-")</f>
        <v>0.22104387348342791</v>
      </c>
      <c r="K84" s="164">
        <f t="shared" si="42"/>
        <v>0.47099216085213325</v>
      </c>
      <c r="L84" s="162">
        <f t="shared" si="43"/>
        <v>17800</v>
      </c>
      <c r="M84" s="163">
        <f t="shared" si="44"/>
        <v>31483</v>
      </c>
      <c r="N84" s="164">
        <f t="shared" si="41"/>
        <v>2.0286160570695395E-2</v>
      </c>
    </row>
    <row r="85" spans="1:14" s="56" customFormat="1" x14ac:dyDescent="0.25">
      <c r="B85" s="162" t="s">
        <v>113</v>
      </c>
      <c r="C85" s="163">
        <v>181213</v>
      </c>
      <c r="D85" s="163">
        <v>151446</v>
      </c>
      <c r="E85" s="163">
        <v>50127</v>
      </c>
      <c r="F85" s="163">
        <v>96964</v>
      </c>
      <c r="G85" s="163">
        <v>96964</v>
      </c>
      <c r="H85" s="163">
        <v>112053</v>
      </c>
      <c r="I85" s="163">
        <v>127397</v>
      </c>
      <c r="J85" s="165">
        <f t="shared" si="45"/>
        <v>0.13693520030699768</v>
      </c>
      <c r="K85" s="164">
        <f t="shared" si="42"/>
        <v>-0.15879587443709309</v>
      </c>
      <c r="L85" s="162">
        <f t="shared" si="43"/>
        <v>15344</v>
      </c>
      <c r="M85" s="163">
        <f t="shared" si="44"/>
        <v>-24049</v>
      </c>
      <c r="N85" s="164">
        <f t="shared" si="41"/>
        <v>2.6283686049863017E-2</v>
      </c>
    </row>
    <row r="86" spans="1:14" x14ac:dyDescent="0.25">
      <c r="A86" s="1"/>
      <c r="B86" s="162" t="s">
        <v>116</v>
      </c>
      <c r="C86" s="163">
        <v>21512</v>
      </c>
      <c r="D86" s="163">
        <v>22436</v>
      </c>
      <c r="E86" s="163">
        <v>7727</v>
      </c>
      <c r="F86" s="163">
        <v>25848</v>
      </c>
      <c r="G86" s="163">
        <v>25848</v>
      </c>
      <c r="H86" s="163">
        <v>35482</v>
      </c>
      <c r="I86" s="163">
        <v>52069</v>
      </c>
      <c r="J86" s="165">
        <f t="shared" si="45"/>
        <v>0.4674764669409841</v>
      </c>
      <c r="K86" s="164">
        <f t="shared" si="42"/>
        <v>1.3207791050098057</v>
      </c>
      <c r="L86" s="162">
        <f t="shared" si="43"/>
        <v>16587</v>
      </c>
      <c r="M86" s="163">
        <f t="shared" si="44"/>
        <v>29633</v>
      </c>
      <c r="N86" s="164">
        <f t="shared" si="41"/>
        <v>1.0742523363425493E-2</v>
      </c>
    </row>
    <row r="87" spans="1:14" x14ac:dyDescent="0.25">
      <c r="A87" s="1"/>
      <c r="B87" s="162" t="s">
        <v>123</v>
      </c>
      <c r="C87" s="163">
        <v>11713</v>
      </c>
      <c r="D87" s="163">
        <v>9070</v>
      </c>
      <c r="E87" s="163">
        <v>2183</v>
      </c>
      <c r="F87" s="163">
        <v>9458</v>
      </c>
      <c r="G87" s="163">
        <v>9458</v>
      </c>
      <c r="H87" s="163">
        <v>10607</v>
      </c>
      <c r="I87" s="163">
        <v>16176</v>
      </c>
      <c r="J87" s="165">
        <f t="shared" si="45"/>
        <v>0.52503064014330159</v>
      </c>
      <c r="K87" s="164">
        <f t="shared" si="42"/>
        <v>0.78346196251378175</v>
      </c>
      <c r="L87" s="162">
        <f t="shared" si="43"/>
        <v>5569</v>
      </c>
      <c r="M87" s="163">
        <f t="shared" si="44"/>
        <v>7106</v>
      </c>
      <c r="N87" s="164">
        <f t="shared" si="41"/>
        <v>3.3373227434129859E-3</v>
      </c>
    </row>
    <row r="88" spans="1:14" x14ac:dyDescent="0.25">
      <c r="A88" s="1"/>
      <c r="B88" s="162" t="s">
        <v>119</v>
      </c>
      <c r="C88" s="163">
        <v>6391</v>
      </c>
      <c r="D88" s="163">
        <v>6144</v>
      </c>
      <c r="E88" s="163">
        <v>2091</v>
      </c>
      <c r="F88" s="163">
        <v>4903</v>
      </c>
      <c r="G88" s="163">
        <v>4903</v>
      </c>
      <c r="H88" s="163">
        <v>5833</v>
      </c>
      <c r="I88" s="163">
        <v>7727</v>
      </c>
      <c r="J88" s="165">
        <f t="shared" si="45"/>
        <v>0.32470426881536096</v>
      </c>
      <c r="K88" s="164">
        <f t="shared" si="42"/>
        <v>0.25764973958333326</v>
      </c>
      <c r="L88" s="162">
        <f t="shared" si="43"/>
        <v>1894</v>
      </c>
      <c r="M88" s="163">
        <f t="shared" si="44"/>
        <v>1583</v>
      </c>
      <c r="N88" s="164">
        <f t="shared" si="41"/>
        <v>1.5941822971285945E-3</v>
      </c>
    </row>
    <row r="89" spans="1:14" x14ac:dyDescent="0.25">
      <c r="A89" s="1"/>
      <c r="B89" s="162" t="s">
        <v>128</v>
      </c>
      <c r="C89" s="163">
        <v>5956</v>
      </c>
      <c r="D89" s="163">
        <v>7267</v>
      </c>
      <c r="E89" s="163">
        <v>4124</v>
      </c>
      <c r="F89" s="163">
        <v>5186</v>
      </c>
      <c r="G89" s="163">
        <v>5186</v>
      </c>
      <c r="H89" s="163">
        <v>7187</v>
      </c>
      <c r="I89" s="163">
        <v>6508</v>
      </c>
      <c r="J89" s="165">
        <f t="shared" si="45"/>
        <v>-9.4476137470432708E-2</v>
      </c>
      <c r="K89" s="164">
        <f t="shared" si="42"/>
        <v>-0.10444475024081468</v>
      </c>
      <c r="L89" s="162">
        <f t="shared" si="43"/>
        <v>-679</v>
      </c>
      <c r="M89" s="163">
        <f t="shared" si="44"/>
        <v>-759</v>
      </c>
      <c r="N89" s="164">
        <f t="shared" si="41"/>
        <v>1.3426864746619506E-3</v>
      </c>
    </row>
    <row r="90" spans="1:14" x14ac:dyDescent="0.25">
      <c r="A90" s="161" t="s">
        <v>144</v>
      </c>
      <c r="B90" s="162" t="s">
        <v>131</v>
      </c>
      <c r="C90" s="163">
        <v>11261</v>
      </c>
      <c r="D90" s="163">
        <v>9587</v>
      </c>
      <c r="E90" s="163">
        <v>6595</v>
      </c>
      <c r="F90" s="163">
        <v>4552</v>
      </c>
      <c r="G90" s="163">
        <v>4552</v>
      </c>
      <c r="H90" s="163">
        <v>7433</v>
      </c>
      <c r="I90" s="163">
        <v>8077</v>
      </c>
      <c r="J90" s="165">
        <f t="shared" si="45"/>
        <v>8.6640656531683069E-2</v>
      </c>
      <c r="K90" s="164">
        <f t="shared" si="42"/>
        <v>-0.15750495462605607</v>
      </c>
      <c r="L90" s="162">
        <f t="shared" si="43"/>
        <v>644</v>
      </c>
      <c r="M90" s="163">
        <f t="shared" si="44"/>
        <v>-1510</v>
      </c>
      <c r="N90" s="164">
        <f t="shared" si="41"/>
        <v>1.6663919262207398E-3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117437</v>
      </c>
      <c r="D91" s="169">
        <f t="shared" si="46"/>
        <v>118721</v>
      </c>
      <c r="E91" s="169">
        <f t="shared" si="46"/>
        <v>44664</v>
      </c>
      <c r="F91" s="169">
        <f t="shared" ref="F91" si="47">F83-SUM(F84:F90)</f>
        <v>99236</v>
      </c>
      <c r="G91" s="169">
        <f t="shared" si="46"/>
        <v>99236</v>
      </c>
      <c r="H91" s="169">
        <f t="shared" si="46"/>
        <v>129304</v>
      </c>
      <c r="I91" s="169">
        <f t="shared" si="46"/>
        <v>153182</v>
      </c>
      <c r="J91" s="171">
        <f t="shared" si="45"/>
        <v>0.18466559425849161</v>
      </c>
      <c r="K91" s="170">
        <f t="shared" si="42"/>
        <v>0.29026878142872792</v>
      </c>
      <c r="L91" s="168">
        <f>I91-H91</f>
        <v>23878</v>
      </c>
      <c r="M91" s="169">
        <f t="shared" si="44"/>
        <v>34461</v>
      </c>
      <c r="N91" s="170">
        <f t="shared" si="41"/>
        <v>3.1603472581694367E-2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40573</v>
      </c>
      <c r="D93" s="176">
        <v>41336</v>
      </c>
      <c r="E93" s="176">
        <v>18240</v>
      </c>
      <c r="F93" s="176">
        <v>39143</v>
      </c>
      <c r="G93" s="176">
        <v>39143</v>
      </c>
      <c r="H93" s="176">
        <v>46340</v>
      </c>
      <c r="I93" s="176">
        <v>43855</v>
      </c>
      <c r="J93" s="177">
        <f>IFERROR(I93/H93-1,"-")</f>
        <v>-5.3625377643504502E-2</v>
      </c>
      <c r="K93" s="177">
        <f>IFERROR(I93/D93-1,"-")</f>
        <v>6.0939616798916241E-2</v>
      </c>
      <c r="L93" s="176">
        <f>I93-H93</f>
        <v>-2485</v>
      </c>
      <c r="M93" s="176">
        <f>I93-D93</f>
        <v>2519</v>
      </c>
      <c r="N93" s="177">
        <f t="shared" ref="N93:N105" si="48">I93/I$9</f>
        <v>9.0478665252458276E-3</v>
      </c>
    </row>
    <row r="94" spans="1:14" x14ac:dyDescent="0.25">
      <c r="A94" s="1" t="s">
        <v>96</v>
      </c>
      <c r="B94" s="157" t="s">
        <v>97</v>
      </c>
      <c r="C94" s="158">
        <v>25429</v>
      </c>
      <c r="D94" s="158">
        <v>26994</v>
      </c>
      <c r="E94" s="158">
        <v>11388</v>
      </c>
      <c r="F94" s="158">
        <v>25280</v>
      </c>
      <c r="G94" s="158">
        <v>25280</v>
      </c>
      <c r="H94" s="158">
        <v>30693</v>
      </c>
      <c r="I94" s="158">
        <v>26797</v>
      </c>
      <c r="J94" s="160">
        <f>IFERROR(I94/H94-1,"-")</f>
        <v>-0.1269344801746326</v>
      </c>
      <c r="K94" s="159">
        <f t="shared" ref="K94:K105" si="49">IFERROR(I94/D94-1,"-")</f>
        <v>-7.2979180558642165E-3</v>
      </c>
      <c r="L94" s="157">
        <f t="shared" ref="L94:L104" si="50">I94-H94</f>
        <v>-3896</v>
      </c>
      <c r="M94" s="158">
        <f t="shared" ref="M94:M105" si="51">I94-D94</f>
        <v>-197</v>
      </c>
      <c r="N94" s="159">
        <f t="shared" si="48"/>
        <v>5.5285755165206344E-3</v>
      </c>
    </row>
    <row r="95" spans="1:14" x14ac:dyDescent="0.25">
      <c r="A95" s="161" t="s">
        <v>103</v>
      </c>
      <c r="B95" s="162" t="s">
        <v>103</v>
      </c>
      <c r="C95" s="163">
        <v>12321</v>
      </c>
      <c r="D95" s="163">
        <v>13150</v>
      </c>
      <c r="E95" s="163">
        <v>6091</v>
      </c>
      <c r="F95" s="163">
        <v>11813</v>
      </c>
      <c r="G95" s="163">
        <v>11813</v>
      </c>
      <c r="H95" s="163">
        <v>9708</v>
      </c>
      <c r="I95" s="163">
        <v>8305</v>
      </c>
      <c r="J95" s="165">
        <f>IFERROR(I95/H95-1,"-")</f>
        <v>-0.1445199835187474</v>
      </c>
      <c r="K95" s="164">
        <f t="shared" si="49"/>
        <v>-0.36844106463878323</v>
      </c>
      <c r="L95" s="162">
        <f t="shared" si="50"/>
        <v>-1403</v>
      </c>
      <c r="M95" s="163">
        <f t="shared" si="51"/>
        <v>-4845</v>
      </c>
      <c r="N95" s="164">
        <f t="shared" si="48"/>
        <v>1.7134313417436233E-3</v>
      </c>
    </row>
    <row r="96" spans="1:14" x14ac:dyDescent="0.25">
      <c r="A96" s="161" t="s">
        <v>100</v>
      </c>
      <c r="B96" s="162" t="s">
        <v>100</v>
      </c>
      <c r="C96" s="163">
        <v>13108</v>
      </c>
      <c r="D96" s="163">
        <v>13844</v>
      </c>
      <c r="E96" s="163">
        <v>5297</v>
      </c>
      <c r="F96" s="163">
        <v>13467</v>
      </c>
      <c r="G96" s="163">
        <v>13467</v>
      </c>
      <c r="H96" s="163">
        <v>20985</v>
      </c>
      <c r="I96" s="163">
        <v>18492</v>
      </c>
      <c r="J96" s="165">
        <f>IFERROR(I96/H96-1,"-")</f>
        <v>-0.11879914224446031</v>
      </c>
      <c r="K96" s="164">
        <f t="shared" si="49"/>
        <v>0.33574111528459993</v>
      </c>
      <c r="L96" s="162">
        <f t="shared" si="50"/>
        <v>-2493</v>
      </c>
      <c r="M96" s="163">
        <f t="shared" si="51"/>
        <v>4648</v>
      </c>
      <c r="N96" s="164">
        <f t="shared" si="48"/>
        <v>3.8151441747770114E-3</v>
      </c>
    </row>
    <row r="97" spans="1:14" x14ac:dyDescent="0.25">
      <c r="A97" s="1"/>
      <c r="B97" s="157" t="s">
        <v>107</v>
      </c>
      <c r="C97" s="158">
        <v>15144</v>
      </c>
      <c r="D97" s="158">
        <v>14342</v>
      </c>
      <c r="E97" s="158">
        <v>6852</v>
      </c>
      <c r="F97" s="158">
        <v>13863</v>
      </c>
      <c r="G97" s="158">
        <v>13863</v>
      </c>
      <c r="H97" s="158">
        <v>15647</v>
      </c>
      <c r="I97" s="158">
        <v>17058</v>
      </c>
      <c r="J97" s="160">
        <f>IFERROR(I97/H97-1,"-")</f>
        <v>9.0177030740717035E-2</v>
      </c>
      <c r="K97" s="159">
        <f t="shared" si="49"/>
        <v>0.18937386696416114</v>
      </c>
      <c r="L97" s="157">
        <f t="shared" si="50"/>
        <v>1411</v>
      </c>
      <c r="M97" s="158">
        <f t="shared" si="51"/>
        <v>2716</v>
      </c>
      <c r="N97" s="159">
        <f t="shared" si="48"/>
        <v>3.5192910087251928E-3</v>
      </c>
    </row>
    <row r="98" spans="1:14" s="56" customFormat="1" x14ac:dyDescent="0.25">
      <c r="B98" s="162" t="s">
        <v>110</v>
      </c>
      <c r="C98" s="163">
        <v>1747</v>
      </c>
      <c r="D98" s="163">
        <v>1905</v>
      </c>
      <c r="E98" s="163">
        <v>1144</v>
      </c>
      <c r="F98" s="163">
        <v>1860</v>
      </c>
      <c r="G98" s="163">
        <v>1860</v>
      </c>
      <c r="H98" s="163">
        <v>2264</v>
      </c>
      <c r="I98" s="163">
        <v>2464</v>
      </c>
      <c r="J98" s="165">
        <f t="shared" ref="J98:J105" si="52">IFERROR(I98/H98-1,"-")</f>
        <v>8.8339222614840951E-2</v>
      </c>
      <c r="K98" s="164">
        <f t="shared" si="49"/>
        <v>0.29343832020997374</v>
      </c>
      <c r="L98" s="162">
        <f t="shared" si="50"/>
        <v>200</v>
      </c>
      <c r="M98" s="163">
        <f t="shared" si="51"/>
        <v>559</v>
      </c>
      <c r="N98" s="164">
        <f t="shared" si="48"/>
        <v>5.0835578880870406E-4</v>
      </c>
    </row>
    <row r="99" spans="1:14" s="56" customFormat="1" x14ac:dyDescent="0.25">
      <c r="B99" s="162" t="s">
        <v>113</v>
      </c>
      <c r="C99" s="163">
        <v>3613</v>
      </c>
      <c r="D99" s="163">
        <v>3059</v>
      </c>
      <c r="E99" s="163">
        <v>1439</v>
      </c>
      <c r="F99" s="163">
        <v>2833</v>
      </c>
      <c r="G99" s="163">
        <v>2833</v>
      </c>
      <c r="H99" s="163">
        <v>3049</v>
      </c>
      <c r="I99" s="163">
        <v>3490</v>
      </c>
      <c r="J99" s="165">
        <f t="shared" si="52"/>
        <v>0.14463758609380117</v>
      </c>
      <c r="K99" s="164">
        <f t="shared" si="49"/>
        <v>0.14089571755475649</v>
      </c>
      <c r="L99" s="162">
        <f t="shared" si="50"/>
        <v>441</v>
      </c>
      <c r="M99" s="163">
        <f t="shared" si="51"/>
        <v>431</v>
      </c>
      <c r="N99" s="164">
        <f t="shared" si="48"/>
        <v>7.2003315866167909E-4</v>
      </c>
    </row>
    <row r="100" spans="1:14" x14ac:dyDescent="0.25">
      <c r="A100" s="1"/>
      <c r="B100" s="162" t="s">
        <v>116</v>
      </c>
      <c r="C100" s="163">
        <v>3218</v>
      </c>
      <c r="D100" s="163">
        <v>2951</v>
      </c>
      <c r="E100" s="163">
        <v>1565</v>
      </c>
      <c r="F100" s="163">
        <v>2677</v>
      </c>
      <c r="G100" s="163">
        <v>2677</v>
      </c>
      <c r="H100" s="163">
        <v>2921</v>
      </c>
      <c r="I100" s="163">
        <v>2887</v>
      </c>
      <c r="J100" s="165">
        <f t="shared" si="52"/>
        <v>-1.1639849366655297E-2</v>
      </c>
      <c r="K100" s="164">
        <f t="shared" si="49"/>
        <v>-2.1687563537783783E-2</v>
      </c>
      <c r="L100" s="162">
        <f t="shared" si="50"/>
        <v>-34</v>
      </c>
      <c r="M100" s="163">
        <f t="shared" si="51"/>
        <v>-64</v>
      </c>
      <c r="N100" s="164">
        <f t="shared" si="48"/>
        <v>5.9562628339721133E-4</v>
      </c>
    </row>
    <row r="101" spans="1:14" x14ac:dyDescent="0.25">
      <c r="A101" s="1"/>
      <c r="B101" s="162" t="s">
        <v>123</v>
      </c>
      <c r="C101" s="163">
        <v>449</v>
      </c>
      <c r="D101" s="163">
        <v>491</v>
      </c>
      <c r="E101" s="163">
        <v>297</v>
      </c>
      <c r="F101" s="163">
        <v>970</v>
      </c>
      <c r="G101" s="163">
        <v>970</v>
      </c>
      <c r="H101" s="163">
        <v>724</v>
      </c>
      <c r="I101" s="163">
        <v>784</v>
      </c>
      <c r="J101" s="165">
        <f t="shared" si="52"/>
        <v>8.287292817679548E-2</v>
      </c>
      <c r="K101" s="164">
        <f t="shared" si="49"/>
        <v>0.59674134419551939</v>
      </c>
      <c r="L101" s="162">
        <f t="shared" si="50"/>
        <v>60</v>
      </c>
      <c r="M101" s="163">
        <f t="shared" si="51"/>
        <v>293</v>
      </c>
      <c r="N101" s="164">
        <f t="shared" si="48"/>
        <v>1.6174956916640586E-4</v>
      </c>
    </row>
    <row r="102" spans="1:14" x14ac:dyDescent="0.25">
      <c r="A102" s="1"/>
      <c r="B102" s="162" t="s">
        <v>119</v>
      </c>
      <c r="C102" s="163">
        <v>346</v>
      </c>
      <c r="D102" s="163">
        <v>392</v>
      </c>
      <c r="E102" s="163">
        <v>228</v>
      </c>
      <c r="F102" s="163">
        <v>560</v>
      </c>
      <c r="G102" s="163">
        <v>560</v>
      </c>
      <c r="H102" s="163">
        <v>451</v>
      </c>
      <c r="I102" s="163">
        <v>685</v>
      </c>
      <c r="J102" s="165">
        <f t="shared" si="52"/>
        <v>0.51884700665188466</v>
      </c>
      <c r="K102" s="164">
        <f t="shared" si="49"/>
        <v>0.74744897959183665</v>
      </c>
      <c r="L102" s="162">
        <f t="shared" si="50"/>
        <v>234</v>
      </c>
      <c r="M102" s="163">
        <f t="shared" si="51"/>
        <v>293</v>
      </c>
      <c r="N102" s="164">
        <f t="shared" si="48"/>
        <v>1.4132455979462755E-4</v>
      </c>
    </row>
    <row r="103" spans="1:14" x14ac:dyDescent="0.25">
      <c r="A103" s="1"/>
      <c r="B103" s="162" t="s">
        <v>128</v>
      </c>
      <c r="C103" s="163">
        <v>99</v>
      </c>
      <c r="D103" s="163">
        <v>126</v>
      </c>
      <c r="E103" s="163">
        <v>127</v>
      </c>
      <c r="F103" s="163">
        <v>226</v>
      </c>
      <c r="G103" s="163">
        <v>226</v>
      </c>
      <c r="H103" s="163">
        <v>109</v>
      </c>
      <c r="I103" s="163">
        <v>192</v>
      </c>
      <c r="J103" s="165">
        <f t="shared" si="52"/>
        <v>0.76146788990825698</v>
      </c>
      <c r="K103" s="164">
        <f t="shared" si="49"/>
        <v>0.52380952380952372</v>
      </c>
      <c r="L103" s="162">
        <f t="shared" si="50"/>
        <v>83</v>
      </c>
      <c r="M103" s="163">
        <f t="shared" si="51"/>
        <v>66</v>
      </c>
      <c r="N103" s="164">
        <f t="shared" si="48"/>
        <v>3.9612139387691228E-5</v>
      </c>
    </row>
    <row r="104" spans="1:14" x14ac:dyDescent="0.25">
      <c r="A104" s="161" t="s">
        <v>144</v>
      </c>
      <c r="B104" s="162" t="s">
        <v>131</v>
      </c>
      <c r="C104" s="163">
        <v>268</v>
      </c>
      <c r="D104" s="163">
        <v>153</v>
      </c>
      <c r="E104" s="163">
        <v>75</v>
      </c>
      <c r="F104" s="163">
        <v>116</v>
      </c>
      <c r="G104" s="163">
        <v>116</v>
      </c>
      <c r="H104" s="163">
        <v>203</v>
      </c>
      <c r="I104" s="163">
        <v>323</v>
      </c>
      <c r="J104" s="165">
        <f t="shared" si="52"/>
        <v>0.59113300492610832</v>
      </c>
      <c r="K104" s="164">
        <f t="shared" si="49"/>
        <v>1.1111111111111112</v>
      </c>
      <c r="L104" s="162">
        <f t="shared" si="50"/>
        <v>120</v>
      </c>
      <c r="M104" s="163">
        <f t="shared" si="51"/>
        <v>170</v>
      </c>
      <c r="N104" s="164">
        <f t="shared" si="48"/>
        <v>6.663917199075139E-5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5404</v>
      </c>
      <c r="D105" s="169">
        <f t="shared" si="53"/>
        <v>5265</v>
      </c>
      <c r="E105" s="169">
        <f t="shared" si="53"/>
        <v>1977</v>
      </c>
      <c r="F105" s="169">
        <f t="shared" ref="F105" si="54">F97-SUM(F98:F104)</f>
        <v>4621</v>
      </c>
      <c r="G105" s="169">
        <f t="shared" si="53"/>
        <v>4621</v>
      </c>
      <c r="H105" s="169">
        <f t="shared" si="53"/>
        <v>5926</v>
      </c>
      <c r="I105" s="169">
        <f t="shared" si="53"/>
        <v>6233</v>
      </c>
      <c r="J105" s="171">
        <f t="shared" si="52"/>
        <v>5.1805602429969566E-2</v>
      </c>
      <c r="K105" s="170">
        <f t="shared" si="49"/>
        <v>0.18385565052231723</v>
      </c>
      <c r="L105" s="168">
        <f>I105-H105</f>
        <v>307</v>
      </c>
      <c r="M105" s="169">
        <f t="shared" si="51"/>
        <v>968</v>
      </c>
      <c r="N105" s="170">
        <f t="shared" si="48"/>
        <v>1.2859503375181221E-3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131533</v>
      </c>
      <c r="D107" s="176">
        <v>129126</v>
      </c>
      <c r="E107" s="176">
        <v>69618</v>
      </c>
      <c r="F107" s="176">
        <v>171217</v>
      </c>
      <c r="G107" s="176">
        <v>171217</v>
      </c>
      <c r="H107" s="176">
        <v>213329</v>
      </c>
      <c r="I107" s="176">
        <v>211792</v>
      </c>
      <c r="J107" s="177">
        <f>IFERROR(I107/H107-1,"-")</f>
        <v>-7.2048338481874863E-3</v>
      </c>
      <c r="K107" s="177">
        <f>IFERROR(I107/D107-1,"-")</f>
        <v>0.64019639731734901</v>
      </c>
      <c r="L107" s="176">
        <f>I107-H107</f>
        <v>-1537</v>
      </c>
      <c r="M107" s="176">
        <f>I107-D107</f>
        <v>82666</v>
      </c>
      <c r="N107" s="177">
        <f t="shared" ref="N107:N119" si="55">I107/I$9</f>
        <v>4.3695490756239068E-2</v>
      </c>
    </row>
    <row r="108" spans="1:14" x14ac:dyDescent="0.25">
      <c r="A108" s="1" t="s">
        <v>96</v>
      </c>
      <c r="B108" s="157" t="s">
        <v>97</v>
      </c>
      <c r="C108" s="158">
        <v>27512</v>
      </c>
      <c r="D108" s="158">
        <v>26451</v>
      </c>
      <c r="E108" s="158">
        <v>27028</v>
      </c>
      <c r="F108" s="158">
        <v>41286</v>
      </c>
      <c r="G108" s="158">
        <v>41286</v>
      </c>
      <c r="H108" s="158">
        <v>47351</v>
      </c>
      <c r="I108" s="158">
        <v>44919</v>
      </c>
      <c r="J108" s="160">
        <f>IFERROR(I108/H108-1,"-")</f>
        <v>-5.1361111697746598E-2</v>
      </c>
      <c r="K108" s="159">
        <f t="shared" ref="K108:K119" si="56">IFERROR(I108/D108-1,"-")</f>
        <v>0.69819666553249404</v>
      </c>
      <c r="L108" s="157">
        <f t="shared" ref="L108:L118" si="57">I108-H108</f>
        <v>-2432</v>
      </c>
      <c r="M108" s="158">
        <f t="shared" ref="M108:M119" si="58">I108-D108</f>
        <v>18468</v>
      </c>
      <c r="N108" s="159">
        <f t="shared" si="55"/>
        <v>9.2673837976859491E-3</v>
      </c>
    </row>
    <row r="109" spans="1:14" x14ac:dyDescent="0.25">
      <c r="A109" s="161" t="s">
        <v>103</v>
      </c>
      <c r="B109" s="162" t="s">
        <v>103</v>
      </c>
      <c r="C109" s="163">
        <v>12264</v>
      </c>
      <c r="D109" s="163">
        <v>10047</v>
      </c>
      <c r="E109" s="163">
        <v>2272</v>
      </c>
      <c r="F109" s="163">
        <v>14625</v>
      </c>
      <c r="G109" s="163">
        <v>14625</v>
      </c>
      <c r="H109" s="163">
        <v>17627</v>
      </c>
      <c r="I109" s="163">
        <v>14538</v>
      </c>
      <c r="J109" s="165">
        <f>IFERROR(I109/H109-1,"-")</f>
        <v>-0.17524252567084586</v>
      </c>
      <c r="K109" s="164">
        <f t="shared" si="56"/>
        <v>0.44699910421021194</v>
      </c>
      <c r="L109" s="162">
        <f t="shared" si="57"/>
        <v>-3089</v>
      </c>
      <c r="M109" s="163">
        <f t="shared" si="58"/>
        <v>4491</v>
      </c>
      <c r="N109" s="164">
        <f t="shared" si="55"/>
        <v>2.9993816792617451E-3</v>
      </c>
    </row>
    <row r="110" spans="1:14" x14ac:dyDescent="0.25">
      <c r="A110" s="161" t="s">
        <v>100</v>
      </c>
      <c r="B110" s="162" t="s">
        <v>100</v>
      </c>
      <c r="C110" s="163">
        <v>15248</v>
      </c>
      <c r="D110" s="163">
        <v>16404</v>
      </c>
      <c r="E110" s="163">
        <v>24756</v>
      </c>
      <c r="F110" s="163">
        <v>26661</v>
      </c>
      <c r="G110" s="163">
        <v>26661</v>
      </c>
      <c r="H110" s="163">
        <v>29724</v>
      </c>
      <c r="I110" s="163">
        <v>30381</v>
      </c>
      <c r="J110" s="165">
        <f>IFERROR(I110/H110-1,"-")</f>
        <v>2.2103350827614054E-2</v>
      </c>
      <c r="K110" s="164">
        <f t="shared" si="56"/>
        <v>0.85204828090709572</v>
      </c>
      <c r="L110" s="162">
        <f t="shared" si="57"/>
        <v>657</v>
      </c>
      <c r="M110" s="163">
        <f t="shared" si="58"/>
        <v>13977</v>
      </c>
      <c r="N110" s="164">
        <f t="shared" si="55"/>
        <v>6.2680021184242044E-3</v>
      </c>
    </row>
    <row r="111" spans="1:14" x14ac:dyDescent="0.25">
      <c r="A111" s="1"/>
      <c r="B111" s="157" t="s">
        <v>107</v>
      </c>
      <c r="C111" s="158">
        <v>104021</v>
      </c>
      <c r="D111" s="158">
        <v>102675</v>
      </c>
      <c r="E111" s="158">
        <v>42590</v>
      </c>
      <c r="F111" s="158">
        <v>129931</v>
      </c>
      <c r="G111" s="158">
        <v>129931</v>
      </c>
      <c r="H111" s="158">
        <v>165978</v>
      </c>
      <c r="I111" s="158">
        <v>166873</v>
      </c>
      <c r="J111" s="160">
        <f>IFERROR(I111/H111-1,"-")</f>
        <v>5.3922809046982323E-3</v>
      </c>
      <c r="K111" s="159">
        <f t="shared" si="56"/>
        <v>0.62525444363282201</v>
      </c>
      <c r="L111" s="157">
        <f t="shared" si="57"/>
        <v>895</v>
      </c>
      <c r="M111" s="158">
        <f t="shared" si="58"/>
        <v>64198</v>
      </c>
      <c r="N111" s="159">
        <f t="shared" si="55"/>
        <v>3.4428106958553119E-2</v>
      </c>
    </row>
    <row r="112" spans="1:14" s="56" customFormat="1" x14ac:dyDescent="0.25">
      <c r="B112" s="162" t="s">
        <v>110</v>
      </c>
      <c r="C112" s="163">
        <v>57410</v>
      </c>
      <c r="D112" s="163">
        <v>56409</v>
      </c>
      <c r="E112" s="163">
        <v>21638</v>
      </c>
      <c r="F112" s="163">
        <v>78552</v>
      </c>
      <c r="G112" s="163">
        <v>78552</v>
      </c>
      <c r="H112" s="163">
        <v>107726</v>
      </c>
      <c r="I112" s="163">
        <v>104034</v>
      </c>
      <c r="J112" s="165">
        <f t="shared" ref="J112:J119" si="59">IFERROR(I112/H112-1,"-")</f>
        <v>-3.4272134860665049E-2</v>
      </c>
      <c r="K112" s="164">
        <f t="shared" si="56"/>
        <v>0.84428016805828854</v>
      </c>
      <c r="L112" s="162">
        <f t="shared" si="57"/>
        <v>-3692</v>
      </c>
      <c r="M112" s="163">
        <f t="shared" si="58"/>
        <v>47625</v>
      </c>
      <c r="N112" s="164">
        <f t="shared" si="55"/>
        <v>2.146359015134932E-2</v>
      </c>
    </row>
    <row r="113" spans="1:14" s="56" customFormat="1" x14ac:dyDescent="0.25">
      <c r="B113" s="162" t="s">
        <v>113</v>
      </c>
      <c r="C113" s="163">
        <v>11793</v>
      </c>
      <c r="D113" s="163">
        <v>8841</v>
      </c>
      <c r="E113" s="163">
        <v>2923</v>
      </c>
      <c r="F113" s="163">
        <v>5450</v>
      </c>
      <c r="G113" s="163">
        <v>5450</v>
      </c>
      <c r="H113" s="163">
        <v>7337</v>
      </c>
      <c r="I113" s="163">
        <v>7025</v>
      </c>
      <c r="J113" s="165">
        <f t="shared" si="59"/>
        <v>-4.2524192449229892E-2</v>
      </c>
      <c r="K113" s="164">
        <f t="shared" si="56"/>
        <v>-0.20540662820947853</v>
      </c>
      <c r="L113" s="162">
        <f t="shared" si="57"/>
        <v>-312</v>
      </c>
      <c r="M113" s="163">
        <f t="shared" si="58"/>
        <v>-1816</v>
      </c>
      <c r="N113" s="164">
        <f t="shared" si="55"/>
        <v>1.4493504124923483E-3</v>
      </c>
    </row>
    <row r="114" spans="1:14" x14ac:dyDescent="0.25">
      <c r="A114" s="1"/>
      <c r="B114" s="162" t="s">
        <v>116</v>
      </c>
      <c r="C114" s="163">
        <v>12308</v>
      </c>
      <c r="D114" s="163">
        <v>11990</v>
      </c>
      <c r="E114" s="163">
        <v>2219</v>
      </c>
      <c r="F114" s="163">
        <v>8179</v>
      </c>
      <c r="G114" s="163">
        <v>8179</v>
      </c>
      <c r="H114" s="163">
        <v>12282</v>
      </c>
      <c r="I114" s="163">
        <v>11875</v>
      </c>
      <c r="J114" s="165">
        <f t="shared" si="59"/>
        <v>-3.3137925419312819E-2</v>
      </c>
      <c r="K114" s="164">
        <f t="shared" si="56"/>
        <v>-9.5913261050876164E-3</v>
      </c>
      <c r="L114" s="162">
        <f t="shared" si="57"/>
        <v>-407</v>
      </c>
      <c r="M114" s="163">
        <f t="shared" si="58"/>
        <v>-115</v>
      </c>
      <c r="N114" s="164">
        <f t="shared" si="55"/>
        <v>2.449969558483507E-3</v>
      </c>
    </row>
    <row r="115" spans="1:14" x14ac:dyDescent="0.25">
      <c r="A115" s="1"/>
      <c r="B115" s="162" t="s">
        <v>123</v>
      </c>
      <c r="C115" s="163">
        <v>1979</v>
      </c>
      <c r="D115" s="163">
        <v>2358</v>
      </c>
      <c r="E115" s="163">
        <v>1179</v>
      </c>
      <c r="F115" s="163">
        <v>5406</v>
      </c>
      <c r="G115" s="163">
        <v>5406</v>
      </c>
      <c r="H115" s="163">
        <v>5337</v>
      </c>
      <c r="I115" s="163">
        <v>5277</v>
      </c>
      <c r="J115" s="165">
        <f t="shared" si="59"/>
        <v>-1.1242270938729648E-2</v>
      </c>
      <c r="K115" s="164">
        <f t="shared" si="56"/>
        <v>1.2379134860050889</v>
      </c>
      <c r="L115" s="162">
        <f t="shared" si="57"/>
        <v>-60</v>
      </c>
      <c r="M115" s="163">
        <f t="shared" si="58"/>
        <v>2919</v>
      </c>
      <c r="N115" s="164">
        <f t="shared" si="55"/>
        <v>1.0887148934835761E-3</v>
      </c>
    </row>
    <row r="116" spans="1:14" x14ac:dyDescent="0.25">
      <c r="A116" s="1"/>
      <c r="B116" s="162" t="s">
        <v>119</v>
      </c>
      <c r="C116" s="163">
        <v>3209</v>
      </c>
      <c r="D116" s="163">
        <v>3585</v>
      </c>
      <c r="E116" s="163">
        <v>2779</v>
      </c>
      <c r="F116" s="163">
        <v>4908</v>
      </c>
      <c r="G116" s="163">
        <v>4908</v>
      </c>
      <c r="H116" s="163">
        <v>4707</v>
      </c>
      <c r="I116" s="163">
        <v>4301</v>
      </c>
      <c r="J116" s="165">
        <f t="shared" si="59"/>
        <v>-8.625451455279376E-2</v>
      </c>
      <c r="K116" s="164">
        <f t="shared" si="56"/>
        <v>0.19972105997210599</v>
      </c>
      <c r="L116" s="162">
        <f t="shared" si="57"/>
        <v>-406</v>
      </c>
      <c r="M116" s="163">
        <f t="shared" si="58"/>
        <v>716</v>
      </c>
      <c r="N116" s="164">
        <f t="shared" si="55"/>
        <v>8.8735318492947908E-4</v>
      </c>
    </row>
    <row r="117" spans="1:14" x14ac:dyDescent="0.25">
      <c r="A117" s="1"/>
      <c r="B117" s="162" t="s">
        <v>128</v>
      </c>
      <c r="C117" s="163">
        <v>614</v>
      </c>
      <c r="D117" s="163">
        <v>634</v>
      </c>
      <c r="E117" s="163">
        <v>459</v>
      </c>
      <c r="F117" s="163">
        <v>658</v>
      </c>
      <c r="G117" s="163">
        <v>658</v>
      </c>
      <c r="H117" s="163">
        <v>1050</v>
      </c>
      <c r="I117" s="163">
        <v>1230</v>
      </c>
      <c r="J117" s="165">
        <f t="shared" si="59"/>
        <v>0.17142857142857149</v>
      </c>
      <c r="K117" s="164">
        <f t="shared" si="56"/>
        <v>0.94006309148264977</v>
      </c>
      <c r="L117" s="162">
        <f t="shared" si="57"/>
        <v>180</v>
      </c>
      <c r="M117" s="163">
        <f t="shared" si="58"/>
        <v>596</v>
      </c>
      <c r="N117" s="164">
        <f t="shared" si="55"/>
        <v>2.5376526795239696E-4</v>
      </c>
    </row>
    <row r="118" spans="1:14" x14ac:dyDescent="0.25">
      <c r="A118" s="161" t="s">
        <v>144</v>
      </c>
      <c r="B118" s="162" t="s">
        <v>131</v>
      </c>
      <c r="C118" s="163">
        <v>1460</v>
      </c>
      <c r="D118" s="163">
        <v>1150</v>
      </c>
      <c r="E118" s="163">
        <v>1168</v>
      </c>
      <c r="F118" s="163">
        <v>866</v>
      </c>
      <c r="G118" s="163">
        <v>866</v>
      </c>
      <c r="H118" s="163">
        <v>639</v>
      </c>
      <c r="I118" s="163">
        <v>1448</v>
      </c>
      <c r="J118" s="165">
        <f t="shared" si="59"/>
        <v>1.2660406885758997</v>
      </c>
      <c r="K118" s="164">
        <f t="shared" si="56"/>
        <v>0.25913043478260867</v>
      </c>
      <c r="L118" s="162">
        <f t="shared" si="57"/>
        <v>809</v>
      </c>
      <c r="M118" s="163">
        <f t="shared" si="58"/>
        <v>298</v>
      </c>
      <c r="N118" s="164">
        <f t="shared" si="55"/>
        <v>2.9874155121550471E-4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15248</v>
      </c>
      <c r="D119" s="169">
        <f t="shared" si="60"/>
        <v>17708</v>
      </c>
      <c r="E119" s="169">
        <f t="shared" si="60"/>
        <v>10225</v>
      </c>
      <c r="F119" s="169">
        <f t="shared" ref="F119" si="61">F111-SUM(F112:F118)</f>
        <v>25912</v>
      </c>
      <c r="G119" s="169">
        <f t="shared" si="60"/>
        <v>25912</v>
      </c>
      <c r="H119" s="169">
        <f t="shared" si="60"/>
        <v>26900</v>
      </c>
      <c r="I119" s="169">
        <f t="shared" si="60"/>
        <v>31683</v>
      </c>
      <c r="J119" s="171">
        <f t="shared" si="59"/>
        <v>0.1778066914498142</v>
      </c>
      <c r="K119" s="170">
        <f t="shared" si="56"/>
        <v>0.7891913259543708</v>
      </c>
      <c r="L119" s="168">
        <f>I119-H119</f>
        <v>4783</v>
      </c>
      <c r="M119" s="169">
        <f t="shared" si="58"/>
        <v>13975</v>
      </c>
      <c r="N119" s="170">
        <f t="shared" si="55"/>
        <v>6.5366219386469851E-3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177091</v>
      </c>
      <c r="D121" s="176">
        <v>165875</v>
      </c>
      <c r="E121" s="176">
        <v>70506</v>
      </c>
      <c r="F121" s="176">
        <v>165117</v>
      </c>
      <c r="G121" s="176">
        <v>165117</v>
      </c>
      <c r="H121" s="176">
        <v>182016</v>
      </c>
      <c r="I121" s="176">
        <v>189705</v>
      </c>
      <c r="J121" s="177">
        <f>IFERROR(I121/H121-1,"-")</f>
        <v>4.2243539029535926E-2</v>
      </c>
      <c r="K121" s="177">
        <f>IFERROR(I121/D121-1,"-")</f>
        <v>0.1436623963828183</v>
      </c>
      <c r="L121" s="176">
        <f>I121-H121</f>
        <v>7689</v>
      </c>
      <c r="M121" s="176">
        <f>I121-D121</f>
        <v>23830</v>
      </c>
      <c r="N121" s="177">
        <f t="shared" ref="N121:N133" si="62">I121/I$9</f>
        <v>3.9138650534072734E-2</v>
      </c>
    </row>
    <row r="122" spans="1:14" x14ac:dyDescent="0.25">
      <c r="A122" s="1" t="s">
        <v>96</v>
      </c>
      <c r="B122" s="157" t="s">
        <v>97</v>
      </c>
      <c r="C122" s="158">
        <v>103993</v>
      </c>
      <c r="D122" s="158">
        <v>89920</v>
      </c>
      <c r="E122" s="158">
        <v>37728</v>
      </c>
      <c r="F122" s="158">
        <v>100095</v>
      </c>
      <c r="G122" s="158">
        <v>100095</v>
      </c>
      <c r="H122" s="158">
        <v>111901</v>
      </c>
      <c r="I122" s="158">
        <v>119009</v>
      </c>
      <c r="J122" s="160">
        <f>IFERROR(I122/H122-1,"-")</f>
        <v>6.3520433240096263E-2</v>
      </c>
      <c r="K122" s="159">
        <f t="shared" ref="K122:K133" si="63">IFERROR(I122/D122-1,"-")</f>
        <v>0.32349866548042705</v>
      </c>
      <c r="L122" s="157">
        <f t="shared" ref="L122:L132" si="64">I122-H122</f>
        <v>7108</v>
      </c>
      <c r="M122" s="158">
        <f t="shared" ref="M122:M133" si="65">I122-D122</f>
        <v>29089</v>
      </c>
      <c r="N122" s="159">
        <f t="shared" si="62"/>
        <v>2.4553130710363257E-2</v>
      </c>
    </row>
    <row r="123" spans="1:14" x14ac:dyDescent="0.25">
      <c r="A123" s="161" t="s">
        <v>103</v>
      </c>
      <c r="B123" s="162" t="s">
        <v>103</v>
      </c>
      <c r="C123" s="163">
        <v>57787</v>
      </c>
      <c r="D123" s="163">
        <v>45175</v>
      </c>
      <c r="E123" s="163">
        <v>17203</v>
      </c>
      <c r="F123" s="163">
        <v>51998</v>
      </c>
      <c r="G123" s="163">
        <v>51998</v>
      </c>
      <c r="H123" s="163">
        <v>50226</v>
      </c>
      <c r="I123" s="163">
        <v>58787</v>
      </c>
      <c r="J123" s="165">
        <f>IFERROR(I123/H123-1,"-")</f>
        <v>0.17044956795285304</v>
      </c>
      <c r="K123" s="164">
        <f t="shared" si="63"/>
        <v>0.30131710016602109</v>
      </c>
      <c r="L123" s="162">
        <f t="shared" si="64"/>
        <v>8561</v>
      </c>
      <c r="M123" s="163">
        <f t="shared" si="65"/>
        <v>13612</v>
      </c>
      <c r="N123" s="164">
        <f t="shared" si="62"/>
        <v>1.2128535615542731E-2</v>
      </c>
    </row>
    <row r="124" spans="1:14" x14ac:dyDescent="0.25">
      <c r="A124" s="161" t="s">
        <v>100</v>
      </c>
      <c r="B124" s="162" t="s">
        <v>100</v>
      </c>
      <c r="C124" s="163">
        <v>46206</v>
      </c>
      <c r="D124" s="163">
        <v>44745</v>
      </c>
      <c r="E124" s="163">
        <v>20525</v>
      </c>
      <c r="F124" s="163">
        <v>48097</v>
      </c>
      <c r="G124" s="163">
        <v>48097</v>
      </c>
      <c r="H124" s="163">
        <v>61675</v>
      </c>
      <c r="I124" s="163">
        <v>60222</v>
      </c>
      <c r="J124" s="165">
        <f>IFERROR(I124/H124-1,"-")</f>
        <v>-2.3558978516416751E-2</v>
      </c>
      <c r="K124" s="164">
        <f t="shared" si="63"/>
        <v>0.34589339591015755</v>
      </c>
      <c r="L124" s="162">
        <f t="shared" si="64"/>
        <v>-1453</v>
      </c>
      <c r="M124" s="163">
        <f t="shared" si="65"/>
        <v>15477</v>
      </c>
      <c r="N124" s="164">
        <f t="shared" si="62"/>
        <v>1.2424595094820527E-2</v>
      </c>
    </row>
    <row r="125" spans="1:14" x14ac:dyDescent="0.25">
      <c r="A125" s="1"/>
      <c r="B125" s="157" t="s">
        <v>107</v>
      </c>
      <c r="C125" s="158">
        <v>73098</v>
      </c>
      <c r="D125" s="158">
        <v>75955</v>
      </c>
      <c r="E125" s="158">
        <v>32778</v>
      </c>
      <c r="F125" s="158">
        <v>65022</v>
      </c>
      <c r="G125" s="158">
        <v>65022</v>
      </c>
      <c r="H125" s="158">
        <v>70115</v>
      </c>
      <c r="I125" s="158">
        <v>70696</v>
      </c>
      <c r="J125" s="160">
        <f>IFERROR(I125/H125-1,"-")</f>
        <v>8.2863866505027417E-3</v>
      </c>
      <c r="K125" s="159">
        <f t="shared" si="63"/>
        <v>-6.9238364821275766E-2</v>
      </c>
      <c r="L125" s="157">
        <f t="shared" si="64"/>
        <v>581</v>
      </c>
      <c r="M125" s="158">
        <f t="shared" si="65"/>
        <v>-5259</v>
      </c>
      <c r="N125" s="159">
        <f t="shared" si="62"/>
        <v>1.4585519823709474E-2</v>
      </c>
    </row>
    <row r="126" spans="1:14" s="56" customFormat="1" x14ac:dyDescent="0.25">
      <c r="B126" s="162" t="s">
        <v>110</v>
      </c>
      <c r="C126" s="163">
        <v>9358</v>
      </c>
      <c r="D126" s="163">
        <v>8241</v>
      </c>
      <c r="E126" s="163">
        <v>3292</v>
      </c>
      <c r="F126" s="163">
        <v>7290</v>
      </c>
      <c r="G126" s="163">
        <v>7290</v>
      </c>
      <c r="H126" s="163">
        <v>9274</v>
      </c>
      <c r="I126" s="163">
        <v>8495</v>
      </c>
      <c r="J126" s="165">
        <f t="shared" ref="J126:J133" si="66">IFERROR(I126/H126-1,"-")</f>
        <v>-8.3998274746603374E-2</v>
      </c>
      <c r="K126" s="164">
        <f t="shared" si="63"/>
        <v>3.0821502244873233E-2</v>
      </c>
      <c r="L126" s="162">
        <f t="shared" si="64"/>
        <v>-779</v>
      </c>
      <c r="M126" s="163">
        <f t="shared" si="65"/>
        <v>254</v>
      </c>
      <c r="N126" s="164">
        <f t="shared" si="62"/>
        <v>1.7526308546793594E-3</v>
      </c>
    </row>
    <row r="127" spans="1:14" s="56" customFormat="1" x14ac:dyDescent="0.25">
      <c r="B127" s="162" t="s">
        <v>113</v>
      </c>
      <c r="C127" s="163">
        <v>8336</v>
      </c>
      <c r="D127" s="163">
        <v>7189</v>
      </c>
      <c r="E127" s="163">
        <v>3494</v>
      </c>
      <c r="F127" s="163">
        <v>6988</v>
      </c>
      <c r="G127" s="163">
        <v>6988</v>
      </c>
      <c r="H127" s="163">
        <v>9957</v>
      </c>
      <c r="I127" s="163">
        <v>9595</v>
      </c>
      <c r="J127" s="165">
        <f t="shared" si="66"/>
        <v>-3.6356332228582922E-2</v>
      </c>
      <c r="K127" s="164">
        <f t="shared" si="63"/>
        <v>0.33467798024760054</v>
      </c>
      <c r="L127" s="162">
        <f t="shared" si="64"/>
        <v>-362</v>
      </c>
      <c r="M127" s="163">
        <f t="shared" si="65"/>
        <v>2406</v>
      </c>
      <c r="N127" s="164">
        <f t="shared" si="62"/>
        <v>1.9795754032546735E-3</v>
      </c>
    </row>
    <row r="128" spans="1:14" x14ac:dyDescent="0.25">
      <c r="A128" s="1"/>
      <c r="B128" s="162" t="s">
        <v>116</v>
      </c>
      <c r="C128" s="163">
        <v>5204</v>
      </c>
      <c r="D128" s="163">
        <v>5337</v>
      </c>
      <c r="E128" s="163">
        <v>2351</v>
      </c>
      <c r="F128" s="163">
        <v>6283</v>
      </c>
      <c r="G128" s="163">
        <v>6283</v>
      </c>
      <c r="H128" s="163">
        <v>6766</v>
      </c>
      <c r="I128" s="163">
        <v>6665</v>
      </c>
      <c r="J128" s="165">
        <f t="shared" si="66"/>
        <v>-1.4927579071829733E-2</v>
      </c>
      <c r="K128" s="164">
        <f t="shared" si="63"/>
        <v>0.24882893011054907</v>
      </c>
      <c r="L128" s="162">
        <f t="shared" si="64"/>
        <v>-101</v>
      </c>
      <c r="M128" s="163">
        <f t="shared" si="65"/>
        <v>1328</v>
      </c>
      <c r="N128" s="164">
        <f t="shared" si="62"/>
        <v>1.3750776511404273E-3</v>
      </c>
    </row>
    <row r="129" spans="1:14" x14ac:dyDescent="0.25">
      <c r="A129" s="1"/>
      <c r="B129" s="162" t="s">
        <v>123</v>
      </c>
      <c r="C129" s="163">
        <v>1279</v>
      </c>
      <c r="D129" s="163">
        <v>1294</v>
      </c>
      <c r="E129" s="163">
        <v>628</v>
      </c>
      <c r="F129" s="163">
        <v>1944</v>
      </c>
      <c r="G129" s="163">
        <v>1944</v>
      </c>
      <c r="H129" s="163">
        <v>2010</v>
      </c>
      <c r="I129" s="163">
        <v>1814</v>
      </c>
      <c r="J129" s="165">
        <f t="shared" si="66"/>
        <v>-9.7512437810945318E-2</v>
      </c>
      <c r="K129" s="164">
        <f t="shared" si="63"/>
        <v>0.40185471406491491</v>
      </c>
      <c r="L129" s="162">
        <f t="shared" si="64"/>
        <v>-196</v>
      </c>
      <c r="M129" s="163">
        <f t="shared" si="65"/>
        <v>520</v>
      </c>
      <c r="N129" s="164">
        <f t="shared" si="62"/>
        <v>3.7425219192329111E-4</v>
      </c>
    </row>
    <row r="130" spans="1:14" x14ac:dyDescent="0.25">
      <c r="A130" s="1"/>
      <c r="B130" s="162" t="s">
        <v>119</v>
      </c>
      <c r="C130" s="163">
        <v>1336</v>
      </c>
      <c r="D130" s="163">
        <v>1092</v>
      </c>
      <c r="E130" s="163">
        <v>609</v>
      </c>
      <c r="F130" s="163">
        <v>1358</v>
      </c>
      <c r="G130" s="163">
        <v>1358</v>
      </c>
      <c r="H130" s="163">
        <v>1386</v>
      </c>
      <c r="I130" s="163">
        <v>1471</v>
      </c>
      <c r="J130" s="165">
        <f t="shared" si="66"/>
        <v>6.1327561327561231E-2</v>
      </c>
      <c r="K130" s="164">
        <f t="shared" si="63"/>
        <v>0.34706959706959717</v>
      </c>
      <c r="L130" s="162">
        <f t="shared" si="64"/>
        <v>85</v>
      </c>
      <c r="M130" s="163">
        <f t="shared" si="65"/>
        <v>379</v>
      </c>
      <c r="N130" s="164">
        <f t="shared" si="62"/>
        <v>3.0348675541298851E-4</v>
      </c>
    </row>
    <row r="131" spans="1:14" x14ac:dyDescent="0.25">
      <c r="A131" s="1"/>
      <c r="B131" s="162" t="s">
        <v>128</v>
      </c>
      <c r="C131" s="163">
        <v>1095</v>
      </c>
      <c r="D131" s="163">
        <v>1206</v>
      </c>
      <c r="E131" s="163">
        <v>680</v>
      </c>
      <c r="F131" s="163">
        <v>704</v>
      </c>
      <c r="G131" s="163">
        <v>704</v>
      </c>
      <c r="H131" s="163">
        <v>915</v>
      </c>
      <c r="I131" s="163">
        <v>1028</v>
      </c>
      <c r="J131" s="165">
        <f t="shared" si="66"/>
        <v>0.12349726775956293</v>
      </c>
      <c r="K131" s="164">
        <f t="shared" si="63"/>
        <v>-0.14759535655058043</v>
      </c>
      <c r="L131" s="162">
        <f t="shared" si="64"/>
        <v>113</v>
      </c>
      <c r="M131" s="163">
        <f t="shared" si="65"/>
        <v>-178</v>
      </c>
      <c r="N131" s="164">
        <f t="shared" si="62"/>
        <v>2.1208999630493013E-4</v>
      </c>
    </row>
    <row r="132" spans="1:14" x14ac:dyDescent="0.25">
      <c r="A132" s="161" t="s">
        <v>144</v>
      </c>
      <c r="B132" s="162" t="s">
        <v>131</v>
      </c>
      <c r="C132" s="163">
        <v>2064</v>
      </c>
      <c r="D132" s="163">
        <v>1757</v>
      </c>
      <c r="E132" s="163">
        <v>1063</v>
      </c>
      <c r="F132" s="163">
        <v>1156</v>
      </c>
      <c r="G132" s="163">
        <v>1156</v>
      </c>
      <c r="H132" s="163">
        <v>1637</v>
      </c>
      <c r="I132" s="163">
        <v>1543</v>
      </c>
      <c r="J132" s="165">
        <f t="shared" si="66"/>
        <v>-5.7422113622480175E-2</v>
      </c>
      <c r="K132" s="164">
        <f t="shared" si="63"/>
        <v>-0.12179852020489468</v>
      </c>
      <c r="L132" s="162">
        <f t="shared" si="64"/>
        <v>-94</v>
      </c>
      <c r="M132" s="163">
        <f t="shared" si="65"/>
        <v>-214</v>
      </c>
      <c r="N132" s="164">
        <f t="shared" si="62"/>
        <v>3.1834130768337274E-4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44426</v>
      </c>
      <c r="D133" s="169">
        <f t="shared" si="67"/>
        <v>49839</v>
      </c>
      <c r="E133" s="169">
        <f t="shared" si="67"/>
        <v>20661</v>
      </c>
      <c r="F133" s="169">
        <f t="shared" ref="F133" si="68">F125-SUM(F126:F132)</f>
        <v>39299</v>
      </c>
      <c r="G133" s="169">
        <f t="shared" si="67"/>
        <v>39299</v>
      </c>
      <c r="H133" s="169">
        <f t="shared" si="67"/>
        <v>38170</v>
      </c>
      <c r="I133" s="169">
        <f t="shared" si="67"/>
        <v>40085</v>
      </c>
      <c r="J133" s="171">
        <f t="shared" si="66"/>
        <v>5.0170290804296469E-2</v>
      </c>
      <c r="K133" s="170">
        <f t="shared" si="63"/>
        <v>-0.19571018680150087</v>
      </c>
      <c r="L133" s="168">
        <f>I133-H133</f>
        <v>1915</v>
      </c>
      <c r="M133" s="169">
        <f t="shared" si="65"/>
        <v>-9754</v>
      </c>
      <c r="N133" s="170">
        <f t="shared" si="62"/>
        <v>8.2700656633104327E-3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252815</v>
      </c>
      <c r="D135" s="176">
        <v>224428</v>
      </c>
      <c r="E135" s="176">
        <v>87336</v>
      </c>
      <c r="F135" s="176">
        <v>226073</v>
      </c>
      <c r="G135" s="176">
        <v>226073</v>
      </c>
      <c r="H135" s="176">
        <v>244622</v>
      </c>
      <c r="I135" s="176">
        <v>256066</v>
      </c>
      <c r="J135" s="177">
        <f>IFERROR(I135/H135-1,"-")</f>
        <v>4.6782382614809714E-2</v>
      </c>
      <c r="K135" s="177">
        <f>IFERROR(I135/D135-1,"-")</f>
        <v>0.14097171475929926</v>
      </c>
      <c r="L135" s="176">
        <f>I135-H135</f>
        <v>11444</v>
      </c>
      <c r="M135" s="176">
        <f>I135-D135</f>
        <v>31638</v>
      </c>
      <c r="N135" s="177">
        <f t="shared" ref="N135:N147" si="69">I135/I$9</f>
        <v>5.2829802523169489E-2</v>
      </c>
    </row>
    <row r="136" spans="1:14" x14ac:dyDescent="0.25">
      <c r="A136" s="1" t="s">
        <v>96</v>
      </c>
      <c r="B136" s="157" t="s">
        <v>97</v>
      </c>
      <c r="C136" s="158">
        <v>49146</v>
      </c>
      <c r="D136" s="158">
        <v>40957</v>
      </c>
      <c r="E136" s="158">
        <v>15858</v>
      </c>
      <c r="F136" s="158">
        <v>26334</v>
      </c>
      <c r="G136" s="158">
        <v>26334</v>
      </c>
      <c r="H136" s="158">
        <v>28935</v>
      </c>
      <c r="I136" s="158">
        <v>24980</v>
      </c>
      <c r="J136" s="160">
        <f>IFERROR(I136/H136-1,"-")</f>
        <v>-0.13668567478831861</v>
      </c>
      <c r="K136" s="159">
        <f t="shared" ref="K136:K147" si="70">IFERROR(I136/D136-1,"-")</f>
        <v>-0.39009204775740414</v>
      </c>
      <c r="L136" s="157">
        <f t="shared" ref="L136:L146" si="71">I136-H136</f>
        <v>-3955</v>
      </c>
      <c r="M136" s="158">
        <f t="shared" ref="M136:M147" si="72">I136-D136</f>
        <v>-15977</v>
      </c>
      <c r="N136" s="159">
        <f t="shared" si="69"/>
        <v>5.1537043849194109E-3</v>
      </c>
    </row>
    <row r="137" spans="1:14" x14ac:dyDescent="0.25">
      <c r="A137" s="161" t="s">
        <v>103</v>
      </c>
      <c r="B137" s="162" t="s">
        <v>103</v>
      </c>
      <c r="C137" s="163">
        <v>35831</v>
      </c>
      <c r="D137" s="163">
        <v>22725</v>
      </c>
      <c r="E137" s="163">
        <v>10814</v>
      </c>
      <c r="F137" s="163">
        <v>17960</v>
      </c>
      <c r="G137" s="163">
        <v>17960</v>
      </c>
      <c r="H137" s="163">
        <v>18744</v>
      </c>
      <c r="I137" s="163">
        <v>15731</v>
      </c>
      <c r="J137" s="165">
        <f>IFERROR(I137/H137-1,"-")</f>
        <v>-0.16074477166026457</v>
      </c>
      <c r="K137" s="164">
        <f t="shared" si="70"/>
        <v>-0.30776677667766772</v>
      </c>
      <c r="L137" s="162">
        <f t="shared" si="71"/>
        <v>-3013</v>
      </c>
      <c r="M137" s="163">
        <f t="shared" si="72"/>
        <v>-6994</v>
      </c>
      <c r="N137" s="164">
        <f t="shared" si="69"/>
        <v>3.2455133578529727E-3</v>
      </c>
    </row>
    <row r="138" spans="1:14" x14ac:dyDescent="0.25">
      <c r="A138" s="161" t="s">
        <v>100</v>
      </c>
      <c r="B138" s="162" t="s">
        <v>100</v>
      </c>
      <c r="C138" s="163">
        <v>13315</v>
      </c>
      <c r="D138" s="163">
        <v>18232</v>
      </c>
      <c r="E138" s="163">
        <v>5044</v>
      </c>
      <c r="F138" s="163">
        <v>8374</v>
      </c>
      <c r="G138" s="163">
        <v>8374</v>
      </c>
      <c r="H138" s="163">
        <v>10191</v>
      </c>
      <c r="I138" s="163">
        <v>9249</v>
      </c>
      <c r="J138" s="165">
        <f>IFERROR(I138/H138-1,"-")</f>
        <v>-9.2434501030320915E-2</v>
      </c>
      <c r="K138" s="164">
        <f t="shared" si="70"/>
        <v>-0.49270513383062742</v>
      </c>
      <c r="L138" s="162">
        <f t="shared" si="71"/>
        <v>-942</v>
      </c>
      <c r="M138" s="163">
        <f t="shared" si="72"/>
        <v>-8983</v>
      </c>
      <c r="N138" s="164">
        <f t="shared" si="69"/>
        <v>1.9081910270664383E-3</v>
      </c>
    </row>
    <row r="139" spans="1:14" x14ac:dyDescent="0.25">
      <c r="A139" s="1"/>
      <c r="B139" s="157" t="s">
        <v>107</v>
      </c>
      <c r="C139" s="158">
        <v>203669</v>
      </c>
      <c r="D139" s="158">
        <v>183471</v>
      </c>
      <c r="E139" s="158">
        <v>71478</v>
      </c>
      <c r="F139" s="158">
        <v>199739</v>
      </c>
      <c r="G139" s="158">
        <v>199739</v>
      </c>
      <c r="H139" s="158">
        <v>215687</v>
      </c>
      <c r="I139" s="158">
        <v>231086</v>
      </c>
      <c r="J139" s="160">
        <f>IFERROR(I139/H139-1,"-")</f>
        <v>7.139512348913013E-2</v>
      </c>
      <c r="K139" s="159">
        <f t="shared" si="70"/>
        <v>0.25952330341034813</v>
      </c>
      <c r="L139" s="157">
        <f t="shared" si="71"/>
        <v>15399</v>
      </c>
      <c r="M139" s="158">
        <f t="shared" si="72"/>
        <v>47615</v>
      </c>
      <c r="N139" s="159">
        <f t="shared" si="69"/>
        <v>4.7676098138250078E-2</v>
      </c>
    </row>
    <row r="140" spans="1:14" s="56" customFormat="1" x14ac:dyDescent="0.25">
      <c r="B140" s="162" t="s">
        <v>110</v>
      </c>
      <c r="C140" s="163">
        <v>106209</v>
      </c>
      <c r="D140" s="163">
        <v>91081</v>
      </c>
      <c r="E140" s="163">
        <v>29452</v>
      </c>
      <c r="F140" s="163">
        <v>86847</v>
      </c>
      <c r="G140" s="163">
        <v>86847</v>
      </c>
      <c r="H140" s="163">
        <v>92504</v>
      </c>
      <c r="I140" s="163">
        <v>104620</v>
      </c>
      <c r="J140" s="165">
        <f t="shared" ref="J140:J147" si="73">IFERROR(I140/H140-1,"-")</f>
        <v>0.13097811986508701</v>
      </c>
      <c r="K140" s="164">
        <f t="shared" si="70"/>
        <v>0.14864790680822559</v>
      </c>
      <c r="L140" s="162">
        <f t="shared" si="71"/>
        <v>12116</v>
      </c>
      <c r="M140" s="163">
        <f t="shared" si="72"/>
        <v>13539</v>
      </c>
      <c r="N140" s="164">
        <f t="shared" si="69"/>
        <v>2.158448970177217E-2</v>
      </c>
    </row>
    <row r="141" spans="1:14" s="56" customFormat="1" x14ac:dyDescent="0.25">
      <c r="B141" s="162" t="s">
        <v>113</v>
      </c>
      <c r="C141" s="163">
        <v>13120</v>
      </c>
      <c r="D141" s="163">
        <v>12686</v>
      </c>
      <c r="E141" s="163">
        <v>5377</v>
      </c>
      <c r="F141" s="163">
        <v>13423</v>
      </c>
      <c r="G141" s="163">
        <v>13423</v>
      </c>
      <c r="H141" s="163">
        <v>18417</v>
      </c>
      <c r="I141" s="163">
        <v>19208</v>
      </c>
      <c r="J141" s="165">
        <f t="shared" si="73"/>
        <v>4.2949448878753405E-2</v>
      </c>
      <c r="K141" s="164">
        <f t="shared" si="70"/>
        <v>0.51411004256660875</v>
      </c>
      <c r="L141" s="162">
        <f t="shared" si="71"/>
        <v>791</v>
      </c>
      <c r="M141" s="163">
        <f t="shared" si="72"/>
        <v>6522</v>
      </c>
      <c r="N141" s="164">
        <f t="shared" si="69"/>
        <v>3.9628644445769438E-3</v>
      </c>
    </row>
    <row r="142" spans="1:14" x14ac:dyDescent="0.25">
      <c r="A142" s="1"/>
      <c r="B142" s="162" t="s">
        <v>116</v>
      </c>
      <c r="C142" s="163">
        <v>23343</v>
      </c>
      <c r="D142" s="163">
        <v>17850</v>
      </c>
      <c r="E142" s="163">
        <v>5591</v>
      </c>
      <c r="F142" s="163">
        <v>23794</v>
      </c>
      <c r="G142" s="163">
        <v>23794</v>
      </c>
      <c r="H142" s="163">
        <v>22158</v>
      </c>
      <c r="I142" s="163">
        <v>22877</v>
      </c>
      <c r="J142" s="165">
        <f t="shared" si="73"/>
        <v>3.2448776965430026E-2</v>
      </c>
      <c r="K142" s="164">
        <f t="shared" si="70"/>
        <v>0.28162464985994395</v>
      </c>
      <c r="L142" s="162">
        <f t="shared" si="71"/>
        <v>719</v>
      </c>
      <c r="M142" s="163">
        <f t="shared" si="72"/>
        <v>5027</v>
      </c>
      <c r="N142" s="164">
        <f t="shared" si="69"/>
        <v>4.7198276706886056E-3</v>
      </c>
    </row>
    <row r="143" spans="1:14" x14ac:dyDescent="0.25">
      <c r="A143" s="1"/>
      <c r="B143" s="162" t="s">
        <v>123</v>
      </c>
      <c r="C143" s="163">
        <v>4353</v>
      </c>
      <c r="D143" s="163">
        <v>3928</v>
      </c>
      <c r="E143" s="163">
        <v>1151</v>
      </c>
      <c r="F143" s="163">
        <v>9497</v>
      </c>
      <c r="G143" s="163">
        <v>9497</v>
      </c>
      <c r="H143" s="163">
        <v>8741</v>
      </c>
      <c r="I143" s="163">
        <v>6113</v>
      </c>
      <c r="J143" s="165">
        <f t="shared" si="73"/>
        <v>-0.30065209930213932</v>
      </c>
      <c r="K143" s="164">
        <f t="shared" si="70"/>
        <v>0.55626272912423635</v>
      </c>
      <c r="L143" s="162">
        <f t="shared" si="71"/>
        <v>-2628</v>
      </c>
      <c r="M143" s="163">
        <f t="shared" si="72"/>
        <v>2185</v>
      </c>
      <c r="N143" s="164">
        <f t="shared" si="69"/>
        <v>1.261192750400815E-3</v>
      </c>
    </row>
    <row r="144" spans="1:14" x14ac:dyDescent="0.25">
      <c r="A144" s="1"/>
      <c r="B144" s="162" t="s">
        <v>119</v>
      </c>
      <c r="C144" s="163">
        <v>4007</v>
      </c>
      <c r="D144" s="163">
        <v>3987</v>
      </c>
      <c r="E144" s="163">
        <v>1867</v>
      </c>
      <c r="F144" s="163">
        <v>4118</v>
      </c>
      <c r="G144" s="163">
        <v>4118</v>
      </c>
      <c r="H144" s="163">
        <v>4790</v>
      </c>
      <c r="I144" s="163">
        <v>5320</v>
      </c>
      <c r="J144" s="165">
        <f t="shared" si="73"/>
        <v>0.11064718162839249</v>
      </c>
      <c r="K144" s="164">
        <f t="shared" si="70"/>
        <v>0.33433659393027337</v>
      </c>
      <c r="L144" s="162">
        <f t="shared" si="71"/>
        <v>530</v>
      </c>
      <c r="M144" s="163">
        <f t="shared" si="72"/>
        <v>1333</v>
      </c>
      <c r="N144" s="164">
        <f t="shared" si="69"/>
        <v>1.0975863622006111E-3</v>
      </c>
    </row>
    <row r="145" spans="1:14" x14ac:dyDescent="0.25">
      <c r="A145" s="1"/>
      <c r="B145" s="162" t="s">
        <v>128</v>
      </c>
      <c r="C145" s="163">
        <v>1778</v>
      </c>
      <c r="D145" s="163">
        <v>1934</v>
      </c>
      <c r="E145" s="163">
        <v>2361</v>
      </c>
      <c r="F145" s="163">
        <v>2451</v>
      </c>
      <c r="G145" s="163">
        <v>2451</v>
      </c>
      <c r="H145" s="163">
        <v>2781</v>
      </c>
      <c r="I145" s="163">
        <v>2573</v>
      </c>
      <c r="J145" s="165">
        <f t="shared" si="73"/>
        <v>-7.4793239841783543E-2</v>
      </c>
      <c r="K145" s="164">
        <f t="shared" si="70"/>
        <v>0.33040330920372285</v>
      </c>
      <c r="L145" s="162">
        <f t="shared" si="71"/>
        <v>-208</v>
      </c>
      <c r="M145" s="163">
        <f t="shared" si="72"/>
        <v>639</v>
      </c>
      <c r="N145" s="164">
        <f t="shared" si="69"/>
        <v>5.3084393044025796E-4</v>
      </c>
    </row>
    <row r="146" spans="1:14" x14ac:dyDescent="0.25">
      <c r="A146" s="161" t="s">
        <v>144</v>
      </c>
      <c r="B146" s="162" t="s">
        <v>131</v>
      </c>
      <c r="C146" s="163">
        <v>8616</v>
      </c>
      <c r="D146" s="163">
        <v>5563</v>
      </c>
      <c r="E146" s="163">
        <v>4703</v>
      </c>
      <c r="F146" s="163">
        <v>1164</v>
      </c>
      <c r="G146" s="163">
        <v>1164</v>
      </c>
      <c r="H146" s="163">
        <v>2087</v>
      </c>
      <c r="I146" s="163">
        <v>1892</v>
      </c>
      <c r="J146" s="165">
        <f t="shared" si="73"/>
        <v>-9.3435553425970319E-2</v>
      </c>
      <c r="K146" s="164">
        <f t="shared" si="70"/>
        <v>-0.65989573970879023</v>
      </c>
      <c r="L146" s="162">
        <f t="shared" si="71"/>
        <v>-195</v>
      </c>
      <c r="M146" s="163">
        <f t="shared" si="72"/>
        <v>-3671</v>
      </c>
      <c r="N146" s="164">
        <f t="shared" si="69"/>
        <v>3.9034462354954066E-4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42243</v>
      </c>
      <c r="D147" s="169">
        <f t="shared" si="74"/>
        <v>46442</v>
      </c>
      <c r="E147" s="169">
        <f t="shared" si="74"/>
        <v>20976</v>
      </c>
      <c r="F147" s="169">
        <f t="shared" ref="F147" si="75">F139-SUM(F140:F146)</f>
        <v>58445</v>
      </c>
      <c r="G147" s="169">
        <f t="shared" si="74"/>
        <v>58445</v>
      </c>
      <c r="H147" s="169">
        <f t="shared" si="74"/>
        <v>64209</v>
      </c>
      <c r="I147" s="169">
        <f t="shared" si="74"/>
        <v>68483</v>
      </c>
      <c r="J147" s="171">
        <f t="shared" si="73"/>
        <v>6.6563877338067901E-2</v>
      </c>
      <c r="K147" s="170">
        <f t="shared" si="70"/>
        <v>0.47459196417036309</v>
      </c>
      <c r="L147" s="168">
        <f>I147-H147</f>
        <v>4274</v>
      </c>
      <c r="M147" s="169">
        <f t="shared" si="72"/>
        <v>22041</v>
      </c>
      <c r="N147" s="170">
        <f t="shared" si="69"/>
        <v>1.4128948654621137E-2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111310</v>
      </c>
      <c r="D149" s="176">
        <v>109315</v>
      </c>
      <c r="E149" s="176">
        <v>38350</v>
      </c>
      <c r="F149" s="176">
        <v>92850</v>
      </c>
      <c r="G149" s="176">
        <v>92850</v>
      </c>
      <c r="H149" s="176">
        <v>105659</v>
      </c>
      <c r="I149" s="176">
        <v>108484</v>
      </c>
      <c r="J149" s="177">
        <f>IFERROR(I149/H149-1,"-")</f>
        <v>2.6736955678172247E-2</v>
      </c>
      <c r="K149" s="177">
        <f>IFERROR(I149/D149-1,"-")</f>
        <v>-7.6018844623336745E-3</v>
      </c>
      <c r="L149" s="176">
        <f>I149-H149</f>
        <v>2825</v>
      </c>
      <c r="M149" s="176">
        <f>I149-D149</f>
        <v>-831</v>
      </c>
      <c r="N149" s="177">
        <f t="shared" ref="N149:N161" si="76">I149/I$9</f>
        <v>2.2381684006949454E-2</v>
      </c>
    </row>
    <row r="150" spans="1:14" x14ac:dyDescent="0.25">
      <c r="A150" s="1" t="s">
        <v>96</v>
      </c>
      <c r="B150" s="157" t="s">
        <v>97</v>
      </c>
      <c r="C150" s="158">
        <v>44432</v>
      </c>
      <c r="D150" s="158">
        <v>47136</v>
      </c>
      <c r="E150" s="158">
        <v>16178</v>
      </c>
      <c r="F150" s="158">
        <v>48454</v>
      </c>
      <c r="G150" s="158">
        <v>48454</v>
      </c>
      <c r="H150" s="158">
        <v>52723</v>
      </c>
      <c r="I150" s="158">
        <v>47704</v>
      </c>
      <c r="J150" s="160">
        <f>IFERROR(I150/H150-1,"-")</f>
        <v>-9.5195645164349529E-2</v>
      </c>
      <c r="K150" s="159">
        <f t="shared" ref="K150:K161" si="77">IFERROR(I150/D150-1,"-")</f>
        <v>1.2050237610319092E-2</v>
      </c>
      <c r="L150" s="157">
        <f t="shared" ref="L150:L160" si="78">I150-H150</f>
        <v>-5019</v>
      </c>
      <c r="M150" s="158">
        <f t="shared" ref="M150:M161" si="79">I150-D150</f>
        <v>568</v>
      </c>
      <c r="N150" s="159">
        <f t="shared" si="76"/>
        <v>9.8419661320334507E-3</v>
      </c>
    </row>
    <row r="151" spans="1:14" x14ac:dyDescent="0.25">
      <c r="A151" s="161" t="s">
        <v>103</v>
      </c>
      <c r="B151" s="162" t="s">
        <v>103</v>
      </c>
      <c r="C151" s="163">
        <v>25843</v>
      </c>
      <c r="D151" s="163">
        <v>27134</v>
      </c>
      <c r="E151" s="163">
        <v>8640</v>
      </c>
      <c r="F151" s="163">
        <v>34235</v>
      </c>
      <c r="G151" s="163">
        <v>34235</v>
      </c>
      <c r="H151" s="163">
        <v>37827</v>
      </c>
      <c r="I151" s="163">
        <v>31702</v>
      </c>
      <c r="J151" s="165">
        <f>IFERROR(I151/H151-1,"-")</f>
        <v>-0.16192137890924474</v>
      </c>
      <c r="K151" s="164">
        <f t="shared" si="77"/>
        <v>0.16834967199823092</v>
      </c>
      <c r="L151" s="162">
        <f t="shared" si="78"/>
        <v>-6125</v>
      </c>
      <c r="M151" s="163">
        <f t="shared" si="79"/>
        <v>4568</v>
      </c>
      <c r="N151" s="164">
        <f t="shared" si="76"/>
        <v>6.5405418899405592E-3</v>
      </c>
    </row>
    <row r="152" spans="1:14" x14ac:dyDescent="0.25">
      <c r="A152" s="161" t="s">
        <v>100</v>
      </c>
      <c r="B152" s="162" t="s">
        <v>100</v>
      </c>
      <c r="C152" s="163">
        <v>18589</v>
      </c>
      <c r="D152" s="163">
        <v>20002</v>
      </c>
      <c r="E152" s="163">
        <v>7538</v>
      </c>
      <c r="F152" s="163">
        <v>14219</v>
      </c>
      <c r="G152" s="163">
        <v>14219</v>
      </c>
      <c r="H152" s="163">
        <v>14896</v>
      </c>
      <c r="I152" s="163">
        <v>16002</v>
      </c>
      <c r="J152" s="165">
        <f>IFERROR(I152/H152-1,"-")</f>
        <v>7.4248120300751896E-2</v>
      </c>
      <c r="K152" s="164">
        <f t="shared" si="77"/>
        <v>-0.19998000199980004</v>
      </c>
      <c r="L152" s="162">
        <f t="shared" si="78"/>
        <v>1106</v>
      </c>
      <c r="M152" s="163">
        <f t="shared" si="79"/>
        <v>-4000</v>
      </c>
      <c r="N152" s="164">
        <f t="shared" si="76"/>
        <v>3.3014242420928907E-3</v>
      </c>
    </row>
    <row r="153" spans="1:14" x14ac:dyDescent="0.25">
      <c r="A153" s="1"/>
      <c r="B153" s="157" t="s">
        <v>107</v>
      </c>
      <c r="C153" s="158">
        <v>66878</v>
      </c>
      <c r="D153" s="158">
        <v>62179</v>
      </c>
      <c r="E153" s="158">
        <v>22172</v>
      </c>
      <c r="F153" s="158">
        <v>44396</v>
      </c>
      <c r="G153" s="158">
        <v>44396</v>
      </c>
      <c r="H153" s="158">
        <v>52936</v>
      </c>
      <c r="I153" s="158">
        <v>60780</v>
      </c>
      <c r="J153" s="160">
        <f>IFERROR(I153/H153-1,"-")</f>
        <v>0.14817893305123175</v>
      </c>
      <c r="K153" s="159">
        <f t="shared" si="77"/>
        <v>-2.2499557728493547E-2</v>
      </c>
      <c r="L153" s="157">
        <f t="shared" si="78"/>
        <v>7844</v>
      </c>
      <c r="M153" s="158">
        <f t="shared" si="79"/>
        <v>-1399</v>
      </c>
      <c r="N153" s="159">
        <f t="shared" si="76"/>
        <v>1.2539717874916005E-2</v>
      </c>
    </row>
    <row r="154" spans="1:14" s="56" customFormat="1" x14ac:dyDescent="0.25">
      <c r="B154" s="162" t="s">
        <v>110</v>
      </c>
      <c r="C154" s="163">
        <v>20117</v>
      </c>
      <c r="D154" s="163">
        <v>18658</v>
      </c>
      <c r="E154" s="163">
        <v>5936</v>
      </c>
      <c r="F154" s="163">
        <v>16156</v>
      </c>
      <c r="G154" s="163">
        <v>16156</v>
      </c>
      <c r="H154" s="163">
        <v>17447</v>
      </c>
      <c r="I154" s="163">
        <v>18480</v>
      </c>
      <c r="J154" s="165">
        <f t="shared" ref="J154:J161" si="80">IFERROR(I154/H154-1,"-")</f>
        <v>5.9207886742706384E-2</v>
      </c>
      <c r="K154" s="164">
        <f t="shared" si="77"/>
        <v>-9.5401436381177263E-3</v>
      </c>
      <c r="L154" s="162">
        <f t="shared" si="78"/>
        <v>1033</v>
      </c>
      <c r="M154" s="163">
        <f t="shared" si="79"/>
        <v>-178</v>
      </c>
      <c r="N154" s="164">
        <f t="shared" si="76"/>
        <v>3.8126684160652807E-3</v>
      </c>
    </row>
    <row r="155" spans="1:14" s="56" customFormat="1" x14ac:dyDescent="0.25">
      <c r="B155" s="162" t="s">
        <v>113</v>
      </c>
      <c r="C155" s="163">
        <v>21016</v>
      </c>
      <c r="D155" s="163">
        <v>16816</v>
      </c>
      <c r="E155" s="163">
        <v>6116</v>
      </c>
      <c r="F155" s="163">
        <v>9550</v>
      </c>
      <c r="G155" s="163">
        <v>9550</v>
      </c>
      <c r="H155" s="163">
        <v>10292</v>
      </c>
      <c r="I155" s="163">
        <v>10773</v>
      </c>
      <c r="J155" s="165">
        <f t="shared" si="80"/>
        <v>4.6735328410415944E-2</v>
      </c>
      <c r="K155" s="164">
        <f t="shared" si="77"/>
        <v>-0.35936013320646998</v>
      </c>
      <c r="L155" s="162">
        <f t="shared" si="78"/>
        <v>481</v>
      </c>
      <c r="M155" s="163">
        <f t="shared" si="79"/>
        <v>-6043</v>
      </c>
      <c r="N155" s="164">
        <f t="shared" si="76"/>
        <v>2.2226123834562374E-3</v>
      </c>
    </row>
    <row r="156" spans="1:14" x14ac:dyDescent="0.25">
      <c r="A156" s="1"/>
      <c r="B156" s="162" t="s">
        <v>116</v>
      </c>
      <c r="C156" s="163">
        <v>9672</v>
      </c>
      <c r="D156" s="163">
        <v>8867</v>
      </c>
      <c r="E156" s="163">
        <v>2354</v>
      </c>
      <c r="F156" s="163">
        <v>5273</v>
      </c>
      <c r="G156" s="163">
        <v>5273</v>
      </c>
      <c r="H156" s="163">
        <v>8406</v>
      </c>
      <c r="I156" s="163">
        <v>10130</v>
      </c>
      <c r="J156" s="165">
        <f t="shared" si="80"/>
        <v>0.20509160123721148</v>
      </c>
      <c r="K156" s="164">
        <f t="shared" si="77"/>
        <v>0.14243825420096989</v>
      </c>
      <c r="L156" s="162">
        <f t="shared" si="78"/>
        <v>1724</v>
      </c>
      <c r="M156" s="163">
        <f t="shared" si="79"/>
        <v>1263</v>
      </c>
      <c r="N156" s="164">
        <f t="shared" si="76"/>
        <v>2.0899529791526673E-3</v>
      </c>
    </row>
    <row r="157" spans="1:14" x14ac:dyDescent="0.25">
      <c r="A157" s="1"/>
      <c r="B157" s="162" t="s">
        <v>123</v>
      </c>
      <c r="C157" s="163">
        <v>1156</v>
      </c>
      <c r="D157" s="163">
        <v>1233</v>
      </c>
      <c r="E157" s="163">
        <v>642</v>
      </c>
      <c r="F157" s="163">
        <v>1262</v>
      </c>
      <c r="G157" s="163">
        <v>1262</v>
      </c>
      <c r="H157" s="163">
        <v>1597</v>
      </c>
      <c r="I157" s="163">
        <v>2312</v>
      </c>
      <c r="J157" s="165">
        <f t="shared" si="80"/>
        <v>0.4477144646211646</v>
      </c>
      <c r="K157" s="164">
        <f t="shared" si="77"/>
        <v>0.87510137875101379</v>
      </c>
      <c r="L157" s="162">
        <f t="shared" si="78"/>
        <v>715</v>
      </c>
      <c r="M157" s="163">
        <f t="shared" si="79"/>
        <v>1079</v>
      </c>
      <c r="N157" s="164">
        <f t="shared" si="76"/>
        <v>4.7699617846011521E-4</v>
      </c>
    </row>
    <row r="158" spans="1:14" x14ac:dyDescent="0.25">
      <c r="A158" s="1"/>
      <c r="B158" s="162" t="s">
        <v>119</v>
      </c>
      <c r="C158" s="163">
        <v>2012</v>
      </c>
      <c r="D158" s="163">
        <v>2725</v>
      </c>
      <c r="E158" s="163">
        <v>1375</v>
      </c>
      <c r="F158" s="163">
        <v>2958</v>
      </c>
      <c r="G158" s="163">
        <v>2958</v>
      </c>
      <c r="H158" s="163">
        <v>2751</v>
      </c>
      <c r="I158" s="163">
        <v>3237</v>
      </c>
      <c r="J158" s="165">
        <f t="shared" si="80"/>
        <v>0.17666303162486363</v>
      </c>
      <c r="K158" s="164">
        <f t="shared" si="77"/>
        <v>0.18788990825688079</v>
      </c>
      <c r="L158" s="162">
        <f t="shared" si="78"/>
        <v>486</v>
      </c>
      <c r="M158" s="163">
        <f t="shared" si="79"/>
        <v>512</v>
      </c>
      <c r="N158" s="164">
        <f t="shared" si="76"/>
        <v>6.6783591248935684E-4</v>
      </c>
    </row>
    <row r="159" spans="1:14" x14ac:dyDescent="0.25">
      <c r="A159" s="1"/>
      <c r="B159" s="162" t="s">
        <v>128</v>
      </c>
      <c r="C159" s="163">
        <v>332</v>
      </c>
      <c r="D159" s="163">
        <v>437</v>
      </c>
      <c r="E159" s="163">
        <v>440</v>
      </c>
      <c r="F159" s="163">
        <v>335</v>
      </c>
      <c r="G159" s="163">
        <v>335</v>
      </c>
      <c r="H159" s="163">
        <v>523</v>
      </c>
      <c r="I159" s="163">
        <v>383</v>
      </c>
      <c r="J159" s="165">
        <f t="shared" si="80"/>
        <v>-0.26768642447418733</v>
      </c>
      <c r="K159" s="164">
        <f t="shared" si="77"/>
        <v>-0.1235697940503433</v>
      </c>
      <c r="L159" s="162">
        <f t="shared" si="78"/>
        <v>-140</v>
      </c>
      <c r="M159" s="163">
        <f t="shared" si="79"/>
        <v>-54</v>
      </c>
      <c r="N159" s="164">
        <f t="shared" si="76"/>
        <v>7.9017965549404894E-5</v>
      </c>
    </row>
    <row r="160" spans="1:14" x14ac:dyDescent="0.25">
      <c r="A160" s="161" t="s">
        <v>144</v>
      </c>
      <c r="B160" s="162" t="s">
        <v>131</v>
      </c>
      <c r="C160" s="163">
        <v>944</v>
      </c>
      <c r="D160" s="163">
        <v>843</v>
      </c>
      <c r="E160" s="163">
        <v>575</v>
      </c>
      <c r="F160" s="163">
        <v>528</v>
      </c>
      <c r="G160" s="163">
        <v>528</v>
      </c>
      <c r="H160" s="163">
        <v>715</v>
      </c>
      <c r="I160" s="163">
        <v>621</v>
      </c>
      <c r="J160" s="165">
        <f t="shared" si="80"/>
        <v>-0.13146853146853144</v>
      </c>
      <c r="K160" s="164">
        <f t="shared" si="77"/>
        <v>-0.26334519572953741</v>
      </c>
      <c r="L160" s="162">
        <f t="shared" si="78"/>
        <v>-94</v>
      </c>
      <c r="M160" s="163">
        <f t="shared" si="79"/>
        <v>-222</v>
      </c>
      <c r="N160" s="164">
        <f t="shared" si="76"/>
        <v>1.2812051333206383E-4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11629</v>
      </c>
      <c r="D161" s="169">
        <f t="shared" si="81"/>
        <v>12600</v>
      </c>
      <c r="E161" s="169">
        <f t="shared" si="81"/>
        <v>4734</v>
      </c>
      <c r="F161" s="169">
        <f t="shared" ref="F161" si="82">F153-SUM(F154:F160)</f>
        <v>8334</v>
      </c>
      <c r="G161" s="169">
        <f t="shared" si="81"/>
        <v>8334</v>
      </c>
      <c r="H161" s="169">
        <f t="shared" si="81"/>
        <v>11205</v>
      </c>
      <c r="I161" s="169">
        <f t="shared" si="81"/>
        <v>14844</v>
      </c>
      <c r="J161" s="171">
        <f t="shared" si="80"/>
        <v>0.3247657295850066</v>
      </c>
      <c r="K161" s="170">
        <f t="shared" si="77"/>
        <v>0.17809523809523808</v>
      </c>
      <c r="L161" s="168">
        <f>I161-H161</f>
        <v>3639</v>
      </c>
      <c r="M161" s="169">
        <f t="shared" si="79"/>
        <v>2244</v>
      </c>
      <c r="N161" s="170">
        <f t="shared" si="76"/>
        <v>3.0625135264108782E-3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E52B1-81E9-4B36-AC16-3DEB0FC5C69A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5CDD9-B863-4AFC-A8E7-00E8FDE960E3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F21" si="0">IFERROR(E9/C9-1,"-")</f>
        <v>4.0723847271147084E-2</v>
      </c>
      <c r="G9" s="115">
        <v>98412</v>
      </c>
      <c r="H9" s="116">
        <f t="shared" ref="H9:H21" si="1">IFERROR(G9/E9-1,"-")</f>
        <v>-0.91474291278587749</v>
      </c>
      <c r="I9" s="115">
        <v>786358</v>
      </c>
      <c r="J9" s="116">
        <f t="shared" ref="J9:J21" si="2">IFERROR(I9/C9-1,"-")</f>
        <v>-0.29101303815877144</v>
      </c>
      <c r="K9" s="115">
        <v>1105557</v>
      </c>
      <c r="L9" s="116">
        <f t="shared" ref="L9:L21" si="3">IFERROR(K9/I9-1,"-")</f>
        <v>0.40592071295771137</v>
      </c>
      <c r="M9" s="115">
        <v>1165181</v>
      </c>
      <c r="N9" s="116">
        <v>5.3931185818551164E-2</v>
      </c>
      <c r="O9" s="116"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1"/>
        <v>-0.90702916749574702</v>
      </c>
      <c r="I10" s="115">
        <v>912484</v>
      </c>
      <c r="J10" s="116">
        <f t="shared" si="2"/>
        <v>-0.10163824676091837</v>
      </c>
      <c r="K10" s="115">
        <v>1077344</v>
      </c>
      <c r="L10" s="116">
        <f t="shared" si="3"/>
        <v>0.18067166109213972</v>
      </c>
      <c r="M10" s="115">
        <v>1114324</v>
      </c>
      <c r="N10" s="116">
        <v>3.4325155196483159E-2</v>
      </c>
      <c r="O10" s="116"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1"/>
        <v>-0.752419330465531</v>
      </c>
      <c r="I11" s="115">
        <v>1057048</v>
      </c>
      <c r="J11" s="116">
        <f t="shared" si="2"/>
        <v>-5.4574595775204737E-2</v>
      </c>
      <c r="K11" s="115">
        <v>1098201</v>
      </c>
      <c r="L11" s="116">
        <f t="shared" si="3"/>
        <v>3.8932006871968072E-2</v>
      </c>
      <c r="M11" s="115">
        <v>1198797</v>
      </c>
      <c r="N11" s="116">
        <v>9.1600717901367812E-2</v>
      </c>
      <c r="O11" s="116"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>IFERROR(E12/C12-1,"-")</f>
        <v>-1</v>
      </c>
      <c r="G12" s="115">
        <v>154899</v>
      </c>
      <c r="H12" s="116" t="str">
        <f t="shared" si="1"/>
        <v>-</v>
      </c>
      <c r="I12" s="115">
        <v>1117075</v>
      </c>
      <c r="J12" s="116">
        <f t="shared" si="2"/>
        <v>6.8510145382232102E-2</v>
      </c>
      <c r="K12" s="115">
        <v>1108018</v>
      </c>
      <c r="L12" s="116">
        <f t="shared" si="3"/>
        <v>-8.107781482890597E-3</v>
      </c>
      <c r="M12" s="115">
        <v>1093882</v>
      </c>
      <c r="N12" s="116">
        <v>-1.2757915485127502E-2</v>
      </c>
      <c r="O12" s="116"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1"/>
        <v>-</v>
      </c>
      <c r="I13" s="115">
        <v>995707</v>
      </c>
      <c r="J13" s="116">
        <f t="shared" si="2"/>
        <v>1.2142164466608873E-2</v>
      </c>
      <c r="K13" s="115">
        <v>1038688</v>
      </c>
      <c r="L13" s="116">
        <f t="shared" si="3"/>
        <v>4.3166312981630206E-2</v>
      </c>
      <c r="M13" s="115">
        <v>1088673</v>
      </c>
      <c r="N13" s="116">
        <v>4.8123209279398615E-2</v>
      </c>
      <c r="O13" s="116"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1"/>
        <v>-</v>
      </c>
      <c r="I14" s="115">
        <v>1029864</v>
      </c>
      <c r="J14" s="116">
        <f t="shared" si="2"/>
        <v>-2.8432938397344176E-2</v>
      </c>
      <c r="K14" s="115">
        <v>1069466</v>
      </c>
      <c r="L14" s="116">
        <f t="shared" si="3"/>
        <v>3.8453621060644982E-2</v>
      </c>
      <c r="M14" s="115">
        <v>1059592</v>
      </c>
      <c r="N14" s="116">
        <v>-9.232645077075885E-3</v>
      </c>
      <c r="O14" s="116"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1"/>
        <v>-</v>
      </c>
      <c r="I15" s="115">
        <v>1179956</v>
      </c>
      <c r="J15" s="116">
        <f t="shared" si="2"/>
        <v>-2.627919852248195E-3</v>
      </c>
      <c r="K15" s="115">
        <v>1205442</v>
      </c>
      <c r="L15" s="116">
        <f t="shared" si="3"/>
        <v>2.1599110475305938E-2</v>
      </c>
      <c r="M15" s="115">
        <v>1224963</v>
      </c>
      <c r="N15" s="116">
        <v>1.6194059938180461E-2</v>
      </c>
      <c r="O15" s="116"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1"/>
        <v>1.7917318388732633</v>
      </c>
      <c r="I16" s="115">
        <v>1241553</v>
      </c>
      <c r="J16" s="116">
        <f t="shared" si="2"/>
        <v>-2.382120533081733E-2</v>
      </c>
      <c r="K16" s="115">
        <v>1271908</v>
      </c>
      <c r="L16" s="116">
        <f t="shared" si="3"/>
        <v>2.4449218035798692E-2</v>
      </c>
      <c r="M16" s="115">
        <v>1304294</v>
      </c>
      <c r="N16" s="116">
        <v>2.5462533453677549E-2</v>
      </c>
      <c r="O16" s="116">
        <v>2.550929748004882E-2</v>
      </c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1"/>
        <v>3.3142929936305734</v>
      </c>
      <c r="I17" s="115">
        <v>1013730</v>
      </c>
      <c r="J17" s="116">
        <f t="shared" si="2"/>
        <v>-4.4297395063904843E-2</v>
      </c>
      <c r="K17" s="115">
        <v>1102818</v>
      </c>
      <c r="L17" s="116">
        <f t="shared" si="3"/>
        <v>8.7881388535408833E-2</v>
      </c>
      <c r="M17" s="115">
        <v>1101231</v>
      </c>
      <c r="N17" s="116">
        <v>-1.4390407120666859E-3</v>
      </c>
      <c r="O17" s="116">
        <v>3.8194919097176649E-2</v>
      </c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1"/>
        <v>5.9143474697362031</v>
      </c>
      <c r="I18" s="115">
        <v>1125132</v>
      </c>
      <c r="J18" s="116">
        <f t="shared" si="2"/>
        <v>-2.9321407034135438E-2</v>
      </c>
      <c r="K18" s="115">
        <v>1207802</v>
      </c>
      <c r="L18" s="116">
        <f t="shared" si="3"/>
        <v>7.3475823281179409E-2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1"/>
        <v>4.9077353452835357</v>
      </c>
      <c r="I19" s="115">
        <v>1064158</v>
      </c>
      <c r="J19" s="116">
        <f t="shared" si="2"/>
        <v>3.8712656064390671E-2</v>
      </c>
      <c r="K19" s="115">
        <v>1149433</v>
      </c>
      <c r="L19" s="116">
        <f t="shared" si="3"/>
        <v>8.0133777127080696E-2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1"/>
        <v>3.220421303171471</v>
      </c>
      <c r="I20" s="115">
        <v>1109322</v>
      </c>
      <c r="J20" s="116">
        <f t="shared" si="2"/>
        <v>3.2344220829618742E-2</v>
      </c>
      <c r="K20" s="115">
        <v>1155840</v>
      </c>
      <c r="L20" s="116">
        <f t="shared" si="3"/>
        <v>4.1933721678647062E-2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1"/>
        <v>0.47265081152401667</v>
      </c>
      <c r="I21" s="118">
        <v>12632387</v>
      </c>
      <c r="J21" s="119">
        <f t="shared" si="2"/>
        <v>-3.6133067855847134E-2</v>
      </c>
      <c r="K21" s="118">
        <v>13590517</v>
      </c>
      <c r="L21" s="119">
        <f t="shared" si="3"/>
        <v>7.5847106330735325E-2</v>
      </c>
      <c r="M21" s="118">
        <v>10350937</v>
      </c>
      <c r="N21" s="119">
        <v>2.7139327619052578E-2</v>
      </c>
      <c r="O21" s="119">
        <v>5.1095258892806417E-2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49730</v>
      </c>
      <c r="D31" s="116">
        <v>0.28348732772415208</v>
      </c>
      <c r="E31" s="115">
        <v>47398</v>
      </c>
      <c r="F31" s="116">
        <f t="shared" ref="F31:F43" si="4">IFERROR(E31/C31-1,"-")</f>
        <v>-4.6893223406394569E-2</v>
      </c>
      <c r="G31" s="115">
        <v>19326</v>
      </c>
      <c r="H31" s="116">
        <f t="shared" ref="H31:H43" si="5">IFERROR(G31/E31-1,"-")</f>
        <v>-0.59226127684712437</v>
      </c>
      <c r="I31" s="115">
        <v>44512</v>
      </c>
      <c r="J31" s="116">
        <f t="shared" ref="J31:J43" si="6">IFERROR(I31/G31-1,"-")</f>
        <v>1.303218462175308</v>
      </c>
      <c r="K31" s="115">
        <v>49718</v>
      </c>
      <c r="L31" s="116">
        <f t="shared" ref="L31:L43" si="7">IFERROR(K31/I31-1,"-")</f>
        <v>0.11695722501797268</v>
      </c>
      <c r="M31" s="115">
        <v>41092</v>
      </c>
      <c r="N31" s="116">
        <v>-0.17349853171889451</v>
      </c>
      <c r="O31" s="116">
        <v>-0.17369796903277701</v>
      </c>
    </row>
    <row r="32" spans="1:16" x14ac:dyDescent="0.25">
      <c r="B32" s="114" t="s">
        <v>73</v>
      </c>
      <c r="C32" s="115">
        <v>38806</v>
      </c>
      <c r="D32" s="116">
        <v>0.40713612299659152</v>
      </c>
      <c r="E32" s="115">
        <v>34168</v>
      </c>
      <c r="F32" s="116">
        <f t="shared" si="4"/>
        <v>-0.11951760037107662</v>
      </c>
      <c r="G32" s="115">
        <v>21953</v>
      </c>
      <c r="H32" s="116">
        <f t="shared" si="5"/>
        <v>-0.35749824397096697</v>
      </c>
      <c r="I32" s="115">
        <v>38037</v>
      </c>
      <c r="J32" s="116">
        <f t="shared" si="6"/>
        <v>0.73265612900286969</v>
      </c>
      <c r="K32" s="115">
        <v>32612</v>
      </c>
      <c r="L32" s="116">
        <f t="shared" si="7"/>
        <v>-0.14262428687856565</v>
      </c>
      <c r="M32" s="115">
        <v>40708</v>
      </c>
      <c r="N32" s="116">
        <v>0.2482521771127193</v>
      </c>
      <c r="O32" s="116">
        <v>4.9013039220739074E-2</v>
      </c>
    </row>
    <row r="33" spans="2:16" x14ac:dyDescent="0.25">
      <c r="B33" s="114" t="s">
        <v>75</v>
      </c>
      <c r="C33" s="115">
        <v>54279</v>
      </c>
      <c r="D33" s="116">
        <v>7.1500483644906021E-2</v>
      </c>
      <c r="E33" s="115">
        <v>13967</v>
      </c>
      <c r="F33" s="116">
        <f t="shared" si="4"/>
        <v>-0.7426813316383869</v>
      </c>
      <c r="G33" s="115">
        <v>35216</v>
      </c>
      <c r="H33" s="116">
        <f t="shared" si="5"/>
        <v>1.5213718049688554</v>
      </c>
      <c r="I33" s="115">
        <v>39226</v>
      </c>
      <c r="J33" s="116">
        <f t="shared" si="6"/>
        <v>0.11386869604725125</v>
      </c>
      <c r="K33" s="115">
        <v>39802</v>
      </c>
      <c r="L33" s="116">
        <f t="shared" si="7"/>
        <v>1.4684138071687114E-2</v>
      </c>
      <c r="M33" s="115">
        <v>49287</v>
      </c>
      <c r="N33" s="116">
        <v>0.23830460780865281</v>
      </c>
      <c r="O33" s="116">
        <v>-9.1969269883380278E-2</v>
      </c>
    </row>
    <row r="34" spans="2:16" x14ac:dyDescent="0.25">
      <c r="B34" s="114" t="s">
        <v>77</v>
      </c>
      <c r="C34" s="115">
        <v>74199</v>
      </c>
      <c r="D34" s="116">
        <v>0.55968721753936057</v>
      </c>
      <c r="E34" s="115">
        <v>0</v>
      </c>
      <c r="F34" s="116">
        <f t="shared" si="4"/>
        <v>-1</v>
      </c>
      <c r="G34" s="115">
        <v>48544</v>
      </c>
      <c r="H34" s="116" t="str">
        <f t="shared" si="5"/>
        <v>-</v>
      </c>
      <c r="I34" s="115">
        <v>70700</v>
      </c>
      <c r="J34" s="116">
        <f t="shared" si="6"/>
        <v>0.45641067897165466</v>
      </c>
      <c r="K34" s="115">
        <v>73095</v>
      </c>
      <c r="L34" s="116">
        <f t="shared" si="7"/>
        <v>3.3875530410183874E-2</v>
      </c>
      <c r="M34" s="115">
        <v>39075</v>
      </c>
      <c r="N34" s="116">
        <v>-0.4654217114713729</v>
      </c>
      <c r="O34" s="116">
        <v>-0.47337565196296449</v>
      </c>
    </row>
    <row r="35" spans="2:16" x14ac:dyDescent="0.25">
      <c r="B35" s="114" t="s">
        <v>79</v>
      </c>
      <c r="C35" s="115">
        <v>79372</v>
      </c>
      <c r="D35" s="116">
        <v>0.32169916573693236</v>
      </c>
      <c r="E35" s="115">
        <v>0</v>
      </c>
      <c r="F35" s="116">
        <f t="shared" si="4"/>
        <v>-1</v>
      </c>
      <c r="G35" s="115">
        <v>59583</v>
      </c>
      <c r="H35" s="116" t="str">
        <f t="shared" si="5"/>
        <v>-</v>
      </c>
      <c r="I35" s="115">
        <v>79634</v>
      </c>
      <c r="J35" s="116">
        <f t="shared" si="6"/>
        <v>0.33652216236174737</v>
      </c>
      <c r="K35" s="115">
        <v>56792</v>
      </c>
      <c r="L35" s="116">
        <f t="shared" si="7"/>
        <v>-0.2868372805585554</v>
      </c>
      <c r="M35" s="115">
        <v>58856</v>
      </c>
      <c r="N35" s="116">
        <v>3.634314692210161E-2</v>
      </c>
      <c r="O35" s="116">
        <v>-0.25847906062591341</v>
      </c>
    </row>
    <row r="36" spans="2:16" x14ac:dyDescent="0.25">
      <c r="B36" s="114" t="s">
        <v>81</v>
      </c>
      <c r="C36" s="115">
        <v>104444</v>
      </c>
      <c r="D36" s="116">
        <v>0.25121594748065257</v>
      </c>
      <c r="E36" s="115">
        <v>0</v>
      </c>
      <c r="F36" s="116">
        <f t="shared" si="4"/>
        <v>-1</v>
      </c>
      <c r="G36" s="115">
        <v>87510</v>
      </c>
      <c r="H36" s="116" t="str">
        <f t="shared" si="5"/>
        <v>-</v>
      </c>
      <c r="I36" s="115">
        <v>87469</v>
      </c>
      <c r="J36" s="116">
        <f t="shared" si="6"/>
        <v>-4.6851788367041625E-4</v>
      </c>
      <c r="K36" s="115">
        <v>83729</v>
      </c>
      <c r="L36" s="116">
        <f t="shared" si="7"/>
        <v>-4.2758005693445678E-2</v>
      </c>
      <c r="M36" s="115">
        <v>72097</v>
      </c>
      <c r="N36" s="116">
        <v>-0.13892438701047427</v>
      </c>
      <c r="O36" s="116">
        <v>-0.3097066370495194</v>
      </c>
    </row>
    <row r="37" spans="2:16" x14ac:dyDescent="0.25">
      <c r="B37" s="114" t="s">
        <v>83</v>
      </c>
      <c r="C37" s="115">
        <v>132915</v>
      </c>
      <c r="D37" s="116">
        <v>0.10940004006410264</v>
      </c>
      <c r="E37" s="115">
        <v>0</v>
      </c>
      <c r="F37" s="116">
        <f t="shared" si="4"/>
        <v>-1</v>
      </c>
      <c r="G37" s="115">
        <v>162890</v>
      </c>
      <c r="H37" s="116" t="str">
        <f t="shared" si="5"/>
        <v>-</v>
      </c>
      <c r="I37" s="115">
        <v>131999</v>
      </c>
      <c r="J37" s="116">
        <f t="shared" si="6"/>
        <v>-0.1896433175762785</v>
      </c>
      <c r="K37" s="115">
        <v>108487</v>
      </c>
      <c r="L37" s="116">
        <f t="shared" si="7"/>
        <v>-0.17812256153455708</v>
      </c>
      <c r="M37" s="115">
        <v>93879</v>
      </c>
      <c r="N37" s="116">
        <v>-0.13465207812917679</v>
      </c>
      <c r="O37" s="116">
        <v>-0.29369145694616861</v>
      </c>
    </row>
    <row r="38" spans="2:16" x14ac:dyDescent="0.25">
      <c r="B38" s="114" t="s">
        <v>85</v>
      </c>
      <c r="C38" s="115">
        <v>192488</v>
      </c>
      <c r="D38" s="116">
        <v>0.2203407023260826</v>
      </c>
      <c r="E38" s="115">
        <v>115637</v>
      </c>
      <c r="F38" s="116">
        <f t="shared" si="4"/>
        <v>-0.39925086239142182</v>
      </c>
      <c r="G38" s="115">
        <v>207618</v>
      </c>
      <c r="H38" s="116">
        <f t="shared" si="5"/>
        <v>0.79542879874088745</v>
      </c>
      <c r="I38" s="115">
        <v>165148</v>
      </c>
      <c r="J38" s="116">
        <f t="shared" si="6"/>
        <v>-0.20455837162481094</v>
      </c>
      <c r="K38" s="115">
        <v>131486</v>
      </c>
      <c r="L38" s="116">
        <f t="shared" si="7"/>
        <v>-0.20382929251338189</v>
      </c>
      <c r="M38" s="115">
        <v>132181</v>
      </c>
      <c r="N38" s="116">
        <v>5.2857338423861755E-3</v>
      </c>
      <c r="O38" s="116">
        <v>-0.31330264743776237</v>
      </c>
    </row>
    <row r="39" spans="2:16" x14ac:dyDescent="0.25">
      <c r="B39" s="114" t="s">
        <v>87</v>
      </c>
      <c r="C39" s="115">
        <v>109655</v>
      </c>
      <c r="D39" s="116">
        <v>5.5847094506764172E-2</v>
      </c>
      <c r="E39" s="115">
        <v>76690</v>
      </c>
      <c r="F39" s="116">
        <f t="shared" si="4"/>
        <v>-0.30062468651680274</v>
      </c>
      <c r="G39" s="115">
        <v>114059</v>
      </c>
      <c r="H39" s="116">
        <f t="shared" si="5"/>
        <v>0.48727343851871163</v>
      </c>
      <c r="I39" s="115">
        <v>90471</v>
      </c>
      <c r="J39" s="116">
        <f t="shared" si="6"/>
        <v>-0.20680524991451787</v>
      </c>
      <c r="K39" s="115">
        <v>81203</v>
      </c>
      <c r="L39" s="116">
        <f t="shared" si="7"/>
        <v>-0.10244166639033503</v>
      </c>
      <c r="M39" s="115">
        <v>74099</v>
      </c>
      <c r="N39" s="116">
        <v>-8.7484452544856706E-2</v>
      </c>
      <c r="O39" s="116">
        <v>-0.32425334002097483</v>
      </c>
    </row>
    <row r="40" spans="2:16" x14ac:dyDescent="0.25">
      <c r="B40" s="114" t="s">
        <v>89</v>
      </c>
      <c r="C40" s="115">
        <v>76048</v>
      </c>
      <c r="D40" s="116">
        <v>-5.1802626759458459E-3</v>
      </c>
      <c r="E40" s="115">
        <v>41506</v>
      </c>
      <c r="F40" s="116">
        <f t="shared" si="4"/>
        <v>-0.4542131285503892</v>
      </c>
      <c r="G40" s="115">
        <v>70918</v>
      </c>
      <c r="H40" s="116">
        <f t="shared" si="5"/>
        <v>0.70862044041825278</v>
      </c>
      <c r="I40" s="115">
        <v>58177</v>
      </c>
      <c r="J40" s="116">
        <f t="shared" si="6"/>
        <v>-0.17965819679065964</v>
      </c>
      <c r="K40" s="115">
        <v>58380</v>
      </c>
      <c r="L40" s="116">
        <f t="shared" si="7"/>
        <v>3.4893514619178667E-3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45987</v>
      </c>
      <c r="D41" s="116">
        <v>-0.12934739393021455</v>
      </c>
      <c r="E41" s="115">
        <v>17324</v>
      </c>
      <c r="F41" s="116">
        <f t="shared" si="4"/>
        <v>-0.62328484136821283</v>
      </c>
      <c r="G41" s="115">
        <v>38501</v>
      </c>
      <c r="H41" s="116">
        <f t="shared" si="5"/>
        <v>1.2224082198106672</v>
      </c>
      <c r="I41" s="115">
        <v>48949</v>
      </c>
      <c r="J41" s="116">
        <f t="shared" si="6"/>
        <v>0.27136957481623858</v>
      </c>
      <c r="K41" s="115">
        <v>43524</v>
      </c>
      <c r="L41" s="116">
        <f t="shared" si="7"/>
        <v>-0.11082963901203291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55656</v>
      </c>
      <c r="D42" s="116">
        <v>-0.11579950750655332</v>
      </c>
      <c r="E42" s="115">
        <v>21994</v>
      </c>
      <c r="F42" s="116">
        <f t="shared" si="4"/>
        <v>-0.60482248095443436</v>
      </c>
      <c r="G42" s="115">
        <v>59976</v>
      </c>
      <c r="H42" s="116">
        <f t="shared" si="5"/>
        <v>1.726925525143221</v>
      </c>
      <c r="I42" s="115">
        <v>69802</v>
      </c>
      <c r="J42" s="116">
        <f t="shared" si="6"/>
        <v>0.16383219954648531</v>
      </c>
      <c r="K42" s="115">
        <v>58414</v>
      </c>
      <c r="L42" s="116">
        <f t="shared" si="7"/>
        <v>-0.16314718775966308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1013579</v>
      </c>
      <c r="D43" s="119">
        <v>0.14959310864991471</v>
      </c>
      <c r="E43" s="118">
        <v>419753</v>
      </c>
      <c r="F43" s="119">
        <f t="shared" si="4"/>
        <v>-0.58587046495635764</v>
      </c>
      <c r="G43" s="118">
        <v>926094</v>
      </c>
      <c r="H43" s="119">
        <f t="shared" si="5"/>
        <v>1.2062832189406629</v>
      </c>
      <c r="I43" s="118">
        <v>924124</v>
      </c>
      <c r="J43" s="119">
        <f t="shared" si="6"/>
        <v>-2.1272138681386332E-3</v>
      </c>
      <c r="K43" s="118">
        <v>817242</v>
      </c>
      <c r="L43" s="119">
        <f t="shared" si="7"/>
        <v>-0.11565763901814041</v>
      </c>
      <c r="M43" s="118">
        <v>601274</v>
      </c>
      <c r="N43" s="119">
        <v>-8.4712995719443906E-2</v>
      </c>
      <c r="O43" s="119">
        <v>-0.28067635855521311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32515</v>
      </c>
      <c r="D53" s="116">
        <v>0.26262037899968926</v>
      </c>
      <c r="E53" s="115">
        <v>30767</v>
      </c>
      <c r="F53" s="116">
        <f t="shared" ref="F53:F65" si="8">IFERROR(E53/C53-1,"-")</f>
        <v>-5.3759803167768738E-2</v>
      </c>
      <c r="G53" s="115">
        <v>9569</v>
      </c>
      <c r="H53" s="116">
        <f t="shared" ref="H53:H65" si="9">IFERROR(G53/E53-1,"-")</f>
        <v>-0.6889849514089772</v>
      </c>
      <c r="I53" s="115">
        <v>30162</v>
      </c>
      <c r="J53" s="116">
        <f t="shared" ref="J53:J65" si="10">IFERROR(I53/G53-1,"-")</f>
        <v>2.1520535061134916</v>
      </c>
      <c r="K53" s="115">
        <v>32270</v>
      </c>
      <c r="L53" s="116">
        <f>IFERROR(K53/I53-1,"-")</f>
        <v>6.9889264637623461E-2</v>
      </c>
      <c r="M53" s="115">
        <v>31109</v>
      </c>
      <c r="N53" s="116">
        <v>-3.597768825534553E-2</v>
      </c>
      <c r="O53" s="116">
        <v>-4.3241580808857427E-2</v>
      </c>
    </row>
    <row r="54" spans="1:16" x14ac:dyDescent="0.25">
      <c r="A54" s="1">
        <v>2</v>
      </c>
      <c r="B54" s="114" t="s">
        <v>73</v>
      </c>
      <c r="C54" s="115">
        <v>25675</v>
      </c>
      <c r="D54" s="116">
        <v>0.46504992867332384</v>
      </c>
      <c r="E54" s="115">
        <v>20181</v>
      </c>
      <c r="F54" s="116">
        <f t="shared" si="8"/>
        <v>-0.21398247322297959</v>
      </c>
      <c r="G54" s="115">
        <v>9899</v>
      </c>
      <c r="H54" s="116">
        <f t="shared" si="9"/>
        <v>-0.50948912343293196</v>
      </c>
      <c r="I54" s="115">
        <v>26209</v>
      </c>
      <c r="J54" s="116">
        <f t="shared" si="10"/>
        <v>1.6476411758763509</v>
      </c>
      <c r="K54" s="115">
        <v>22101</v>
      </c>
      <c r="L54" s="116">
        <f t="shared" ref="L54:L65" si="11">IFERROR(K54/I54-1,"-")</f>
        <v>-0.15674005112747524</v>
      </c>
      <c r="M54" s="115">
        <v>24748</v>
      </c>
      <c r="N54" s="116">
        <v>0.11976833627437666</v>
      </c>
      <c r="O54" s="116">
        <v>-3.610516066212266E-2</v>
      </c>
    </row>
    <row r="55" spans="1:16" x14ac:dyDescent="0.25">
      <c r="A55" s="1">
        <v>3</v>
      </c>
      <c r="B55" s="114" t="s">
        <v>75</v>
      </c>
      <c r="C55" s="115">
        <v>28454</v>
      </c>
      <c r="D55" s="116">
        <v>-3.6209057345120699E-2</v>
      </c>
      <c r="E55" s="115">
        <v>8492</v>
      </c>
      <c r="F55" s="116">
        <f t="shared" si="8"/>
        <v>-0.70155338440992487</v>
      </c>
      <c r="G55" s="115">
        <v>15470</v>
      </c>
      <c r="H55" s="116">
        <f t="shared" si="9"/>
        <v>0.82171455487517653</v>
      </c>
      <c r="I55" s="115">
        <v>27580</v>
      </c>
      <c r="J55" s="116">
        <f t="shared" si="10"/>
        <v>0.7828054298642535</v>
      </c>
      <c r="K55" s="115">
        <v>26189</v>
      </c>
      <c r="L55" s="116">
        <f t="shared" si="11"/>
        <v>-5.0435097897026826E-2</v>
      </c>
      <c r="M55" s="115">
        <v>33643</v>
      </c>
      <c r="N55" s="116">
        <v>0.28462331513230743</v>
      </c>
      <c r="O55" s="116">
        <v>0.18236451816967736</v>
      </c>
    </row>
    <row r="56" spans="1:16" x14ac:dyDescent="0.25">
      <c r="A56" s="1">
        <v>4</v>
      </c>
      <c r="B56" s="114" t="s">
        <v>77</v>
      </c>
      <c r="C56" s="115">
        <v>47066</v>
      </c>
      <c r="D56" s="116">
        <v>0.66440342315581025</v>
      </c>
      <c r="E56" s="115">
        <v>0</v>
      </c>
      <c r="F56" s="116">
        <f t="shared" si="8"/>
        <v>-1</v>
      </c>
      <c r="G56" s="115">
        <v>21241</v>
      </c>
      <c r="H56" s="116" t="str">
        <f t="shared" si="9"/>
        <v>-</v>
      </c>
      <c r="I56" s="115">
        <v>45950</v>
      </c>
      <c r="J56" s="116">
        <f t="shared" si="10"/>
        <v>1.1632691492867568</v>
      </c>
      <c r="K56" s="115">
        <v>47885</v>
      </c>
      <c r="L56" s="116">
        <f t="shared" si="11"/>
        <v>4.2110990206746468E-2</v>
      </c>
      <c r="M56" s="115">
        <v>25316</v>
      </c>
      <c r="N56" s="116">
        <v>-0.47131669625143569</v>
      </c>
      <c r="O56" s="116">
        <v>-0.46211702715335912</v>
      </c>
    </row>
    <row r="57" spans="1:16" x14ac:dyDescent="0.25">
      <c r="A57" s="1">
        <v>5</v>
      </c>
      <c r="B57" s="114" t="s">
        <v>79</v>
      </c>
      <c r="C57" s="115">
        <v>44206</v>
      </c>
      <c r="D57" s="116">
        <v>0.17422370972454648</v>
      </c>
      <c r="E57" s="115">
        <v>0</v>
      </c>
      <c r="F57" s="116">
        <f t="shared" si="8"/>
        <v>-1</v>
      </c>
      <c r="G57" s="115">
        <v>28919</v>
      </c>
      <c r="H57" s="116" t="str">
        <f t="shared" si="9"/>
        <v>-</v>
      </c>
      <c r="I57" s="115">
        <v>53768</v>
      </c>
      <c r="J57" s="116">
        <f t="shared" si="10"/>
        <v>0.85926207683529854</v>
      </c>
      <c r="K57" s="115">
        <v>37828</v>
      </c>
      <c r="L57" s="116">
        <f t="shared" si="11"/>
        <v>-0.29645886028864754</v>
      </c>
      <c r="M57" s="115">
        <v>40404</v>
      </c>
      <c r="N57" s="116">
        <v>6.8097705403404873E-2</v>
      </c>
      <c r="O57" s="116">
        <v>-8.6006424467266918E-2</v>
      </c>
    </row>
    <row r="58" spans="1:16" x14ac:dyDescent="0.25">
      <c r="A58" s="1">
        <v>6</v>
      </c>
      <c r="B58" s="114" t="s">
        <v>81</v>
      </c>
      <c r="C58" s="115">
        <v>59890</v>
      </c>
      <c r="D58" s="116">
        <v>0.16968087184094371</v>
      </c>
      <c r="E58" s="115">
        <v>0</v>
      </c>
      <c r="F58" s="116">
        <f t="shared" si="8"/>
        <v>-1</v>
      </c>
      <c r="G58" s="115">
        <v>46951</v>
      </c>
      <c r="H58" s="116" t="str">
        <f t="shared" si="9"/>
        <v>-</v>
      </c>
      <c r="I58" s="115">
        <v>59477</v>
      </c>
      <c r="J58" s="116">
        <f t="shared" si="10"/>
        <v>0.26678877979169768</v>
      </c>
      <c r="K58" s="115">
        <v>57202</v>
      </c>
      <c r="L58" s="116">
        <f t="shared" si="11"/>
        <v>-3.8250079862804154E-2</v>
      </c>
      <c r="M58" s="115">
        <v>50727</v>
      </c>
      <c r="N58" s="116">
        <v>-0.11319534282018107</v>
      </c>
      <c r="O58" s="116">
        <v>-0.15299716146268161</v>
      </c>
    </row>
    <row r="59" spans="1:16" x14ac:dyDescent="0.25">
      <c r="A59" s="1">
        <v>7</v>
      </c>
      <c r="B59" s="114" t="s">
        <v>83</v>
      </c>
      <c r="C59" s="115">
        <v>78337</v>
      </c>
      <c r="D59" s="116">
        <v>-1.1894550958627681E-2</v>
      </c>
      <c r="E59" s="115">
        <v>0</v>
      </c>
      <c r="F59" s="116">
        <f t="shared" si="8"/>
        <v>-1</v>
      </c>
      <c r="G59" s="115">
        <v>107391</v>
      </c>
      <c r="H59" s="116" t="str">
        <f t="shared" si="9"/>
        <v>-</v>
      </c>
      <c r="I59" s="115">
        <v>95238</v>
      </c>
      <c r="J59" s="116">
        <f t="shared" si="10"/>
        <v>-0.11316590775763335</v>
      </c>
      <c r="K59" s="115">
        <v>76008</v>
      </c>
      <c r="L59" s="116">
        <f t="shared" si="11"/>
        <v>-0.20191520191520196</v>
      </c>
      <c r="M59" s="115">
        <v>64860</v>
      </c>
      <c r="N59" s="116">
        <v>-0.14666877170824122</v>
      </c>
      <c r="O59" s="116">
        <v>-0.17203875563271509</v>
      </c>
    </row>
    <row r="60" spans="1:16" x14ac:dyDescent="0.25">
      <c r="A60" s="1">
        <v>8</v>
      </c>
      <c r="B60" s="114" t="s">
        <v>85</v>
      </c>
      <c r="C60" s="115">
        <v>113973</v>
      </c>
      <c r="D60" s="116">
        <v>0.14227727833067738</v>
      </c>
      <c r="E60" s="115">
        <v>60233</v>
      </c>
      <c r="F60" s="116">
        <f t="shared" si="8"/>
        <v>-0.4715151834206347</v>
      </c>
      <c r="G60" s="115">
        <v>144260</v>
      </c>
      <c r="H60" s="116">
        <f t="shared" si="9"/>
        <v>1.3950326233128019</v>
      </c>
      <c r="I60" s="115">
        <v>115097</v>
      </c>
      <c r="J60" s="116">
        <f t="shared" si="10"/>
        <v>-0.20215582975183699</v>
      </c>
      <c r="K60" s="115">
        <v>89047</v>
      </c>
      <c r="L60" s="116">
        <f t="shared" si="11"/>
        <v>-0.22633083399219789</v>
      </c>
      <c r="M60" s="115">
        <v>94133</v>
      </c>
      <c r="N60" s="116">
        <v>5.711590508383213E-2</v>
      </c>
      <c r="O60" s="116">
        <v>-0.17407631632053211</v>
      </c>
    </row>
    <row r="61" spans="1:16" x14ac:dyDescent="0.25">
      <c r="A61" s="1">
        <v>9</v>
      </c>
      <c r="B61" s="114" t="s">
        <v>87</v>
      </c>
      <c r="C61" s="115">
        <v>62330</v>
      </c>
      <c r="D61" s="116">
        <v>-5.061459491569309E-2</v>
      </c>
      <c r="E61" s="115">
        <v>36380</v>
      </c>
      <c r="F61" s="116">
        <f t="shared" si="8"/>
        <v>-0.41633242419380712</v>
      </c>
      <c r="G61" s="115">
        <v>78666</v>
      </c>
      <c r="H61" s="116">
        <f t="shared" si="9"/>
        <v>1.1623419461242439</v>
      </c>
      <c r="I61" s="115">
        <v>63414</v>
      </c>
      <c r="J61" s="116">
        <f t="shared" si="10"/>
        <v>-0.19388299900846617</v>
      </c>
      <c r="K61" s="115">
        <v>57144</v>
      </c>
      <c r="L61" s="116">
        <f t="shared" si="11"/>
        <v>-9.8874065663733579E-2</v>
      </c>
      <c r="M61" s="115">
        <v>54493</v>
      </c>
      <c r="N61" s="116">
        <v>-4.6391572168556605E-2</v>
      </c>
      <c r="O61" s="116">
        <v>-0.12573399647039951</v>
      </c>
    </row>
    <row r="62" spans="1:16" x14ac:dyDescent="0.25">
      <c r="A62" s="1">
        <v>10</v>
      </c>
      <c r="B62" s="114" t="s">
        <v>89</v>
      </c>
      <c r="C62" s="115">
        <v>46379</v>
      </c>
      <c r="D62" s="116">
        <v>-2.3949323400046296E-2</v>
      </c>
      <c r="E62" s="115">
        <v>19194</v>
      </c>
      <c r="F62" s="116">
        <f t="shared" si="8"/>
        <v>-0.58614890359861138</v>
      </c>
      <c r="G62" s="115">
        <v>50943</v>
      </c>
      <c r="H62" s="116">
        <f t="shared" si="9"/>
        <v>1.6541106595811192</v>
      </c>
      <c r="I62" s="115">
        <v>42541</v>
      </c>
      <c r="J62" s="116">
        <f t="shared" si="10"/>
        <v>-0.16492943093261092</v>
      </c>
      <c r="K62" s="115">
        <v>42102</v>
      </c>
      <c r="L62" s="116">
        <f t="shared" si="11"/>
        <v>-1.0319456524294224E-2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29955</v>
      </c>
      <c r="D63" s="116">
        <v>-0.14080426801284995</v>
      </c>
      <c r="E63" s="115">
        <v>8529</v>
      </c>
      <c r="F63" s="116">
        <f t="shared" si="8"/>
        <v>-0.71527290936404608</v>
      </c>
      <c r="G63" s="115">
        <v>28449</v>
      </c>
      <c r="H63" s="116">
        <f t="shared" si="9"/>
        <v>2.3355610270840663</v>
      </c>
      <c r="I63" s="115">
        <v>32686</v>
      </c>
      <c r="J63" s="116">
        <f t="shared" si="10"/>
        <v>0.14893317867060363</v>
      </c>
      <c r="K63" s="115">
        <v>32224</v>
      </c>
      <c r="L63" s="116">
        <f t="shared" si="11"/>
        <v>-1.4134491831365059E-2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35447</v>
      </c>
      <c r="D64" s="116">
        <v>-0.15117337164750955</v>
      </c>
      <c r="E64" s="115">
        <v>13051</v>
      </c>
      <c r="F64" s="116">
        <f t="shared" si="8"/>
        <v>-0.63181651479673873</v>
      </c>
      <c r="G64" s="115">
        <v>42442</v>
      </c>
      <c r="H64" s="116">
        <f t="shared" si="9"/>
        <v>2.2520113401271935</v>
      </c>
      <c r="I64" s="115">
        <v>45431</v>
      </c>
      <c r="J64" s="116">
        <f t="shared" si="10"/>
        <v>7.0425521888695108E-2</v>
      </c>
      <c r="K64" s="115">
        <v>40736</v>
      </c>
      <c r="L64" s="116">
        <f t="shared" si="11"/>
        <v>-0.10334353194954982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604227</v>
      </c>
      <c r="D65" s="119">
        <v>8.1336416251176713E-2</v>
      </c>
      <c r="E65" s="118">
        <v>222316</v>
      </c>
      <c r="F65" s="119">
        <f t="shared" si="8"/>
        <v>-0.6320654323623407</v>
      </c>
      <c r="G65" s="118">
        <v>584200</v>
      </c>
      <c r="H65" s="119">
        <f t="shared" si="9"/>
        <v>1.6277910721675455</v>
      </c>
      <c r="I65" s="118">
        <v>637553</v>
      </c>
      <c r="J65" s="119">
        <f t="shared" si="10"/>
        <v>9.1326600479287867E-2</v>
      </c>
      <c r="K65" s="118">
        <v>560736</v>
      </c>
      <c r="L65" s="119">
        <f t="shared" si="11"/>
        <v>-0.12048723792374905</v>
      </c>
      <c r="M65" s="118">
        <v>419433</v>
      </c>
      <c r="N65" s="119">
        <v>-5.8879360249868729E-2</v>
      </c>
      <c r="O65" s="119">
        <v>-0.14826600276984681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17215</v>
      </c>
      <c r="D75" s="116">
        <v>0.32484223487763586</v>
      </c>
      <c r="E75" s="115">
        <v>16631</v>
      </c>
      <c r="F75" s="116">
        <f t="shared" ref="F75:F87" si="12">IFERROR(E75/C75-1,"-")</f>
        <v>-3.3923903572465886E-2</v>
      </c>
      <c r="G75" s="115">
        <v>9757</v>
      </c>
      <c r="H75" s="116">
        <f t="shared" ref="H75:H87" si="13">IFERROR(G75/E75-1,"-")</f>
        <v>-0.41332451446094642</v>
      </c>
      <c r="I75" s="115">
        <v>14350</v>
      </c>
      <c r="J75" s="116">
        <f t="shared" ref="J75:J87" si="14">IFERROR(I75/G75-1,"-")</f>
        <v>0.47073895664651011</v>
      </c>
      <c r="K75" s="115">
        <v>17448</v>
      </c>
      <c r="L75" s="116">
        <f>IFERROR(K75/I75-1,"-")</f>
        <v>0.21588850174216034</v>
      </c>
      <c r="M75" s="115">
        <v>9983</v>
      </c>
      <c r="N75" s="116">
        <v>-0.42784273269142592</v>
      </c>
      <c r="O75" s="116">
        <v>-0.42009875108916639</v>
      </c>
    </row>
    <row r="76" spans="1:16" x14ac:dyDescent="0.25">
      <c r="A76" s="1">
        <v>2</v>
      </c>
      <c r="B76" s="114" t="s">
        <v>73</v>
      </c>
      <c r="C76" s="115">
        <v>13131</v>
      </c>
      <c r="D76" s="116">
        <v>0.3061772605192481</v>
      </c>
      <c r="E76" s="115">
        <v>13987</v>
      </c>
      <c r="F76" s="116">
        <f t="shared" si="12"/>
        <v>6.518924682050109E-2</v>
      </c>
      <c r="G76" s="115">
        <v>12054</v>
      </c>
      <c r="H76" s="116">
        <f t="shared" si="13"/>
        <v>-0.13819975691713737</v>
      </c>
      <c r="I76" s="115">
        <v>11828</v>
      </c>
      <c r="J76" s="116">
        <f t="shared" si="14"/>
        <v>-1.8748962999834085E-2</v>
      </c>
      <c r="K76" s="115">
        <v>10511</v>
      </c>
      <c r="L76" s="116">
        <f t="shared" ref="L76:L87" si="15">IFERROR(K76/I76-1,"-")</f>
        <v>-0.11134595874196818</v>
      </c>
      <c r="M76" s="115">
        <v>15960</v>
      </c>
      <c r="N76" s="116">
        <v>0.51840928551041765</v>
      </c>
      <c r="O76" s="116">
        <v>0.21544436828878233</v>
      </c>
    </row>
    <row r="77" spans="1:16" x14ac:dyDescent="0.25">
      <c r="A77" s="1">
        <v>3</v>
      </c>
      <c r="B77" s="114" t="s">
        <v>75</v>
      </c>
      <c r="C77" s="115">
        <v>25825</v>
      </c>
      <c r="D77" s="116">
        <v>0.22196460679473828</v>
      </c>
      <c r="E77" s="115">
        <v>5475</v>
      </c>
      <c r="F77" s="116">
        <f t="shared" si="12"/>
        <v>-0.78799612778315586</v>
      </c>
      <c r="G77" s="115">
        <v>19746</v>
      </c>
      <c r="H77" s="116">
        <f t="shared" si="13"/>
        <v>2.6065753424657534</v>
      </c>
      <c r="I77" s="115">
        <v>11646</v>
      </c>
      <c r="J77" s="116">
        <f t="shared" si="14"/>
        <v>-0.4102096627164995</v>
      </c>
      <c r="K77" s="115">
        <v>13613</v>
      </c>
      <c r="L77" s="116">
        <f t="shared" si="15"/>
        <v>0.16889919285591626</v>
      </c>
      <c r="M77" s="115">
        <v>15644</v>
      </c>
      <c r="N77" s="116">
        <v>0.14919562183207224</v>
      </c>
      <c r="O77" s="116">
        <v>-0.3942303969022265</v>
      </c>
    </row>
    <row r="78" spans="1:16" x14ac:dyDescent="0.25">
      <c r="A78" s="1">
        <v>4</v>
      </c>
      <c r="B78" s="114" t="s">
        <v>77</v>
      </c>
      <c r="C78" s="115">
        <v>27133</v>
      </c>
      <c r="D78" s="116">
        <v>0.40621922777921737</v>
      </c>
      <c r="E78" s="115">
        <v>0</v>
      </c>
      <c r="F78" s="116">
        <f t="shared" si="12"/>
        <v>-1</v>
      </c>
      <c r="G78" s="115">
        <v>27303</v>
      </c>
      <c r="H78" s="116" t="str">
        <f t="shared" si="13"/>
        <v>-</v>
      </c>
      <c r="I78" s="115">
        <v>24750</v>
      </c>
      <c r="J78" s="116">
        <f t="shared" si="14"/>
        <v>-9.3506208108999012E-2</v>
      </c>
      <c r="K78" s="115">
        <v>25210</v>
      </c>
      <c r="L78" s="116">
        <f t="shared" si="15"/>
        <v>1.8585858585858483E-2</v>
      </c>
      <c r="M78" s="115">
        <v>13759</v>
      </c>
      <c r="N78" s="116">
        <v>-0.4542245140817136</v>
      </c>
      <c r="O78" s="116">
        <v>-0.49290531824715289</v>
      </c>
    </row>
    <row r="79" spans="1:16" x14ac:dyDescent="0.25">
      <c r="A79" s="1">
        <v>5</v>
      </c>
      <c r="B79" s="114" t="s">
        <v>79</v>
      </c>
      <c r="C79" s="115">
        <v>35166</v>
      </c>
      <c r="D79" s="116">
        <v>0.56949031509417125</v>
      </c>
      <c r="E79" s="115">
        <v>0</v>
      </c>
      <c r="F79" s="116">
        <f t="shared" si="12"/>
        <v>-1</v>
      </c>
      <c r="G79" s="115">
        <v>30664</v>
      </c>
      <c r="H79" s="116" t="str">
        <f t="shared" si="13"/>
        <v>-</v>
      </c>
      <c r="I79" s="115">
        <v>25866</v>
      </c>
      <c r="J79" s="116">
        <f t="shared" si="14"/>
        <v>-0.15647012783720327</v>
      </c>
      <c r="K79" s="115">
        <v>18964</v>
      </c>
      <c r="L79" s="116">
        <f t="shared" si="15"/>
        <v>-0.26683677414366347</v>
      </c>
      <c r="M79" s="115">
        <v>18452</v>
      </c>
      <c r="N79" s="116">
        <v>-2.6998523518245054E-2</v>
      </c>
      <c r="O79" s="116">
        <v>-0.47528863106409602</v>
      </c>
    </row>
    <row r="80" spans="1:16" x14ac:dyDescent="0.25">
      <c r="A80" s="1">
        <v>6</v>
      </c>
      <c r="B80" s="114" t="s">
        <v>81</v>
      </c>
      <c r="C80" s="115">
        <v>44554</v>
      </c>
      <c r="D80" s="116">
        <v>0.38057759048091233</v>
      </c>
      <c r="E80" s="115">
        <v>0</v>
      </c>
      <c r="F80" s="116">
        <f t="shared" si="12"/>
        <v>-1</v>
      </c>
      <c r="G80" s="115">
        <v>40559</v>
      </c>
      <c r="H80" s="116" t="str">
        <f t="shared" si="13"/>
        <v>-</v>
      </c>
      <c r="I80" s="115">
        <v>27992</v>
      </c>
      <c r="J80" s="116">
        <f t="shared" si="14"/>
        <v>-0.30984491728099806</v>
      </c>
      <c r="K80" s="115">
        <v>26527</v>
      </c>
      <c r="L80" s="116">
        <f t="shared" si="15"/>
        <v>-5.2336381823378075E-2</v>
      </c>
      <c r="M80" s="115">
        <v>21370</v>
      </c>
      <c r="N80" s="116">
        <v>-0.19440569985297995</v>
      </c>
      <c r="O80" s="116">
        <v>-0.52035731920815187</v>
      </c>
    </row>
    <row r="81" spans="1:16" x14ac:dyDescent="0.25">
      <c r="A81" s="1">
        <v>7</v>
      </c>
      <c r="B81" s="114" t="s">
        <v>83</v>
      </c>
      <c r="C81" s="115">
        <v>54578</v>
      </c>
      <c r="D81" s="116">
        <v>0.34667390446111335</v>
      </c>
      <c r="E81" s="115">
        <v>0</v>
      </c>
      <c r="F81" s="116">
        <f t="shared" si="12"/>
        <v>-1</v>
      </c>
      <c r="G81" s="115">
        <v>55499</v>
      </c>
      <c r="H81" s="116" t="str">
        <f t="shared" si="13"/>
        <v>-</v>
      </c>
      <c r="I81" s="115">
        <v>36761</v>
      </c>
      <c r="J81" s="116">
        <f t="shared" si="14"/>
        <v>-0.33762770500369377</v>
      </c>
      <c r="K81" s="115">
        <v>32479</v>
      </c>
      <c r="L81" s="116">
        <f t="shared" si="15"/>
        <v>-0.11648214139985313</v>
      </c>
      <c r="M81" s="115">
        <v>29019</v>
      </c>
      <c r="N81" s="116">
        <v>-0.10653037347208971</v>
      </c>
      <c r="O81" s="116">
        <v>-0.46830224632635864</v>
      </c>
    </row>
    <row r="82" spans="1:16" x14ac:dyDescent="0.25">
      <c r="A82" s="1">
        <v>8</v>
      </c>
      <c r="B82" s="114" t="s">
        <v>85</v>
      </c>
      <c r="C82" s="115">
        <v>78515</v>
      </c>
      <c r="D82" s="116">
        <v>0.3547346262682034</v>
      </c>
      <c r="E82" s="115">
        <v>55404</v>
      </c>
      <c r="F82" s="116">
        <f t="shared" si="12"/>
        <v>-0.2943513978220722</v>
      </c>
      <c r="G82" s="115">
        <v>63358</v>
      </c>
      <c r="H82" s="116">
        <f t="shared" si="13"/>
        <v>0.14356364161432378</v>
      </c>
      <c r="I82" s="115">
        <v>50051</v>
      </c>
      <c r="J82" s="116">
        <f t="shared" si="14"/>
        <v>-0.21002872565421893</v>
      </c>
      <c r="K82" s="115">
        <v>42439</v>
      </c>
      <c r="L82" s="116">
        <f t="shared" si="15"/>
        <v>-0.15208487342910226</v>
      </c>
      <c r="M82" s="115">
        <v>38048</v>
      </c>
      <c r="N82" s="116">
        <v>-0.1034661514173284</v>
      </c>
      <c r="O82" s="116">
        <v>-0.51540469973890346</v>
      </c>
    </row>
    <row r="83" spans="1:16" x14ac:dyDescent="0.25">
      <c r="A83" s="1">
        <v>9</v>
      </c>
      <c r="B83" s="114" t="s">
        <v>87</v>
      </c>
      <c r="C83" s="115">
        <v>47325</v>
      </c>
      <c r="D83" s="116">
        <v>0.23880948641432376</v>
      </c>
      <c r="E83" s="115">
        <v>40310</v>
      </c>
      <c r="F83" s="116">
        <f t="shared" si="12"/>
        <v>-0.1482303222398309</v>
      </c>
      <c r="G83" s="115">
        <v>35393</v>
      </c>
      <c r="H83" s="116">
        <f t="shared" si="13"/>
        <v>-0.12197965765318775</v>
      </c>
      <c r="I83" s="115">
        <v>27057</v>
      </c>
      <c r="J83" s="116">
        <f t="shared" si="14"/>
        <v>-0.23552679908456475</v>
      </c>
      <c r="K83" s="115">
        <v>24059</v>
      </c>
      <c r="L83" s="116">
        <f t="shared" si="15"/>
        <v>-0.11080311934065123</v>
      </c>
      <c r="M83" s="115">
        <v>19606</v>
      </c>
      <c r="N83" s="116">
        <v>-0.18508666195602475</v>
      </c>
      <c r="O83" s="116">
        <v>-0.58571579503433702</v>
      </c>
    </row>
    <row r="84" spans="1:16" x14ac:dyDescent="0.25">
      <c r="A84" s="1">
        <v>10</v>
      </c>
      <c r="B84" s="114" t="s">
        <v>89</v>
      </c>
      <c r="C84" s="115">
        <v>29669</v>
      </c>
      <c r="D84" s="116">
        <v>2.5650776091540761E-2</v>
      </c>
      <c r="E84" s="115">
        <v>22312</v>
      </c>
      <c r="F84" s="116">
        <f t="shared" si="12"/>
        <v>-0.24796926084465265</v>
      </c>
      <c r="G84" s="115">
        <v>19975</v>
      </c>
      <c r="H84" s="116">
        <f t="shared" si="13"/>
        <v>-0.10474184295446398</v>
      </c>
      <c r="I84" s="115">
        <v>15636</v>
      </c>
      <c r="J84" s="116">
        <f t="shared" si="14"/>
        <v>-0.21722152690863583</v>
      </c>
      <c r="K84" s="115">
        <v>16278</v>
      </c>
      <c r="L84" s="116">
        <f t="shared" si="15"/>
        <v>4.1059094397544182E-2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16032</v>
      </c>
      <c r="D85" s="116">
        <v>-0.10710108604845447</v>
      </c>
      <c r="E85" s="115">
        <v>8795</v>
      </c>
      <c r="F85" s="116">
        <f t="shared" si="12"/>
        <v>-0.45140968063872255</v>
      </c>
      <c r="G85" s="115">
        <v>10052</v>
      </c>
      <c r="H85" s="116">
        <f t="shared" si="13"/>
        <v>0.14292211483797623</v>
      </c>
      <c r="I85" s="115">
        <v>16263</v>
      </c>
      <c r="J85" s="116">
        <f t="shared" si="14"/>
        <v>0.6178869876641464</v>
      </c>
      <c r="K85" s="115">
        <v>11300</v>
      </c>
      <c r="L85" s="116">
        <f t="shared" si="15"/>
        <v>-0.30517124761729075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20209</v>
      </c>
      <c r="D86" s="116">
        <v>-4.6070332782629175E-2</v>
      </c>
      <c r="E86" s="115">
        <v>8943</v>
      </c>
      <c r="F86" s="116">
        <f t="shared" si="12"/>
        <v>-0.55747439259735754</v>
      </c>
      <c r="G86" s="115">
        <v>17534</v>
      </c>
      <c r="H86" s="116">
        <f t="shared" si="13"/>
        <v>0.96063960639606405</v>
      </c>
      <c r="I86" s="115">
        <v>24371</v>
      </c>
      <c r="J86" s="116">
        <f t="shared" si="14"/>
        <v>0.38992813961446338</v>
      </c>
      <c r="K86" s="115">
        <v>17678</v>
      </c>
      <c r="L86" s="116">
        <f t="shared" si="15"/>
        <v>-0.27462968281974476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409352</v>
      </c>
      <c r="D87" s="119">
        <v>0.26770865914953834</v>
      </c>
      <c r="E87" s="118">
        <v>197437</v>
      </c>
      <c r="F87" s="119">
        <f t="shared" si="12"/>
        <v>-0.51768404698157089</v>
      </c>
      <c r="G87" s="118">
        <v>341894</v>
      </c>
      <c r="H87" s="119">
        <f t="shared" si="13"/>
        <v>0.73166123877490041</v>
      </c>
      <c r="I87" s="118">
        <v>286571</v>
      </c>
      <c r="J87" s="119">
        <f t="shared" si="14"/>
        <v>-0.16181331055824322</v>
      </c>
      <c r="K87" s="118">
        <v>256506</v>
      </c>
      <c r="L87" s="119">
        <f t="shared" si="15"/>
        <v>-0.10491291861353735</v>
      </c>
      <c r="M87" s="118">
        <v>181841</v>
      </c>
      <c r="N87" s="119">
        <v>-0.13921420118343197</v>
      </c>
      <c r="O87" s="119">
        <v>-0.47053359810390105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1059399</v>
      </c>
      <c r="D97" s="116">
        <v>3.9082852076206098E-2</v>
      </c>
      <c r="E97" s="115">
        <v>1106899</v>
      </c>
      <c r="F97" s="116">
        <f t="shared" ref="F97:F109" si="16">IFERROR(E97/C97-1,"-")</f>
        <v>4.4836742341648472E-2</v>
      </c>
      <c r="G97" s="115">
        <v>79086</v>
      </c>
      <c r="H97" s="116">
        <f t="shared" ref="H97:H109" si="17">IFERROR(G97/E97-1,"-")</f>
        <v>-0.92855174681700858</v>
      </c>
      <c r="I97" s="115">
        <v>741846</v>
      </c>
      <c r="J97" s="116">
        <f t="shared" ref="J97:J109" si="18">IFERROR(I97/G97-1,"-")</f>
        <v>8.3802442910249599</v>
      </c>
      <c r="K97" s="115">
        <v>1055839</v>
      </c>
      <c r="L97" s="116">
        <f t="shared" ref="L97:L109" si="19">IFERROR(K97/I97-1,"-")</f>
        <v>0.42325900523828386</v>
      </c>
      <c r="M97" s="115">
        <v>1124089</v>
      </c>
      <c r="N97" s="116">
        <v>6.4640537051577018E-2</v>
      </c>
      <c r="O97" s="116">
        <v>6.1062923412236625E-2</v>
      </c>
    </row>
    <row r="98" spans="2:15" x14ac:dyDescent="0.25">
      <c r="B98" s="114" t="s">
        <v>73</v>
      </c>
      <c r="C98" s="115">
        <v>976914</v>
      </c>
      <c r="D98" s="116">
        <v>-5.6693035204644637E-3</v>
      </c>
      <c r="E98" s="115">
        <v>1081526</v>
      </c>
      <c r="F98" s="116">
        <f t="shared" si="16"/>
        <v>0.10708414456134308</v>
      </c>
      <c r="G98" s="115">
        <v>81774</v>
      </c>
      <c r="H98" s="116">
        <f t="shared" si="17"/>
        <v>-0.92439016722667788</v>
      </c>
      <c r="I98" s="115">
        <v>874447</v>
      </c>
      <c r="J98" s="116">
        <f t="shared" si="18"/>
        <v>9.6934600239684983</v>
      </c>
      <c r="K98" s="115">
        <v>1044732</v>
      </c>
      <c r="L98" s="116">
        <f t="shared" si="19"/>
        <v>0.19473450077591892</v>
      </c>
      <c r="M98" s="115">
        <v>1073616</v>
      </c>
      <c r="N98" s="116">
        <v>2.7647281790928124E-2</v>
      </c>
      <c r="O98" s="116">
        <v>9.8987218936364973E-2</v>
      </c>
    </row>
    <row r="99" spans="2:15" x14ac:dyDescent="0.25">
      <c r="B99" s="114" t="s">
        <v>75</v>
      </c>
      <c r="C99" s="115">
        <v>1063787</v>
      </c>
      <c r="D99" s="116">
        <v>3.908382123398324E-2</v>
      </c>
      <c r="E99" s="115">
        <v>482348</v>
      </c>
      <c r="F99" s="116">
        <f t="shared" si="16"/>
        <v>-0.54657464323215077</v>
      </c>
      <c r="G99" s="115">
        <v>87662</v>
      </c>
      <c r="H99" s="116">
        <f t="shared" si="17"/>
        <v>-0.81825984558866216</v>
      </c>
      <c r="I99" s="115">
        <v>1017822</v>
      </c>
      <c r="J99" s="116">
        <f t="shared" si="18"/>
        <v>10.610754945130159</v>
      </c>
      <c r="K99" s="115">
        <v>1058399</v>
      </c>
      <c r="L99" s="116">
        <f t="shared" si="19"/>
        <v>3.9866499250360121E-2</v>
      </c>
      <c r="M99" s="115">
        <v>1149510</v>
      </c>
      <c r="N99" s="116">
        <v>8.6083792596175934E-2</v>
      </c>
      <c r="O99" s="116">
        <v>8.0582861042671095E-2</v>
      </c>
    </row>
    <row r="100" spans="2:15" x14ac:dyDescent="0.25">
      <c r="B100" s="114" t="s">
        <v>77</v>
      </c>
      <c r="C100" s="115">
        <v>971252</v>
      </c>
      <c r="D100" s="116">
        <v>-9.6791480703939392E-4</v>
      </c>
      <c r="E100" s="115">
        <v>0</v>
      </c>
      <c r="F100" s="116">
        <f t="shared" si="16"/>
        <v>-1</v>
      </c>
      <c r="G100" s="115">
        <v>106355</v>
      </c>
      <c r="H100" s="116" t="str">
        <f t="shared" si="17"/>
        <v>-</v>
      </c>
      <c r="I100" s="115">
        <v>1046375</v>
      </c>
      <c r="J100" s="116">
        <f t="shared" si="18"/>
        <v>8.8385125287950732</v>
      </c>
      <c r="K100" s="115">
        <v>1034923</v>
      </c>
      <c r="L100" s="116">
        <f t="shared" si="19"/>
        <v>-1.0944451081113415E-2</v>
      </c>
      <c r="M100" s="115">
        <v>1054807</v>
      </c>
      <c r="N100" s="116">
        <v>1.9213023577599575E-2</v>
      </c>
      <c r="O100" s="116">
        <v>8.6028136878997463E-2</v>
      </c>
    </row>
    <row r="101" spans="2:15" x14ac:dyDescent="0.25">
      <c r="B101" s="114" t="s">
        <v>79</v>
      </c>
      <c r="C101" s="115">
        <v>904390</v>
      </c>
      <c r="D101" s="116">
        <v>2.1043159985142612E-2</v>
      </c>
      <c r="E101" s="115">
        <v>0</v>
      </c>
      <c r="F101" s="116">
        <f t="shared" si="16"/>
        <v>-1</v>
      </c>
      <c r="G101" s="115">
        <v>127723</v>
      </c>
      <c r="H101" s="116" t="str">
        <f t="shared" si="17"/>
        <v>-</v>
      </c>
      <c r="I101" s="115">
        <v>916073</v>
      </c>
      <c r="J101" s="116">
        <f t="shared" si="18"/>
        <v>6.1723417082279619</v>
      </c>
      <c r="K101" s="115">
        <v>981896</v>
      </c>
      <c r="L101" s="116">
        <f t="shared" si="19"/>
        <v>7.1853443994092103E-2</v>
      </c>
      <c r="M101" s="115">
        <v>1029817</v>
      </c>
      <c r="N101" s="116">
        <v>4.8804557712833097E-2</v>
      </c>
      <c r="O101" s="116">
        <v>0.13868684969979772</v>
      </c>
    </row>
    <row r="102" spans="2:15" x14ac:dyDescent="0.25">
      <c r="B102" s="114" t="s">
        <v>81</v>
      </c>
      <c r="C102" s="115">
        <v>955559</v>
      </c>
      <c r="D102" s="116">
        <v>6.403526744553778E-2</v>
      </c>
      <c r="E102" s="115">
        <v>0</v>
      </c>
      <c r="F102" s="116">
        <f t="shared" si="16"/>
        <v>-1</v>
      </c>
      <c r="G102" s="115">
        <v>187439</v>
      </c>
      <c r="H102" s="116" t="str">
        <f t="shared" si="17"/>
        <v>-</v>
      </c>
      <c r="I102" s="115">
        <v>942395</v>
      </c>
      <c r="J102" s="116">
        <f t="shared" si="18"/>
        <v>4.0277423588474113</v>
      </c>
      <c r="K102" s="115">
        <v>985737</v>
      </c>
      <c r="L102" s="116">
        <f t="shared" si="19"/>
        <v>4.5991330599164826E-2</v>
      </c>
      <c r="M102" s="115">
        <v>987495</v>
      </c>
      <c r="N102" s="116">
        <v>1.7834371642739821E-3</v>
      </c>
      <c r="O102" s="116">
        <v>3.3421274876799911E-2</v>
      </c>
    </row>
    <row r="103" spans="2:15" x14ac:dyDescent="0.25">
      <c r="B103" s="114" t="s">
        <v>83</v>
      </c>
      <c r="C103" s="115">
        <v>1050150</v>
      </c>
      <c r="D103" s="116">
        <v>1.1677912349185249E-2</v>
      </c>
      <c r="E103" s="115">
        <v>0</v>
      </c>
      <c r="F103" s="116">
        <f t="shared" si="16"/>
        <v>-1</v>
      </c>
      <c r="G103" s="115">
        <v>390325</v>
      </c>
      <c r="H103" s="116" t="str">
        <f t="shared" si="17"/>
        <v>-</v>
      </c>
      <c r="I103" s="115">
        <v>1047957</v>
      </c>
      <c r="J103" s="116">
        <f t="shared" si="18"/>
        <v>1.6848318708768333</v>
      </c>
      <c r="K103" s="115">
        <v>1096955</v>
      </c>
      <c r="L103" s="116">
        <f t="shared" si="19"/>
        <v>4.6755735206692739E-2</v>
      </c>
      <c r="M103" s="115">
        <v>1131084</v>
      </c>
      <c r="N103" s="116">
        <v>3.1112488661795501E-2</v>
      </c>
      <c r="O103" s="116">
        <v>7.7068990144265159E-2</v>
      </c>
    </row>
    <row r="104" spans="2:15" x14ac:dyDescent="0.25">
      <c r="B104" s="114" t="s">
        <v>85</v>
      </c>
      <c r="C104" s="115">
        <v>1079362</v>
      </c>
      <c r="D104" s="116">
        <v>-3.4033579305811079E-3</v>
      </c>
      <c r="E104" s="115">
        <v>169505</v>
      </c>
      <c r="F104" s="116">
        <f t="shared" si="16"/>
        <v>-0.84295815491003023</v>
      </c>
      <c r="G104" s="115">
        <v>588422</v>
      </c>
      <c r="H104" s="116">
        <f t="shared" si="17"/>
        <v>2.4714138226011033</v>
      </c>
      <c r="I104" s="115">
        <v>1076405</v>
      </c>
      <c r="J104" s="116">
        <f t="shared" si="18"/>
        <v>0.82930787767962455</v>
      </c>
      <c r="K104" s="115">
        <v>1140422</v>
      </c>
      <c r="L104" s="116">
        <f t="shared" si="19"/>
        <v>5.9472967888480666E-2</v>
      </c>
      <c r="M104" s="115">
        <v>1172113</v>
      </c>
      <c r="N104" s="116">
        <v>2.7788836062440092E-2</v>
      </c>
      <c r="O104" s="116">
        <v>8.5931318686409242E-2</v>
      </c>
    </row>
    <row r="105" spans="2:15" x14ac:dyDescent="0.25">
      <c r="B105" s="114" t="s">
        <v>87</v>
      </c>
      <c r="C105" s="115">
        <v>951062</v>
      </c>
      <c r="D105" s="116">
        <v>-3.2594078602232734E-5</v>
      </c>
      <c r="E105" s="115">
        <v>99935</v>
      </c>
      <c r="F105" s="116">
        <f t="shared" si="16"/>
        <v>-0.8949227284866812</v>
      </c>
      <c r="G105" s="115">
        <v>647953</v>
      </c>
      <c r="H105" s="116">
        <f t="shared" si="17"/>
        <v>5.4837444338820234</v>
      </c>
      <c r="I105" s="115">
        <v>923259</v>
      </c>
      <c r="J105" s="116">
        <f t="shared" si="18"/>
        <v>0.42488575560264397</v>
      </c>
      <c r="K105" s="115">
        <v>1021615</v>
      </c>
      <c r="L105" s="116">
        <f t="shared" si="19"/>
        <v>0.1065313200304574</v>
      </c>
      <c r="M105" s="115">
        <v>1027132</v>
      </c>
      <c r="N105" s="116">
        <v>5.4002730970081902E-3</v>
      </c>
      <c r="O105" s="116">
        <v>7.9984270215821995E-2</v>
      </c>
    </row>
    <row r="106" spans="2:15" x14ac:dyDescent="0.25">
      <c r="B106" s="114" t="s">
        <v>89</v>
      </c>
      <c r="C106" s="115">
        <v>1083071</v>
      </c>
      <c r="D106" s="116">
        <v>-2.041881359963893E-2</v>
      </c>
      <c r="E106" s="115">
        <v>96365</v>
      </c>
      <c r="F106" s="116">
        <f t="shared" si="16"/>
        <v>-0.91102614694696837</v>
      </c>
      <c r="G106" s="115">
        <v>882370</v>
      </c>
      <c r="H106" s="116">
        <f t="shared" si="17"/>
        <v>8.1565402376381471</v>
      </c>
      <c r="I106" s="115">
        <v>1066955</v>
      </c>
      <c r="J106" s="116">
        <f t="shared" si="18"/>
        <v>0.20919228894908026</v>
      </c>
      <c r="K106" s="115">
        <v>1149422</v>
      </c>
      <c r="L106" s="116">
        <f t="shared" si="19"/>
        <v>7.7291919528002628E-2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978510</v>
      </c>
      <c r="D107" s="116">
        <v>1.8258748506707834E-2</v>
      </c>
      <c r="E107" s="115">
        <v>139605</v>
      </c>
      <c r="F107" s="116">
        <f t="shared" si="16"/>
        <v>-0.857329000214612</v>
      </c>
      <c r="G107" s="115">
        <v>888594</v>
      </c>
      <c r="H107" s="116">
        <f t="shared" si="17"/>
        <v>5.3650585580745673</v>
      </c>
      <c r="I107" s="115">
        <v>1015209</v>
      </c>
      <c r="J107" s="116">
        <f t="shared" si="18"/>
        <v>0.14248914577411065</v>
      </c>
      <c r="K107" s="115">
        <v>1105909</v>
      </c>
      <c r="L107" s="116">
        <f t="shared" si="19"/>
        <v>8.9341209544044675E-2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1018910</v>
      </c>
      <c r="D108" s="116">
        <v>4.1102133068487978E-2</v>
      </c>
      <c r="E108" s="115">
        <v>174634</v>
      </c>
      <c r="F108" s="116">
        <f t="shared" si="16"/>
        <v>-0.82860704085738679</v>
      </c>
      <c r="G108" s="115">
        <v>769877</v>
      </c>
      <c r="H108" s="116">
        <f t="shared" si="17"/>
        <v>3.4085172417742253</v>
      </c>
      <c r="I108" s="115">
        <v>1039520</v>
      </c>
      <c r="J108" s="116">
        <f t="shared" si="18"/>
        <v>0.3502416619797708</v>
      </c>
      <c r="K108" s="115">
        <v>1097426</v>
      </c>
      <c r="L108" s="116">
        <f t="shared" si="19"/>
        <v>5.5704555948899559E-2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12092366</v>
      </c>
      <c r="D109" s="119">
        <v>1.6227550093409038E-2</v>
      </c>
      <c r="E109" s="118">
        <v>3494056</v>
      </c>
      <c r="F109" s="119">
        <f t="shared" si="16"/>
        <v>-0.71105274187036682</v>
      </c>
      <c r="G109" s="118">
        <v>4837580</v>
      </c>
      <c r="H109" s="119">
        <f t="shared" si="17"/>
        <v>0.38451701976156083</v>
      </c>
      <c r="I109" s="118">
        <v>11708263</v>
      </c>
      <c r="J109" s="119">
        <f t="shared" si="18"/>
        <v>1.4202727396756227</v>
      </c>
      <c r="K109" s="118">
        <v>12773275</v>
      </c>
      <c r="L109" s="119">
        <f t="shared" si="19"/>
        <v>9.0962425425530569E-2</v>
      </c>
      <c r="M109" s="118">
        <v>9749663</v>
      </c>
      <c r="N109" s="119">
        <v>3.4939161519568218E-2</v>
      </c>
      <c r="O109" s="119">
        <v>8.1868423607739826E-2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453772</v>
      </c>
      <c r="D119" s="116">
        <v>9.8381131271664035E-2</v>
      </c>
      <c r="E119" s="115">
        <v>467841</v>
      </c>
      <c r="F119" s="116">
        <f t="shared" ref="F119:F131" si="20">IFERROR(E119/C119-1,"-")</f>
        <v>3.1004557354795015E-2</v>
      </c>
      <c r="G119" s="115">
        <v>9246</v>
      </c>
      <c r="H119" s="116">
        <f t="shared" ref="H119:H131" si="21">IFERROR(G119/E119-1,"-")</f>
        <v>-0.98023687534867621</v>
      </c>
      <c r="I119" s="115">
        <v>287804</v>
      </c>
      <c r="J119" s="116">
        <f t="shared" ref="J119:J131" si="22">IFERROR(I119/G119-1,"-")</f>
        <v>30.127406446030715</v>
      </c>
      <c r="K119" s="115">
        <v>463889</v>
      </c>
      <c r="L119" s="116">
        <f t="shared" ref="L119:L131" si="23">IFERROR(K119/I119-1,"-")</f>
        <v>0.61182262928937758</v>
      </c>
      <c r="M119" s="115">
        <v>507267</v>
      </c>
      <c r="N119" s="116">
        <v>9.3509438680373869E-2</v>
      </c>
      <c r="O119" s="116">
        <v>0.11788960094496792</v>
      </c>
    </row>
    <row r="120" spans="1:16" x14ac:dyDescent="0.25">
      <c r="B120" s="114" t="s">
        <v>73</v>
      </c>
      <c r="C120" s="115">
        <v>421449</v>
      </c>
      <c r="D120" s="116">
        <v>5.5244939093856749E-2</v>
      </c>
      <c r="E120" s="115">
        <v>473805</v>
      </c>
      <c r="F120" s="116">
        <f t="shared" si="20"/>
        <v>0.12422855434465374</v>
      </c>
      <c r="G120" s="115">
        <v>3986</v>
      </c>
      <c r="H120" s="116">
        <f t="shared" si="21"/>
        <v>-0.99158725636073908</v>
      </c>
      <c r="I120" s="115">
        <v>387845</v>
      </c>
      <c r="J120" s="116">
        <f t="shared" si="22"/>
        <v>96.301806322127447</v>
      </c>
      <c r="K120" s="115">
        <v>455329</v>
      </c>
      <c r="L120" s="116">
        <f t="shared" si="23"/>
        <v>0.17399734429991365</v>
      </c>
      <c r="M120" s="115">
        <v>462410</v>
      </c>
      <c r="N120" s="116">
        <v>1.5551392509592032E-2</v>
      </c>
      <c r="O120" s="116">
        <v>9.7190881933519879E-2</v>
      </c>
    </row>
    <row r="121" spans="1:16" x14ac:dyDescent="0.25">
      <c r="B121" s="114" t="s">
        <v>75</v>
      </c>
      <c r="C121" s="115">
        <v>488430</v>
      </c>
      <c r="D121" s="116">
        <v>7.332391339221167E-2</v>
      </c>
      <c r="E121" s="115">
        <v>236725</v>
      </c>
      <c r="F121" s="116">
        <f t="shared" si="20"/>
        <v>-0.51533484839178589</v>
      </c>
      <c r="G121" s="115">
        <v>3017</v>
      </c>
      <c r="H121" s="116">
        <f t="shared" si="21"/>
        <v>-0.98725525398669345</v>
      </c>
      <c r="I121" s="115">
        <v>471283</v>
      </c>
      <c r="J121" s="116">
        <f t="shared" si="22"/>
        <v>155.20914816042426</v>
      </c>
      <c r="K121" s="115">
        <v>508176</v>
      </c>
      <c r="L121" s="116">
        <f t="shared" si="23"/>
        <v>7.8282051336458158E-2</v>
      </c>
      <c r="M121" s="115">
        <v>528478</v>
      </c>
      <c r="N121" s="116">
        <v>3.9950725732816883E-2</v>
      </c>
      <c r="O121" s="116">
        <v>8.1993325553303409E-2</v>
      </c>
    </row>
    <row r="122" spans="1:16" x14ac:dyDescent="0.25">
      <c r="B122" s="114" t="s">
        <v>77</v>
      </c>
      <c r="C122" s="115">
        <v>463768</v>
      </c>
      <c r="D122" s="116">
        <v>6.9472052983797772E-2</v>
      </c>
      <c r="E122" s="115">
        <v>0</v>
      </c>
      <c r="F122" s="116">
        <f t="shared" si="20"/>
        <v>-1</v>
      </c>
      <c r="G122" s="115">
        <v>3963</v>
      </c>
      <c r="H122" s="116" t="str">
        <f t="shared" si="21"/>
        <v>-</v>
      </c>
      <c r="I122" s="115">
        <v>499381</v>
      </c>
      <c r="J122" s="116">
        <f t="shared" si="22"/>
        <v>125.01085036588444</v>
      </c>
      <c r="K122" s="115">
        <v>504848</v>
      </c>
      <c r="L122" s="116">
        <f t="shared" si="23"/>
        <v>1.0947553070701499E-2</v>
      </c>
      <c r="M122" s="115">
        <v>538909</v>
      </c>
      <c r="N122" s="116">
        <v>6.7467831901879327E-2</v>
      </c>
      <c r="O122" s="116">
        <v>0.16202282175570537</v>
      </c>
    </row>
    <row r="123" spans="1:16" x14ac:dyDescent="0.25">
      <c r="B123" s="114" t="s">
        <v>79</v>
      </c>
      <c r="C123" s="115">
        <v>451101</v>
      </c>
      <c r="D123" s="116">
        <v>8.3608979209454759E-2</v>
      </c>
      <c r="E123" s="115">
        <v>0</v>
      </c>
      <c r="F123" s="116">
        <f t="shared" si="20"/>
        <v>-1</v>
      </c>
      <c r="G123" s="115">
        <v>4045</v>
      </c>
      <c r="H123" s="116" t="str">
        <f t="shared" si="21"/>
        <v>-</v>
      </c>
      <c r="I123" s="115">
        <v>490237</v>
      </c>
      <c r="J123" s="116">
        <f t="shared" si="22"/>
        <v>120.19579728059333</v>
      </c>
      <c r="K123" s="115">
        <v>543521</v>
      </c>
      <c r="L123" s="116">
        <f t="shared" si="23"/>
        <v>0.10869028653488</v>
      </c>
      <c r="M123" s="115">
        <v>584395</v>
      </c>
      <c r="N123" s="116">
        <v>7.5202246095366965E-2</v>
      </c>
      <c r="O123" s="116">
        <v>0.29548593330540163</v>
      </c>
    </row>
    <row r="124" spans="1:16" x14ac:dyDescent="0.25">
      <c r="B124" s="114" t="s">
        <v>81</v>
      </c>
      <c r="C124" s="115">
        <v>482201</v>
      </c>
      <c r="D124" s="116">
        <v>9.7315428605238008E-2</v>
      </c>
      <c r="E124" s="115">
        <v>0</v>
      </c>
      <c r="F124" s="116">
        <f t="shared" si="20"/>
        <v>-1</v>
      </c>
      <c r="G124" s="115">
        <v>17245</v>
      </c>
      <c r="H124" s="116" t="str">
        <f t="shared" si="21"/>
        <v>-</v>
      </c>
      <c r="I124" s="115">
        <v>521079</v>
      </c>
      <c r="J124" s="116">
        <f t="shared" si="22"/>
        <v>29.216236590316033</v>
      </c>
      <c r="K124" s="115">
        <v>561465</v>
      </c>
      <c r="L124" s="116">
        <f t="shared" si="23"/>
        <v>7.7504562647890296E-2</v>
      </c>
      <c r="M124" s="115">
        <v>571290</v>
      </c>
      <c r="N124" s="116">
        <v>1.749886457748917E-2</v>
      </c>
      <c r="O124" s="116">
        <v>0.18475490511218351</v>
      </c>
    </row>
    <row r="125" spans="1:16" x14ac:dyDescent="0.25">
      <c r="B125" s="114" t="s">
        <v>83</v>
      </c>
      <c r="C125" s="115">
        <v>492814</v>
      </c>
      <c r="D125" s="116">
        <v>3.6338095698730255E-2</v>
      </c>
      <c r="E125" s="115">
        <v>0</v>
      </c>
      <c r="F125" s="116">
        <f t="shared" si="20"/>
        <v>-1</v>
      </c>
      <c r="G125" s="115">
        <v>61248</v>
      </c>
      <c r="H125" s="116" t="str">
        <f t="shared" si="21"/>
        <v>-</v>
      </c>
      <c r="I125" s="115">
        <v>562174</v>
      </c>
      <c r="J125" s="116">
        <f t="shared" si="22"/>
        <v>8.1786507314524552</v>
      </c>
      <c r="K125" s="115">
        <v>581810</v>
      </c>
      <c r="L125" s="116">
        <f t="shared" si="23"/>
        <v>3.4928687559367733E-2</v>
      </c>
      <c r="M125" s="115">
        <v>611230</v>
      </c>
      <c r="N125" s="116">
        <v>5.0566336089101327E-2</v>
      </c>
      <c r="O125" s="116">
        <v>0.24028538150296064</v>
      </c>
    </row>
    <row r="126" spans="1:16" x14ac:dyDescent="0.25">
      <c r="B126" s="114" t="s">
        <v>85</v>
      </c>
      <c r="C126" s="115">
        <v>529315</v>
      </c>
      <c r="D126" s="116">
        <v>8.8262649518566771E-3</v>
      </c>
      <c r="E126" s="115">
        <v>33819</v>
      </c>
      <c r="F126" s="116">
        <f t="shared" si="20"/>
        <v>-0.93610798862681011</v>
      </c>
      <c r="G126" s="115">
        <v>191040</v>
      </c>
      <c r="H126" s="116">
        <f t="shared" si="21"/>
        <v>4.6488955912356955</v>
      </c>
      <c r="I126" s="115">
        <v>591418</v>
      </c>
      <c r="J126" s="116">
        <f t="shared" si="22"/>
        <v>2.0957809882747069</v>
      </c>
      <c r="K126" s="115">
        <v>615291</v>
      </c>
      <c r="L126" s="116">
        <f t="shared" si="23"/>
        <v>4.036569735787543E-2</v>
      </c>
      <c r="M126" s="115">
        <v>659079</v>
      </c>
      <c r="N126" s="116">
        <v>7.1166326177369843E-2</v>
      </c>
      <c r="O126" s="116">
        <v>0.24515458658832645</v>
      </c>
    </row>
    <row r="127" spans="1:16" x14ac:dyDescent="0.25">
      <c r="B127" s="114" t="s">
        <v>87</v>
      </c>
      <c r="C127" s="115">
        <v>493327</v>
      </c>
      <c r="D127" s="116">
        <v>2.3391715814301772E-2</v>
      </c>
      <c r="E127" s="115">
        <v>30969</v>
      </c>
      <c r="F127" s="116">
        <f t="shared" si="20"/>
        <v>-0.93722419409438362</v>
      </c>
      <c r="G127" s="115">
        <v>245519</v>
      </c>
      <c r="H127" s="116">
        <f t="shared" si="21"/>
        <v>6.9278956375730569</v>
      </c>
      <c r="I127" s="115">
        <v>521203</v>
      </c>
      <c r="J127" s="116">
        <f t="shared" si="22"/>
        <v>1.1228621817456084</v>
      </c>
      <c r="K127" s="115">
        <v>595081</v>
      </c>
      <c r="L127" s="116">
        <f t="shared" si="23"/>
        <v>0.14174515495881645</v>
      </c>
      <c r="M127" s="115">
        <v>589108</v>
      </c>
      <c r="N127" s="116">
        <v>-1.0037289041323838E-2</v>
      </c>
      <c r="O127" s="116">
        <v>0.19415316818256456</v>
      </c>
    </row>
    <row r="128" spans="1:16" x14ac:dyDescent="0.25">
      <c r="A128" s="120"/>
      <c r="B128" s="114" t="s">
        <v>89</v>
      </c>
      <c r="C128" s="115">
        <v>521682</v>
      </c>
      <c r="D128" s="116">
        <v>-2.102880905556137E-2</v>
      </c>
      <c r="E128" s="115">
        <v>35708</v>
      </c>
      <c r="F128" s="116">
        <f t="shared" si="20"/>
        <v>-0.93155217162946014</v>
      </c>
      <c r="G128" s="115">
        <v>392755</v>
      </c>
      <c r="H128" s="116">
        <f t="shared" si="21"/>
        <v>9.9990758373473732</v>
      </c>
      <c r="I128" s="115">
        <v>572438</v>
      </c>
      <c r="J128" s="116">
        <f t="shared" si="22"/>
        <v>0.4574938574938574</v>
      </c>
      <c r="K128" s="115">
        <v>604663</v>
      </c>
      <c r="L128" s="116">
        <f t="shared" si="23"/>
        <v>5.6294306108259695E-2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411956</v>
      </c>
      <c r="D129" s="116">
        <v>4.4849634644015701E-2</v>
      </c>
      <c r="E129" s="115">
        <v>67172</v>
      </c>
      <c r="F129" s="116">
        <f t="shared" si="20"/>
        <v>-0.83694375127440801</v>
      </c>
      <c r="G129" s="115">
        <v>359552</v>
      </c>
      <c r="H129" s="116">
        <f t="shared" si="21"/>
        <v>4.3527064848448758</v>
      </c>
      <c r="I129" s="115">
        <v>445764</v>
      </c>
      <c r="J129" s="116">
        <f t="shared" si="22"/>
        <v>0.23977616589533635</v>
      </c>
      <c r="K129" s="115">
        <v>509079</v>
      </c>
      <c r="L129" s="116">
        <f t="shared" si="23"/>
        <v>0.14203704202223588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440250</v>
      </c>
      <c r="D130" s="116">
        <v>5.3907897666201521E-2</v>
      </c>
      <c r="E130" s="115">
        <v>85691</v>
      </c>
      <c r="F130" s="116">
        <f t="shared" si="20"/>
        <v>-0.80535831913685407</v>
      </c>
      <c r="G130" s="115">
        <v>283867</v>
      </c>
      <c r="H130" s="116">
        <f t="shared" si="21"/>
        <v>2.3126816118378826</v>
      </c>
      <c r="I130" s="115">
        <v>489037</v>
      </c>
      <c r="J130" s="116">
        <f t="shared" si="22"/>
        <v>0.72276805687170409</v>
      </c>
      <c r="K130" s="115">
        <v>512982</v>
      </c>
      <c r="L130" s="116">
        <f t="shared" si="23"/>
        <v>4.8963575353194067E-2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5650065</v>
      </c>
      <c r="D131" s="119">
        <v>4.9396084144624819E-2</v>
      </c>
      <c r="E131" s="118">
        <v>1483938</v>
      </c>
      <c r="F131" s="119">
        <f t="shared" si="20"/>
        <v>-0.7373591277268492</v>
      </c>
      <c r="G131" s="118">
        <v>1575483</v>
      </c>
      <c r="H131" s="119">
        <f t="shared" si="21"/>
        <v>6.1690582760196122E-2</v>
      </c>
      <c r="I131" s="118">
        <v>5839663</v>
      </c>
      <c r="J131" s="119">
        <f t="shared" si="22"/>
        <v>2.7065858533541776</v>
      </c>
      <c r="K131" s="118">
        <v>6456134</v>
      </c>
      <c r="L131" s="119">
        <f t="shared" si="23"/>
        <v>0.10556619448759297</v>
      </c>
      <c r="M131" s="118">
        <v>5052166</v>
      </c>
      <c r="N131" s="119">
        <v>4.6124888961591504E-2</v>
      </c>
      <c r="O131" s="119">
        <v>0.18146793268847383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155896</v>
      </c>
      <c r="D141" s="116">
        <v>3.7991876955855819E-2</v>
      </c>
      <c r="E141" s="115">
        <v>154087</v>
      </c>
      <c r="F141" s="116">
        <f t="shared" ref="F141:F153" si="24">IFERROR(E141/C141-1,"-")</f>
        <v>-1.1603889772668907E-2</v>
      </c>
      <c r="G141" s="115">
        <v>11884</v>
      </c>
      <c r="H141" s="116">
        <f t="shared" ref="H141:H153" si="25">IFERROR(G141/E141-1,"-")</f>
        <v>-0.92287473959516375</v>
      </c>
      <c r="I141" s="115">
        <v>89583</v>
      </c>
      <c r="J141" s="116">
        <f t="shared" ref="J141:J153" si="26">IFERROR(I141/G141-1,"-")</f>
        <v>6.5381184786267248</v>
      </c>
      <c r="K141" s="115">
        <v>122293</v>
      </c>
      <c r="L141" s="116">
        <f t="shared" ref="L141:L153" si="27">IFERROR(K141/I141-1,"-")</f>
        <v>0.36513624236741338</v>
      </c>
      <c r="M141" s="115">
        <v>126100</v>
      </c>
      <c r="N141" s="116">
        <v>3.1130154628637774E-2</v>
      </c>
      <c r="O141" s="116">
        <v>-0.1911274182788526</v>
      </c>
    </row>
    <row r="142" spans="2:16" x14ac:dyDescent="0.25">
      <c r="B142" s="114" t="s">
        <v>73</v>
      </c>
      <c r="C142" s="115">
        <v>138102</v>
      </c>
      <c r="D142" s="116">
        <v>-5.009457646937443E-2</v>
      </c>
      <c r="E142" s="115">
        <v>139966</v>
      </c>
      <c r="F142" s="116">
        <f t="shared" si="24"/>
        <v>1.3497270133669304E-2</v>
      </c>
      <c r="G142" s="115">
        <v>11544</v>
      </c>
      <c r="H142" s="116">
        <f t="shared" si="25"/>
        <v>-0.91752282697226473</v>
      </c>
      <c r="I142" s="115">
        <v>91975</v>
      </c>
      <c r="J142" s="116">
        <f t="shared" si="26"/>
        <v>6.9673423423423424</v>
      </c>
      <c r="K142" s="115">
        <v>119975</v>
      </c>
      <c r="L142" s="116">
        <f t="shared" si="27"/>
        <v>0.30443055178037515</v>
      </c>
      <c r="M142" s="115">
        <v>123737</v>
      </c>
      <c r="N142" s="116">
        <v>3.1356532610960608E-2</v>
      </c>
      <c r="O142" s="116">
        <v>-0.10401732053120161</v>
      </c>
    </row>
    <row r="143" spans="2:16" x14ac:dyDescent="0.25">
      <c r="B143" s="114" t="s">
        <v>75</v>
      </c>
      <c r="C143" s="115">
        <v>152215</v>
      </c>
      <c r="D143" s="116">
        <v>-4.9707511065883336E-2</v>
      </c>
      <c r="E143" s="115">
        <v>68159</v>
      </c>
      <c r="F143" s="116">
        <f t="shared" si="24"/>
        <v>-0.55221890089675796</v>
      </c>
      <c r="G143" s="115">
        <v>17146</v>
      </c>
      <c r="H143" s="116">
        <f t="shared" si="25"/>
        <v>-0.74844114496984993</v>
      </c>
      <c r="I143" s="115">
        <v>129712</v>
      </c>
      <c r="J143" s="116">
        <f t="shared" si="26"/>
        <v>6.5651463898285316</v>
      </c>
      <c r="K143" s="115">
        <v>133635</v>
      </c>
      <c r="L143" s="116">
        <f t="shared" si="27"/>
        <v>3.0243925003083705E-2</v>
      </c>
      <c r="M143" s="115">
        <v>145348</v>
      </c>
      <c r="N143" s="116">
        <v>8.764919369925539E-2</v>
      </c>
      <c r="O143" s="116">
        <v>-4.5113819268797428E-2</v>
      </c>
    </row>
    <row r="144" spans="2:16" x14ac:dyDescent="0.25">
      <c r="B144" s="114" t="s">
        <v>77</v>
      </c>
      <c r="C144" s="115">
        <v>135917</v>
      </c>
      <c r="D144" s="116">
        <v>-5.1647025167633087E-2</v>
      </c>
      <c r="E144" s="115">
        <v>0</v>
      </c>
      <c r="F144" s="116">
        <f t="shared" si="24"/>
        <v>-1</v>
      </c>
      <c r="G144" s="115">
        <v>15236</v>
      </c>
      <c r="H144" s="116" t="str">
        <f t="shared" si="25"/>
        <v>-</v>
      </c>
      <c r="I144" s="115">
        <v>128074</v>
      </c>
      <c r="J144" s="116">
        <f t="shared" si="26"/>
        <v>7.4060120766605415</v>
      </c>
      <c r="K144" s="115">
        <v>121099</v>
      </c>
      <c r="L144" s="116">
        <f t="shared" si="27"/>
        <v>-5.4460702406421313E-2</v>
      </c>
      <c r="M144" s="115">
        <v>116283</v>
      </c>
      <c r="N144" s="116">
        <v>-3.9769114526131522E-2</v>
      </c>
      <c r="O144" s="116">
        <v>-0.14445580758845467</v>
      </c>
    </row>
    <row r="145" spans="1:16" x14ac:dyDescent="0.25">
      <c r="B145" s="114" t="s">
        <v>79</v>
      </c>
      <c r="C145" s="115">
        <v>138172</v>
      </c>
      <c r="D145" s="116">
        <v>-0.15497850323827467</v>
      </c>
      <c r="E145" s="115">
        <v>0</v>
      </c>
      <c r="F145" s="116">
        <f t="shared" si="24"/>
        <v>-1</v>
      </c>
      <c r="G145" s="115">
        <v>20853</v>
      </c>
      <c r="H145" s="116" t="str">
        <f t="shared" si="25"/>
        <v>-</v>
      </c>
      <c r="I145" s="115">
        <v>110814</v>
      </c>
      <c r="J145" s="116">
        <f t="shared" si="26"/>
        <v>4.3140555315781901</v>
      </c>
      <c r="K145" s="115">
        <v>116526</v>
      </c>
      <c r="L145" s="116">
        <f t="shared" si="27"/>
        <v>5.1545833558936494E-2</v>
      </c>
      <c r="M145" s="115">
        <v>113394</v>
      </c>
      <c r="N145" s="116">
        <v>-2.6878121620925843E-2</v>
      </c>
      <c r="O145" s="116">
        <v>-0.17932721535477525</v>
      </c>
    </row>
    <row r="146" spans="1:16" x14ac:dyDescent="0.25">
      <c r="B146" s="114" t="s">
        <v>81</v>
      </c>
      <c r="C146" s="115">
        <v>153690</v>
      </c>
      <c r="D146" s="116">
        <v>-5.7758213731753272E-2</v>
      </c>
      <c r="E146" s="115">
        <v>0</v>
      </c>
      <c r="F146" s="116">
        <f t="shared" si="24"/>
        <v>-1</v>
      </c>
      <c r="G146" s="115">
        <v>38543</v>
      </c>
      <c r="H146" s="116" t="str">
        <f t="shared" si="25"/>
        <v>-</v>
      </c>
      <c r="I146" s="115">
        <v>119906</v>
      </c>
      <c r="J146" s="116">
        <f t="shared" si="26"/>
        <v>2.1109669719534025</v>
      </c>
      <c r="K146" s="115">
        <v>118355</v>
      </c>
      <c r="L146" s="116">
        <f t="shared" si="27"/>
        <v>-1.2935132520474402E-2</v>
      </c>
      <c r="M146" s="115">
        <v>100343</v>
      </c>
      <c r="N146" s="116">
        <v>-0.15218621942461241</v>
      </c>
      <c r="O146" s="116">
        <v>-0.34710781443164818</v>
      </c>
    </row>
    <row r="147" spans="1:16" x14ac:dyDescent="0.25">
      <c r="B147" s="114" t="s">
        <v>83</v>
      </c>
      <c r="C147" s="115">
        <v>161985</v>
      </c>
      <c r="D147" s="116">
        <v>-0.10412472623498437</v>
      </c>
      <c r="E147" s="115">
        <v>0</v>
      </c>
      <c r="F147" s="116">
        <f t="shared" si="24"/>
        <v>-1</v>
      </c>
      <c r="G147" s="115">
        <v>88196</v>
      </c>
      <c r="H147" s="116" t="str">
        <f t="shared" si="25"/>
        <v>-</v>
      </c>
      <c r="I147" s="115">
        <v>113982</v>
      </c>
      <c r="J147" s="116">
        <f t="shared" si="26"/>
        <v>0.29237153612408728</v>
      </c>
      <c r="K147" s="115">
        <v>116930</v>
      </c>
      <c r="L147" s="116">
        <f t="shared" si="27"/>
        <v>2.5863732870102352E-2</v>
      </c>
      <c r="M147" s="115">
        <v>107901</v>
      </c>
      <c r="N147" s="116">
        <v>-7.7217138458906986E-2</v>
      </c>
      <c r="O147" s="116">
        <v>-0.33388276692286323</v>
      </c>
    </row>
    <row r="148" spans="1:16" x14ac:dyDescent="0.25">
      <c r="B148" s="114" t="s">
        <v>85</v>
      </c>
      <c r="C148" s="115">
        <v>153414</v>
      </c>
      <c r="D148" s="116">
        <v>-9.919146012788671E-2</v>
      </c>
      <c r="E148" s="115">
        <v>42943</v>
      </c>
      <c r="F148" s="116">
        <f t="shared" si="24"/>
        <v>-0.72008421656432919</v>
      </c>
      <c r="G148" s="115">
        <v>93845</v>
      </c>
      <c r="H148" s="116">
        <f t="shared" si="25"/>
        <v>1.1853387047947277</v>
      </c>
      <c r="I148" s="115">
        <v>122390</v>
      </c>
      <c r="J148" s="116">
        <f t="shared" si="26"/>
        <v>0.3041717726037616</v>
      </c>
      <c r="K148" s="115">
        <v>116172</v>
      </c>
      <c r="L148" s="116">
        <f t="shared" si="27"/>
        <v>-5.0804804314077967E-2</v>
      </c>
      <c r="M148" s="115">
        <v>114502</v>
      </c>
      <c r="N148" s="116">
        <v>-1.4375236717969919E-2</v>
      </c>
      <c r="O148" s="116">
        <v>-0.25364047609735751</v>
      </c>
    </row>
    <row r="149" spans="1:16" x14ac:dyDescent="0.25">
      <c r="B149" s="114" t="s">
        <v>87</v>
      </c>
      <c r="C149" s="115">
        <v>156073</v>
      </c>
      <c r="D149" s="116">
        <v>-0.11347848066753385</v>
      </c>
      <c r="E149" s="115">
        <v>9512</v>
      </c>
      <c r="F149" s="116">
        <f t="shared" si="24"/>
        <v>-0.93905416055307456</v>
      </c>
      <c r="G149" s="115">
        <v>139728</v>
      </c>
      <c r="H149" s="116">
        <f t="shared" si="25"/>
        <v>13.689655172413794</v>
      </c>
      <c r="I149" s="115">
        <v>113401</v>
      </c>
      <c r="J149" s="116">
        <f t="shared" si="26"/>
        <v>-0.18841606549868317</v>
      </c>
      <c r="K149" s="115">
        <v>116505</v>
      </c>
      <c r="L149" s="116">
        <f t="shared" si="27"/>
        <v>2.7371892664085795E-2</v>
      </c>
      <c r="M149" s="115">
        <v>114433</v>
      </c>
      <c r="N149" s="116">
        <v>-1.7784644435861141E-2</v>
      </c>
      <c r="O149" s="116">
        <v>-0.26679822903384953</v>
      </c>
    </row>
    <row r="150" spans="1:16" x14ac:dyDescent="0.25">
      <c r="A150" s="120"/>
      <c r="B150" s="114" t="s">
        <v>89</v>
      </c>
      <c r="C150" s="115">
        <v>161015</v>
      </c>
      <c r="D150" s="116">
        <v>-0.13017054632085612</v>
      </c>
      <c r="E150" s="115">
        <v>4111</v>
      </c>
      <c r="F150" s="116">
        <f t="shared" si="24"/>
        <v>-0.97446821724684041</v>
      </c>
      <c r="G150" s="115">
        <v>142406</v>
      </c>
      <c r="H150" s="116">
        <f t="shared" si="25"/>
        <v>33.640233519824861</v>
      </c>
      <c r="I150" s="115">
        <v>119919</v>
      </c>
      <c r="J150" s="116">
        <f t="shared" si="26"/>
        <v>-0.15790767242953241</v>
      </c>
      <c r="K150" s="115">
        <v>130638</v>
      </c>
      <c r="L150" s="116">
        <f t="shared" si="27"/>
        <v>8.9385335101193286E-2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156127</v>
      </c>
      <c r="D151" s="116">
        <v>-0.10215078497900976</v>
      </c>
      <c r="E151" s="115">
        <v>27044</v>
      </c>
      <c r="F151" s="116">
        <f t="shared" si="24"/>
        <v>-0.82678204282411116</v>
      </c>
      <c r="G151" s="115">
        <v>151136</v>
      </c>
      <c r="H151" s="116">
        <f t="shared" si="25"/>
        <v>4.5885224079278215</v>
      </c>
      <c r="I151" s="115">
        <v>151513</v>
      </c>
      <c r="J151" s="116">
        <f t="shared" si="26"/>
        <v>2.4944420918906474E-3</v>
      </c>
      <c r="K151" s="115">
        <v>147547</v>
      </c>
      <c r="L151" s="116">
        <f t="shared" si="27"/>
        <v>-2.6175971698798151E-2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151225</v>
      </c>
      <c r="D152" s="116">
        <v>-7.1658338346695438E-2</v>
      </c>
      <c r="E152" s="115">
        <v>28095</v>
      </c>
      <c r="F152" s="116">
        <f t="shared" si="24"/>
        <v>-0.81421722598776658</v>
      </c>
      <c r="G152" s="115">
        <v>120676</v>
      </c>
      <c r="H152" s="116">
        <f t="shared" si="25"/>
        <v>3.2952838583377826</v>
      </c>
      <c r="I152" s="115">
        <v>129270</v>
      </c>
      <c r="J152" s="116">
        <f t="shared" si="26"/>
        <v>7.1215486094998282E-2</v>
      </c>
      <c r="K152" s="115">
        <v>136539</v>
      </c>
      <c r="L152" s="116">
        <f t="shared" si="27"/>
        <v>5.6231144116964504E-2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1813831</v>
      </c>
      <c r="D153" s="119">
        <v>-8.1494801404117134E-2</v>
      </c>
      <c r="E153" s="118">
        <v>510569</v>
      </c>
      <c r="F153" s="119">
        <f t="shared" si="24"/>
        <v>-0.71851346680037997</v>
      </c>
      <c r="G153" s="118">
        <v>851193</v>
      </c>
      <c r="H153" s="119">
        <f t="shared" si="25"/>
        <v>0.66714587058752106</v>
      </c>
      <c r="I153" s="118">
        <v>1420539</v>
      </c>
      <c r="J153" s="119">
        <f t="shared" si="26"/>
        <v>0.66888003073333535</v>
      </c>
      <c r="K153" s="118">
        <v>1496214</v>
      </c>
      <c r="L153" s="119">
        <f t="shared" si="27"/>
        <v>5.3272032658026269E-2</v>
      </c>
      <c r="M153" s="118">
        <v>1062041</v>
      </c>
      <c r="N153" s="119">
        <v>-1.7983522732526458E-2</v>
      </c>
      <c r="O153" s="119">
        <v>-0.21065074948121987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40267</v>
      </c>
      <c r="D163" s="116">
        <v>4.0786786942024866E-2</v>
      </c>
      <c r="E163" s="115">
        <v>43633</v>
      </c>
      <c r="F163" s="116">
        <f t="shared" ref="F163:F175" si="28">IFERROR(E163/C163-1,"-")</f>
        <v>8.3592023244840608E-2</v>
      </c>
      <c r="G163" s="115">
        <v>15076</v>
      </c>
      <c r="H163" s="116">
        <f t="shared" ref="H163:H175" si="29">IFERROR(G163/E163-1,"-")</f>
        <v>-0.65448169963101321</v>
      </c>
      <c r="I163" s="115">
        <v>32383</v>
      </c>
      <c r="J163" s="116">
        <f t="shared" ref="J163:J175" si="30">IFERROR(I163/G163-1,"-")</f>
        <v>1.147983550013266</v>
      </c>
      <c r="K163" s="115">
        <v>45548</v>
      </c>
      <c r="L163" s="116">
        <f t="shared" ref="L163:L175" si="31">IFERROR(K163/I163-1,"-")</f>
        <v>0.40654046876447514</v>
      </c>
      <c r="M163" s="115">
        <v>55570</v>
      </c>
      <c r="N163" s="116">
        <v>0.22003161499956092</v>
      </c>
      <c r="O163" s="116">
        <v>0.38003824471651715</v>
      </c>
    </row>
    <row r="164" spans="2:15" x14ac:dyDescent="0.25">
      <c r="B164" s="114" t="s">
        <v>73</v>
      </c>
      <c r="C164" s="115">
        <v>46517</v>
      </c>
      <c r="D164" s="116">
        <v>8.4641033413388689E-2</v>
      </c>
      <c r="E164" s="115">
        <v>49439</v>
      </c>
      <c r="F164" s="116">
        <f t="shared" si="28"/>
        <v>6.2815744781477667E-2</v>
      </c>
      <c r="G164" s="115">
        <v>23636</v>
      </c>
      <c r="H164" s="116">
        <f t="shared" si="29"/>
        <v>-0.52191589635712698</v>
      </c>
      <c r="I164" s="115">
        <v>48271</v>
      </c>
      <c r="J164" s="116">
        <f t="shared" si="30"/>
        <v>1.0422660348620747</v>
      </c>
      <c r="K164" s="115">
        <v>54817</v>
      </c>
      <c r="L164" s="116">
        <f t="shared" si="31"/>
        <v>0.13560937208676016</v>
      </c>
      <c r="M164" s="115">
        <v>56446</v>
      </c>
      <c r="N164" s="116">
        <v>2.9717058576718802E-2</v>
      </c>
      <c r="O164" s="116">
        <v>0.21344884665821096</v>
      </c>
    </row>
    <row r="165" spans="2:15" x14ac:dyDescent="0.25">
      <c r="B165" s="114" t="s">
        <v>75</v>
      </c>
      <c r="C165" s="115">
        <v>35668</v>
      </c>
      <c r="D165" s="116">
        <v>-8.4355906967192085E-2</v>
      </c>
      <c r="E165" s="115">
        <v>18711</v>
      </c>
      <c r="F165" s="116">
        <f t="shared" si="28"/>
        <v>-0.47541213412582706</v>
      </c>
      <c r="G165" s="115">
        <v>17675</v>
      </c>
      <c r="H165" s="116">
        <f t="shared" si="29"/>
        <v>-5.5368499812944227E-2</v>
      </c>
      <c r="I165" s="115">
        <v>39560</v>
      </c>
      <c r="J165" s="116">
        <f t="shared" si="30"/>
        <v>1.238189533239038</v>
      </c>
      <c r="K165" s="115">
        <v>41198</v>
      </c>
      <c r="L165" s="116">
        <f t="shared" si="31"/>
        <v>4.1405460060667254E-2</v>
      </c>
      <c r="M165" s="115">
        <v>52762</v>
      </c>
      <c r="N165" s="116">
        <v>0.28069323753580266</v>
      </c>
      <c r="O165" s="116">
        <v>0.47925311203319509</v>
      </c>
    </row>
    <row r="166" spans="2:15" x14ac:dyDescent="0.25">
      <c r="B166" s="114" t="s">
        <v>77</v>
      </c>
      <c r="C166" s="115">
        <v>37332</v>
      </c>
      <c r="D166" s="116">
        <v>-9.8304429737693821E-2</v>
      </c>
      <c r="E166" s="115">
        <v>0</v>
      </c>
      <c r="F166" s="116">
        <f t="shared" si="28"/>
        <v>-1</v>
      </c>
      <c r="G166" s="115">
        <v>11940</v>
      </c>
      <c r="H166" s="116" t="str">
        <f t="shared" si="29"/>
        <v>-</v>
      </c>
      <c r="I166" s="115">
        <v>44208</v>
      </c>
      <c r="J166" s="116">
        <f t="shared" si="30"/>
        <v>2.7025125628140705</v>
      </c>
      <c r="K166" s="115">
        <v>49493</v>
      </c>
      <c r="L166" s="116">
        <f t="shared" si="31"/>
        <v>0.11954849800941014</v>
      </c>
      <c r="M166" s="115">
        <v>41914</v>
      </c>
      <c r="N166" s="116">
        <v>-0.15313276624977268</v>
      </c>
      <c r="O166" s="116">
        <v>0.12273652630451082</v>
      </c>
    </row>
    <row r="167" spans="2:15" x14ac:dyDescent="0.25">
      <c r="B167" s="114" t="s">
        <v>79</v>
      </c>
      <c r="C167" s="115">
        <v>33165</v>
      </c>
      <c r="D167" s="116">
        <v>8.3221739556455621E-2</v>
      </c>
      <c r="E167" s="115">
        <v>0</v>
      </c>
      <c r="F167" s="116">
        <f t="shared" si="28"/>
        <v>-1</v>
      </c>
      <c r="G167" s="115">
        <v>19712</v>
      </c>
      <c r="H167" s="116" t="str">
        <f t="shared" si="29"/>
        <v>-</v>
      </c>
      <c r="I167" s="115">
        <v>38263</v>
      </c>
      <c r="J167" s="116">
        <f t="shared" si="30"/>
        <v>0.94110186688311681</v>
      </c>
      <c r="K167" s="115">
        <v>35510</v>
      </c>
      <c r="L167" s="116">
        <f t="shared" si="31"/>
        <v>-7.1949402817343078E-2</v>
      </c>
      <c r="M167" s="115">
        <v>32893</v>
      </c>
      <c r="N167" s="116">
        <v>-7.3697549985919486E-2</v>
      </c>
      <c r="O167" s="116">
        <v>-8.2014171566410221E-3</v>
      </c>
    </row>
    <row r="168" spans="2:15" x14ac:dyDescent="0.25">
      <c r="B168" s="114" t="s">
        <v>81</v>
      </c>
      <c r="C168" s="115">
        <v>25762</v>
      </c>
      <c r="D168" s="116">
        <v>0.3467510063254744</v>
      </c>
      <c r="E168" s="115">
        <v>0</v>
      </c>
      <c r="F168" s="116">
        <f t="shared" si="28"/>
        <v>-1</v>
      </c>
      <c r="G168" s="115">
        <v>19496</v>
      </c>
      <c r="H168" s="116" t="str">
        <f t="shared" si="29"/>
        <v>-</v>
      </c>
      <c r="I168" s="115">
        <v>29144</v>
      </c>
      <c r="J168" s="116">
        <f t="shared" si="30"/>
        <v>0.4948707427164547</v>
      </c>
      <c r="K168" s="115">
        <v>26909</v>
      </c>
      <c r="L168" s="116">
        <f t="shared" si="31"/>
        <v>-7.6688169091408187E-2</v>
      </c>
      <c r="M168" s="115">
        <v>23443</v>
      </c>
      <c r="N168" s="116">
        <v>-0.12880448920435539</v>
      </c>
      <c r="O168" s="116">
        <v>-9.0016303082058879E-2</v>
      </c>
    </row>
    <row r="169" spans="2:15" x14ac:dyDescent="0.25">
      <c r="B169" s="114" t="s">
        <v>83</v>
      </c>
      <c r="C169" s="115">
        <v>33884</v>
      </c>
      <c r="D169" s="116">
        <v>6.9773315653217205E-2</v>
      </c>
      <c r="E169" s="115">
        <v>0</v>
      </c>
      <c r="F169" s="116">
        <f t="shared" si="28"/>
        <v>-1</v>
      </c>
      <c r="G169" s="115">
        <v>31618</v>
      </c>
      <c r="H169" s="116" t="str">
        <f t="shared" si="29"/>
        <v>-</v>
      </c>
      <c r="I169" s="115">
        <v>36769</v>
      </c>
      <c r="J169" s="116">
        <f t="shared" si="30"/>
        <v>0.16291353026756905</v>
      </c>
      <c r="K169" s="115">
        <v>42150</v>
      </c>
      <c r="L169" s="116">
        <f t="shared" si="31"/>
        <v>0.1463461067747287</v>
      </c>
      <c r="M169" s="115">
        <v>32656</v>
      </c>
      <c r="N169" s="116">
        <v>-0.22524317912218272</v>
      </c>
      <c r="O169" s="116">
        <v>-3.6241293825994614E-2</v>
      </c>
    </row>
    <row r="170" spans="2:15" x14ac:dyDescent="0.25">
      <c r="B170" s="114" t="s">
        <v>85</v>
      </c>
      <c r="C170" s="115">
        <v>50559</v>
      </c>
      <c r="D170" s="116">
        <v>0.14242136659436011</v>
      </c>
      <c r="E170" s="115">
        <v>17468</v>
      </c>
      <c r="F170" s="116">
        <f t="shared" si="28"/>
        <v>-0.65450266025831205</v>
      </c>
      <c r="G170" s="115">
        <v>47730</v>
      </c>
      <c r="H170" s="116">
        <f t="shared" si="29"/>
        <v>1.7324250057247537</v>
      </c>
      <c r="I170" s="115">
        <v>50961</v>
      </c>
      <c r="J170" s="116">
        <f t="shared" si="30"/>
        <v>6.7693274670018955E-2</v>
      </c>
      <c r="K170" s="115">
        <v>64650</v>
      </c>
      <c r="L170" s="116">
        <f t="shared" si="31"/>
        <v>0.26861717784187911</v>
      </c>
      <c r="M170" s="115">
        <v>45438</v>
      </c>
      <c r="N170" s="116">
        <v>-0.29716937354988404</v>
      </c>
      <c r="O170" s="116">
        <v>-0.10128760458078678</v>
      </c>
    </row>
    <row r="171" spans="2:15" x14ac:dyDescent="0.25">
      <c r="B171" s="114" t="s">
        <v>87</v>
      </c>
      <c r="C171" s="115">
        <v>27743</v>
      </c>
      <c r="D171" s="116">
        <v>8.7363800266520242E-2</v>
      </c>
      <c r="E171" s="115">
        <v>6369</v>
      </c>
      <c r="F171" s="116">
        <f t="shared" si="28"/>
        <v>-0.77042857657787556</v>
      </c>
      <c r="G171" s="115">
        <v>24934</v>
      </c>
      <c r="H171" s="116">
        <f t="shared" si="29"/>
        <v>2.9149002983199876</v>
      </c>
      <c r="I171" s="115">
        <v>31016</v>
      </c>
      <c r="J171" s="116">
        <f t="shared" si="30"/>
        <v>0.24392395925242649</v>
      </c>
      <c r="K171" s="115">
        <v>38569</v>
      </c>
      <c r="L171" s="116">
        <f t="shared" si="31"/>
        <v>0.24351947381996397</v>
      </c>
      <c r="M171" s="115">
        <v>23019</v>
      </c>
      <c r="N171" s="116">
        <v>-0.40317353314838345</v>
      </c>
      <c r="O171" s="116">
        <v>-0.17027718703817174</v>
      </c>
    </row>
    <row r="172" spans="2:15" x14ac:dyDescent="0.25">
      <c r="B172" s="114" t="s">
        <v>89</v>
      </c>
      <c r="C172" s="115">
        <v>36634</v>
      </c>
      <c r="D172" s="116">
        <v>-2.0402706099419743E-2</v>
      </c>
      <c r="E172" s="115">
        <v>14907</v>
      </c>
      <c r="F172" s="116">
        <f t="shared" si="28"/>
        <v>-0.59308292842714416</v>
      </c>
      <c r="G172" s="115">
        <v>36554</v>
      </c>
      <c r="H172" s="116">
        <f t="shared" si="29"/>
        <v>1.4521365801301402</v>
      </c>
      <c r="I172" s="115">
        <v>43770</v>
      </c>
      <c r="J172" s="116">
        <f t="shared" si="30"/>
        <v>0.19740657657164751</v>
      </c>
      <c r="K172" s="115">
        <v>54486</v>
      </c>
      <c r="L172" s="116">
        <f t="shared" si="31"/>
        <v>0.24482522275531182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30266</v>
      </c>
      <c r="D173" s="116">
        <v>0.22822822822822819</v>
      </c>
      <c r="E173" s="115">
        <v>5828</v>
      </c>
      <c r="F173" s="116">
        <f t="shared" si="28"/>
        <v>-0.80744069252626716</v>
      </c>
      <c r="G173" s="115">
        <v>35760</v>
      </c>
      <c r="H173" s="116">
        <f t="shared" si="29"/>
        <v>5.1358956760466716</v>
      </c>
      <c r="I173" s="115">
        <v>31683</v>
      </c>
      <c r="J173" s="116">
        <f t="shared" si="30"/>
        <v>-0.114010067114094</v>
      </c>
      <c r="K173" s="115">
        <v>47843</v>
      </c>
      <c r="L173" s="116">
        <f t="shared" si="31"/>
        <v>0.51005270965502003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30743</v>
      </c>
      <c r="D174" s="116">
        <v>0.11460372706837796</v>
      </c>
      <c r="E174" s="115">
        <v>11448</v>
      </c>
      <c r="F174" s="116">
        <f t="shared" si="28"/>
        <v>-0.62762254822235963</v>
      </c>
      <c r="G174" s="115">
        <v>37306</v>
      </c>
      <c r="H174" s="116">
        <f t="shared" si="29"/>
        <v>2.258735150244584</v>
      </c>
      <c r="I174" s="115">
        <v>40785</v>
      </c>
      <c r="J174" s="116">
        <f t="shared" si="30"/>
        <v>9.3255776550688951E-2</v>
      </c>
      <c r="K174" s="115">
        <v>34236</v>
      </c>
      <c r="L174" s="116">
        <f t="shared" si="31"/>
        <v>-0.16057374034571537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428540</v>
      </c>
      <c r="D175" s="119">
        <v>6.4053254805173543E-2</v>
      </c>
      <c r="E175" s="118">
        <v>173273</v>
      </c>
      <c r="F175" s="119">
        <f t="shared" si="28"/>
        <v>-0.59566668222336305</v>
      </c>
      <c r="G175" s="118">
        <v>321437</v>
      </c>
      <c r="H175" s="119">
        <f t="shared" si="29"/>
        <v>0.85508994476923705</v>
      </c>
      <c r="I175" s="118">
        <v>466813</v>
      </c>
      <c r="J175" s="119">
        <f t="shared" si="30"/>
        <v>0.4522690293898961</v>
      </c>
      <c r="K175" s="118">
        <v>535409</v>
      </c>
      <c r="L175" s="119">
        <f t="shared" si="31"/>
        <v>0.14694535070788528</v>
      </c>
      <c r="M175" s="118">
        <v>364141</v>
      </c>
      <c r="N175" s="119">
        <v>-8.7008955882500461E-2</v>
      </c>
      <c r="O175" s="119">
        <v>0.10046630824697722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56916</v>
      </c>
      <c r="D185" s="116">
        <v>3.0470914127423754E-2</v>
      </c>
      <c r="E185" s="115">
        <v>57040</v>
      </c>
      <c r="F185" s="116">
        <f t="shared" ref="F185:F197" si="32">IFERROR(E185/C185-1,"-")</f>
        <v>2.1786492374726851E-3</v>
      </c>
      <c r="G185" s="115">
        <v>7010</v>
      </c>
      <c r="H185" s="116">
        <f t="shared" ref="H185:H197" si="33">IFERROR(G185/E185-1,"-")</f>
        <v>-0.87710378681626933</v>
      </c>
      <c r="I185" s="115">
        <v>60039</v>
      </c>
      <c r="J185" s="116">
        <f t="shared" ref="J185:J197" si="34">IFERROR(I185/G185-1,"-")</f>
        <v>7.5647646219686155</v>
      </c>
      <c r="K185" s="115">
        <v>56539</v>
      </c>
      <c r="L185" s="116">
        <f t="shared" ref="L185:L197" si="35">IFERROR(K185/I185-1,"-")</f>
        <v>-5.8295441296490669E-2</v>
      </c>
      <c r="M185" s="115">
        <v>54233</v>
      </c>
      <c r="N185" s="116">
        <v>-4.0786006119669649E-2</v>
      </c>
      <c r="O185" s="116">
        <v>-4.7139644388221269E-2</v>
      </c>
    </row>
    <row r="186" spans="1:16" x14ac:dyDescent="0.25">
      <c r="B186" s="114" t="s">
        <v>73</v>
      </c>
      <c r="C186" s="115">
        <v>46571</v>
      </c>
      <c r="D186" s="116">
        <v>-0.17430232970462045</v>
      </c>
      <c r="E186" s="115">
        <v>57644</v>
      </c>
      <c r="F186" s="116">
        <f t="shared" si="32"/>
        <v>0.23776599171158019</v>
      </c>
      <c r="G186" s="115">
        <v>3599</v>
      </c>
      <c r="H186" s="116">
        <f t="shared" si="33"/>
        <v>-0.93756505447227811</v>
      </c>
      <c r="I186" s="115">
        <v>56597</v>
      </c>
      <c r="J186" s="116">
        <f t="shared" si="34"/>
        <v>14.725757154765212</v>
      </c>
      <c r="K186" s="115">
        <v>56743</v>
      </c>
      <c r="L186" s="116">
        <f t="shared" si="35"/>
        <v>2.5796420304962098E-3</v>
      </c>
      <c r="M186" s="115">
        <v>54347</v>
      </c>
      <c r="N186" s="116">
        <v>-4.2225472745536896E-2</v>
      </c>
      <c r="O186" s="116">
        <v>0.16697086169504627</v>
      </c>
    </row>
    <row r="187" spans="1:16" x14ac:dyDescent="0.25">
      <c r="B187" s="114" t="s">
        <v>75</v>
      </c>
      <c r="C187" s="115">
        <v>58812</v>
      </c>
      <c r="D187" s="116">
        <v>0.23169071603593783</v>
      </c>
      <c r="E187" s="115">
        <v>24554</v>
      </c>
      <c r="F187" s="116">
        <f t="shared" si="32"/>
        <v>-0.58250017003332655</v>
      </c>
      <c r="G187" s="115">
        <v>3712</v>
      </c>
      <c r="H187" s="116">
        <f t="shared" si="33"/>
        <v>-0.84882300236214059</v>
      </c>
      <c r="I187" s="115">
        <v>63116</v>
      </c>
      <c r="J187" s="116">
        <f t="shared" si="34"/>
        <v>16.00323275862069</v>
      </c>
      <c r="K187" s="115">
        <v>46476</v>
      </c>
      <c r="L187" s="116">
        <f t="shared" si="35"/>
        <v>-0.26364154889409974</v>
      </c>
      <c r="M187" s="115">
        <v>54310</v>
      </c>
      <c r="N187" s="116">
        <v>0.16856011704966001</v>
      </c>
      <c r="O187" s="116">
        <v>-7.6549003604706511E-2</v>
      </c>
    </row>
    <row r="188" spans="1:16" x14ac:dyDescent="0.25">
      <c r="B188" s="114" t="s">
        <v>77</v>
      </c>
      <c r="C188" s="115">
        <v>48865</v>
      </c>
      <c r="D188" s="116">
        <v>-0.17193404619477726</v>
      </c>
      <c r="E188" s="115">
        <v>0</v>
      </c>
      <c r="F188" s="116">
        <f t="shared" si="32"/>
        <v>-1</v>
      </c>
      <c r="G188" s="115">
        <v>6872</v>
      </c>
      <c r="H188" s="116" t="str">
        <f t="shared" si="33"/>
        <v>-</v>
      </c>
      <c r="I188" s="115">
        <v>63281</v>
      </c>
      <c r="J188" s="116">
        <f t="shared" si="34"/>
        <v>8.2085273573923168</v>
      </c>
      <c r="K188" s="115">
        <v>46291</v>
      </c>
      <c r="L188" s="116">
        <f t="shared" si="35"/>
        <v>-0.26848501129881008</v>
      </c>
      <c r="M188" s="115">
        <v>58185</v>
      </c>
      <c r="N188" s="116">
        <v>0.25693979391242361</v>
      </c>
      <c r="O188" s="116">
        <v>0.19072956103550598</v>
      </c>
    </row>
    <row r="189" spans="1:16" x14ac:dyDescent="0.25">
      <c r="B189" s="114" t="s">
        <v>79</v>
      </c>
      <c r="C189" s="115">
        <v>37232</v>
      </c>
      <c r="D189" s="116">
        <v>-1.2754222681833904E-2</v>
      </c>
      <c r="E189" s="115">
        <v>0</v>
      </c>
      <c r="F189" s="116">
        <f t="shared" si="32"/>
        <v>-1</v>
      </c>
      <c r="G189" s="115">
        <v>14117</v>
      </c>
      <c r="H189" s="116" t="str">
        <f t="shared" si="33"/>
        <v>-</v>
      </c>
      <c r="I189" s="115">
        <v>41515</v>
      </c>
      <c r="J189" s="116">
        <f t="shared" si="34"/>
        <v>1.9407806191117092</v>
      </c>
      <c r="K189" s="115">
        <v>46632</v>
      </c>
      <c r="L189" s="116">
        <f t="shared" si="35"/>
        <v>0.12325665422136578</v>
      </c>
      <c r="M189" s="115">
        <v>42714</v>
      </c>
      <c r="N189" s="116">
        <v>-8.4019557385486388E-2</v>
      </c>
      <c r="O189" s="116">
        <v>0.14723893425010748</v>
      </c>
    </row>
    <row r="190" spans="1:16" x14ac:dyDescent="0.25">
      <c r="B190" s="114" t="s">
        <v>120</v>
      </c>
      <c r="C190" s="115">
        <v>39535</v>
      </c>
      <c r="D190" s="116">
        <v>7.309592313120894E-2</v>
      </c>
      <c r="E190" s="115">
        <v>0</v>
      </c>
      <c r="F190" s="116">
        <f t="shared" si="32"/>
        <v>-1</v>
      </c>
      <c r="G190" s="115">
        <v>25913</v>
      </c>
      <c r="H190" s="116" t="str">
        <f t="shared" si="33"/>
        <v>-</v>
      </c>
      <c r="I190" s="115">
        <v>38119</v>
      </c>
      <c r="J190" s="116">
        <f t="shared" si="34"/>
        <v>0.47103770308339454</v>
      </c>
      <c r="K190" s="115">
        <v>37086</v>
      </c>
      <c r="L190" s="116">
        <f t="shared" si="35"/>
        <v>-2.7099346782444411E-2</v>
      </c>
      <c r="M190" s="115">
        <v>39687</v>
      </c>
      <c r="N190" s="116">
        <v>7.0134282478563348E-2</v>
      </c>
      <c r="O190" s="116">
        <v>3.8446945744277095E-3</v>
      </c>
    </row>
    <row r="191" spans="1:16" x14ac:dyDescent="0.25">
      <c r="B191" s="114" t="s">
        <v>83</v>
      </c>
      <c r="C191" s="115">
        <v>53072</v>
      </c>
      <c r="D191" s="116">
        <v>-6.0655940813111764E-2</v>
      </c>
      <c r="E191" s="115">
        <v>0</v>
      </c>
      <c r="F191" s="116">
        <f t="shared" si="32"/>
        <v>-1</v>
      </c>
      <c r="G191" s="115">
        <v>44033</v>
      </c>
      <c r="H191" s="116" t="str">
        <f t="shared" si="33"/>
        <v>-</v>
      </c>
      <c r="I191" s="115">
        <v>61424</v>
      </c>
      <c r="J191" s="116">
        <f t="shared" si="34"/>
        <v>0.39495378466150388</v>
      </c>
      <c r="K191" s="115">
        <v>61993</v>
      </c>
      <c r="L191" s="116">
        <f t="shared" si="35"/>
        <v>9.2634800729356481E-3</v>
      </c>
      <c r="M191" s="115">
        <v>61489</v>
      </c>
      <c r="N191" s="116">
        <v>-8.1299501556627574E-3</v>
      </c>
      <c r="O191" s="116">
        <v>0.15859586976183304</v>
      </c>
    </row>
    <row r="192" spans="1:16" x14ac:dyDescent="0.25">
      <c r="B192" s="114" t="s">
        <v>85</v>
      </c>
      <c r="C192" s="115">
        <v>44661</v>
      </c>
      <c r="D192" s="116">
        <v>-5.4673609347218655E-2</v>
      </c>
      <c r="E192" s="115">
        <v>20281</v>
      </c>
      <c r="F192" s="116">
        <f t="shared" si="32"/>
        <v>-0.54589015024294119</v>
      </c>
      <c r="G192" s="115">
        <v>48502</v>
      </c>
      <c r="H192" s="116">
        <f t="shared" si="33"/>
        <v>1.3914994329668162</v>
      </c>
      <c r="I192" s="115">
        <v>44123</v>
      </c>
      <c r="J192" s="116">
        <f t="shared" si="34"/>
        <v>-9.0284936703641128E-2</v>
      </c>
      <c r="K192" s="115">
        <v>48757</v>
      </c>
      <c r="L192" s="116">
        <f t="shared" si="35"/>
        <v>0.10502459034970424</v>
      </c>
      <c r="M192" s="115">
        <v>48568</v>
      </c>
      <c r="N192" s="116">
        <v>-3.8763664704555278E-3</v>
      </c>
      <c r="O192" s="116">
        <v>8.7481247620966762E-2</v>
      </c>
    </row>
    <row r="193" spans="2:16" x14ac:dyDescent="0.25">
      <c r="B193" s="114" t="s">
        <v>87</v>
      </c>
      <c r="C193" s="115">
        <v>39139</v>
      </c>
      <c r="D193" s="116">
        <v>3.1268421457313345E-3</v>
      </c>
      <c r="E193" s="115">
        <v>28906</v>
      </c>
      <c r="F193" s="116">
        <f t="shared" si="32"/>
        <v>-0.26145277089348218</v>
      </c>
      <c r="G193" s="115">
        <v>55785</v>
      </c>
      <c r="H193" s="116">
        <f t="shared" si="33"/>
        <v>0.92987615028021864</v>
      </c>
      <c r="I193" s="115">
        <v>44068</v>
      </c>
      <c r="J193" s="116">
        <f t="shared" si="34"/>
        <v>-0.21003854082638707</v>
      </c>
      <c r="K193" s="115">
        <v>43792</v>
      </c>
      <c r="L193" s="116">
        <f t="shared" si="35"/>
        <v>-6.2630480167014113E-3</v>
      </c>
      <c r="M193" s="115">
        <v>44746</v>
      </c>
      <c r="N193" s="116">
        <v>2.1784800876872401E-2</v>
      </c>
      <c r="O193" s="116">
        <v>0.14325864227496865</v>
      </c>
    </row>
    <row r="194" spans="2:16" x14ac:dyDescent="0.25">
      <c r="B194" s="114" t="s">
        <v>89</v>
      </c>
      <c r="C194" s="115">
        <v>40651</v>
      </c>
      <c r="D194" s="116">
        <v>-0.13414556220579776</v>
      </c>
      <c r="E194" s="115">
        <v>15055</v>
      </c>
      <c r="F194" s="116">
        <f t="shared" si="32"/>
        <v>-0.6296524070748567</v>
      </c>
      <c r="G194" s="115">
        <v>56784</v>
      </c>
      <c r="H194" s="116">
        <f t="shared" si="33"/>
        <v>2.7717701760212554</v>
      </c>
      <c r="I194" s="115">
        <v>49340</v>
      </c>
      <c r="J194" s="116">
        <f t="shared" si="34"/>
        <v>-0.13109326570865032</v>
      </c>
      <c r="K194" s="115">
        <v>53334</v>
      </c>
      <c r="L194" s="116">
        <f t="shared" si="35"/>
        <v>8.0948520470206731E-2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46363</v>
      </c>
      <c r="D195" s="116">
        <v>-8.3264127812710087E-2</v>
      </c>
      <c r="E195" s="115">
        <v>8909</v>
      </c>
      <c r="F195" s="116">
        <f t="shared" si="32"/>
        <v>-0.8078424605827923</v>
      </c>
      <c r="G195" s="115">
        <v>84455</v>
      </c>
      <c r="H195" s="116">
        <f t="shared" si="33"/>
        <v>8.4797395891794807</v>
      </c>
      <c r="I195" s="115">
        <v>61960</v>
      </c>
      <c r="J195" s="116">
        <f t="shared" si="34"/>
        <v>-0.26635486353679472</v>
      </c>
      <c r="K195" s="115">
        <v>61728</v>
      </c>
      <c r="L195" s="116">
        <f t="shared" si="35"/>
        <v>-3.7443511943189289E-3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54458</v>
      </c>
      <c r="D196" s="116">
        <v>-3.6721265079421195E-2</v>
      </c>
      <c r="E196" s="115">
        <v>11833</v>
      </c>
      <c r="F196" s="116">
        <f t="shared" si="32"/>
        <v>-0.78271328363142234</v>
      </c>
      <c r="G196" s="115">
        <v>63614</v>
      </c>
      <c r="H196" s="116">
        <f t="shared" si="33"/>
        <v>4.3759824220400576</v>
      </c>
      <c r="I196" s="115">
        <v>56047</v>
      </c>
      <c r="J196" s="116">
        <f t="shared" si="34"/>
        <v>-0.11895180306221897</v>
      </c>
      <c r="K196" s="115">
        <v>60367</v>
      </c>
      <c r="L196" s="116">
        <f t="shared" si="35"/>
        <v>7.7078166538797843E-2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566275</v>
      </c>
      <c r="D197" s="119">
        <v>-3.98326796853673E-2</v>
      </c>
      <c r="E197" s="118">
        <v>241515</v>
      </c>
      <c r="F197" s="119">
        <f t="shared" si="32"/>
        <v>-0.57350227363030326</v>
      </c>
      <c r="G197" s="118">
        <v>414396</v>
      </c>
      <c r="H197" s="119">
        <f t="shared" si="33"/>
        <v>0.71581889323644488</v>
      </c>
      <c r="I197" s="118">
        <v>639629</v>
      </c>
      <c r="J197" s="119">
        <f t="shared" si="34"/>
        <v>0.54352117298429525</v>
      </c>
      <c r="K197" s="118">
        <v>619738</v>
      </c>
      <c r="L197" s="119">
        <f t="shared" si="35"/>
        <v>-3.1097714456348902E-2</v>
      </c>
      <c r="M197" s="118">
        <v>458279</v>
      </c>
      <c r="N197" s="119">
        <v>3.1442081974481617E-2</v>
      </c>
      <c r="O197" s="119">
        <v>7.8803586603672704E-2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36664</v>
      </c>
      <c r="D207" s="116">
        <v>-0.10472981222376876</v>
      </c>
      <c r="E207" s="115">
        <v>38581</v>
      </c>
      <c r="F207" s="116">
        <f t="shared" ref="F207:F219" si="36">IFERROR(E207/C207-1,"-")</f>
        <v>5.2285620772419827E-2</v>
      </c>
      <c r="G207" s="115">
        <v>1610</v>
      </c>
      <c r="H207" s="116">
        <f t="shared" ref="H207:H219" si="37">IFERROR(G207/E207-1,"-")</f>
        <v>-0.95826961457712345</v>
      </c>
      <c r="I207" s="115">
        <v>44879</v>
      </c>
      <c r="J207" s="116">
        <f t="shared" ref="J207:J219" si="38">IFERROR(I207/G207-1,"-")</f>
        <v>26.875155279503105</v>
      </c>
      <c r="K207" s="115">
        <v>42011</v>
      </c>
      <c r="L207" s="116">
        <f t="shared" ref="L207:L219" si="39">IFERROR(K207/I207-1,"-")</f>
        <v>-6.3905167227433779E-2</v>
      </c>
      <c r="M207" s="115">
        <v>41716</v>
      </c>
      <c r="N207" s="116">
        <v>-7.021970436314251E-3</v>
      </c>
      <c r="O207" s="116">
        <v>0.1377918394065023</v>
      </c>
    </row>
    <row r="208" spans="2:16" x14ac:dyDescent="0.25">
      <c r="B208" s="114" t="s">
        <v>73</v>
      </c>
      <c r="C208" s="115">
        <v>38177</v>
      </c>
      <c r="D208" s="116">
        <v>-9.2406808672499063E-2</v>
      </c>
      <c r="E208" s="115">
        <v>42672</v>
      </c>
      <c r="F208" s="116">
        <f t="shared" si="36"/>
        <v>0.11774104827513954</v>
      </c>
      <c r="G208" s="115">
        <v>1129</v>
      </c>
      <c r="H208" s="116">
        <f t="shared" si="37"/>
        <v>-0.97354236970378705</v>
      </c>
      <c r="I208" s="115">
        <v>45597</v>
      </c>
      <c r="J208" s="116">
        <f t="shared" si="38"/>
        <v>39.38706820194863</v>
      </c>
      <c r="K208" s="115">
        <v>39850</v>
      </c>
      <c r="L208" s="116">
        <f t="shared" si="39"/>
        <v>-0.12603899379345129</v>
      </c>
      <c r="M208" s="115">
        <v>48058</v>
      </c>
      <c r="N208" s="116">
        <v>0.20597239648682564</v>
      </c>
      <c r="O208" s="116">
        <v>0.25882075595253684</v>
      </c>
    </row>
    <row r="209" spans="2:16" x14ac:dyDescent="0.25">
      <c r="B209" s="114" t="s">
        <v>75</v>
      </c>
      <c r="C209" s="115">
        <v>41165</v>
      </c>
      <c r="D209" s="116">
        <v>8.4202486304256308E-2</v>
      </c>
      <c r="E209" s="115">
        <v>19499</v>
      </c>
      <c r="F209" s="116">
        <f t="shared" si="36"/>
        <v>-0.52632090368031093</v>
      </c>
      <c r="G209" s="115">
        <v>1410</v>
      </c>
      <c r="H209" s="116">
        <f t="shared" si="37"/>
        <v>-0.92768859941535464</v>
      </c>
      <c r="I209" s="115">
        <v>50300</v>
      </c>
      <c r="J209" s="116">
        <f t="shared" si="38"/>
        <v>34.673758865248224</v>
      </c>
      <c r="K209" s="115">
        <v>39334</v>
      </c>
      <c r="L209" s="116">
        <f t="shared" si="39"/>
        <v>-0.21801192842942341</v>
      </c>
      <c r="M209" s="115">
        <v>39685</v>
      </c>
      <c r="N209" s="116">
        <v>8.9235775664819883E-3</v>
      </c>
      <c r="O209" s="116">
        <v>-3.5952872585934603E-2</v>
      </c>
    </row>
    <row r="210" spans="2:16" x14ac:dyDescent="0.25">
      <c r="B210" s="114" t="s">
        <v>77</v>
      </c>
      <c r="C210" s="115">
        <v>46920</v>
      </c>
      <c r="D210" s="116">
        <v>-3.5659233377864585E-2</v>
      </c>
      <c r="E210" s="115">
        <v>0</v>
      </c>
      <c r="F210" s="116">
        <f t="shared" si="36"/>
        <v>-1</v>
      </c>
      <c r="G210" s="115">
        <v>1583</v>
      </c>
      <c r="H210" s="116" t="str">
        <f t="shared" si="37"/>
        <v>-</v>
      </c>
      <c r="I210" s="115">
        <v>53650</v>
      </c>
      <c r="J210" s="116">
        <f t="shared" si="38"/>
        <v>32.891345546430827</v>
      </c>
      <c r="K210" s="115">
        <v>47936</v>
      </c>
      <c r="L210" s="116">
        <f t="shared" si="39"/>
        <v>-0.10650512581547067</v>
      </c>
      <c r="M210" s="115">
        <v>47463</v>
      </c>
      <c r="N210" s="116">
        <v>-9.8673230974632986E-3</v>
      </c>
      <c r="O210" s="116">
        <v>1.1572890025575377E-2</v>
      </c>
    </row>
    <row r="211" spans="2:16" x14ac:dyDescent="0.25">
      <c r="B211" s="114" t="s">
        <v>79</v>
      </c>
      <c r="C211" s="115">
        <v>39238</v>
      </c>
      <c r="D211" s="116">
        <v>-0.31741006193027621</v>
      </c>
      <c r="E211" s="115">
        <v>0</v>
      </c>
      <c r="F211" s="116">
        <f t="shared" si="36"/>
        <v>-1</v>
      </c>
      <c r="G211" s="115">
        <v>4434</v>
      </c>
      <c r="H211" s="116" t="str">
        <f t="shared" si="37"/>
        <v>-</v>
      </c>
      <c r="I211" s="115">
        <v>62535</v>
      </c>
      <c r="J211" s="116">
        <f t="shared" si="38"/>
        <v>13.103518267929635</v>
      </c>
      <c r="K211" s="115">
        <v>48535</v>
      </c>
      <c r="L211" s="116">
        <f t="shared" si="39"/>
        <v>-0.22387463020708398</v>
      </c>
      <c r="M211" s="115">
        <v>50974</v>
      </c>
      <c r="N211" s="116">
        <v>5.025239517873703E-2</v>
      </c>
      <c r="O211" s="116">
        <v>0.29909781334420704</v>
      </c>
    </row>
    <row r="212" spans="2:16" x14ac:dyDescent="0.25">
      <c r="B212" s="114" t="s">
        <v>81</v>
      </c>
      <c r="C212" s="115">
        <v>33847</v>
      </c>
      <c r="D212" s="116">
        <v>-7.5496435497528047E-2</v>
      </c>
      <c r="E212" s="115">
        <v>0</v>
      </c>
      <c r="F212" s="116">
        <f t="shared" si="36"/>
        <v>-1</v>
      </c>
      <c r="G212" s="115">
        <v>18411</v>
      </c>
      <c r="H212" s="116" t="str">
        <f t="shared" si="37"/>
        <v>-</v>
      </c>
      <c r="I212" s="115">
        <v>45469</v>
      </c>
      <c r="J212" s="116">
        <f t="shared" si="38"/>
        <v>1.4696648742599532</v>
      </c>
      <c r="K212" s="115">
        <v>40505</v>
      </c>
      <c r="L212" s="116">
        <f t="shared" si="39"/>
        <v>-0.10917328289603911</v>
      </c>
      <c r="M212" s="115">
        <v>40592</v>
      </c>
      <c r="N212" s="116">
        <v>2.1478829774101982E-3</v>
      </c>
      <c r="O212" s="116">
        <v>0.19927910893136769</v>
      </c>
    </row>
    <row r="213" spans="2:16" x14ac:dyDescent="0.25">
      <c r="B213" s="114" t="s">
        <v>83</v>
      </c>
      <c r="C213" s="115">
        <v>49761</v>
      </c>
      <c r="D213" s="116">
        <v>1.1649182727494489E-2</v>
      </c>
      <c r="E213" s="115">
        <v>0</v>
      </c>
      <c r="F213" s="116">
        <f t="shared" si="36"/>
        <v>-1</v>
      </c>
      <c r="G213" s="115">
        <v>29486</v>
      </c>
      <c r="H213" s="116" t="str">
        <f t="shared" si="37"/>
        <v>-</v>
      </c>
      <c r="I213" s="115">
        <v>50032</v>
      </c>
      <c r="J213" s="116">
        <f t="shared" si="38"/>
        <v>0.69680526351488847</v>
      </c>
      <c r="K213" s="115">
        <v>50397</v>
      </c>
      <c r="L213" s="116">
        <f t="shared" si="39"/>
        <v>7.2953309881675921E-3</v>
      </c>
      <c r="M213" s="115">
        <v>51873</v>
      </c>
      <c r="N213" s="116">
        <v>2.9287457586761212E-2</v>
      </c>
      <c r="O213" s="116">
        <v>4.2442876951829689E-2</v>
      </c>
    </row>
    <row r="214" spans="2:16" x14ac:dyDescent="0.25">
      <c r="B214" s="114" t="s">
        <v>85</v>
      </c>
      <c r="C214" s="115">
        <v>57581</v>
      </c>
      <c r="D214" s="116">
        <v>-6.3510392609699817E-2</v>
      </c>
      <c r="E214" s="115">
        <v>19637</v>
      </c>
      <c r="F214" s="116">
        <f t="shared" si="36"/>
        <v>-0.65896736770809816</v>
      </c>
      <c r="G214" s="115">
        <v>51243</v>
      </c>
      <c r="H214" s="116">
        <f t="shared" si="37"/>
        <v>1.6095126546824869</v>
      </c>
      <c r="I214" s="115">
        <v>65282</v>
      </c>
      <c r="J214" s="116">
        <f t="shared" si="38"/>
        <v>0.273969127490584</v>
      </c>
      <c r="K214" s="115">
        <v>68350</v>
      </c>
      <c r="L214" s="116">
        <f t="shared" si="39"/>
        <v>4.6996109187831259E-2</v>
      </c>
      <c r="M214" s="115">
        <v>57015</v>
      </c>
      <c r="N214" s="116">
        <v>-0.16583760058522312</v>
      </c>
      <c r="O214" s="116">
        <v>-9.8296313019919923E-3</v>
      </c>
    </row>
    <row r="215" spans="2:16" x14ac:dyDescent="0.25">
      <c r="B215" s="114" t="s">
        <v>87</v>
      </c>
      <c r="C215" s="115">
        <v>39886</v>
      </c>
      <c r="D215" s="116">
        <v>-1.3504155124653749E-2</v>
      </c>
      <c r="E215" s="115">
        <v>1185</v>
      </c>
      <c r="F215" s="116">
        <f t="shared" si="36"/>
        <v>-0.97029032743318455</v>
      </c>
      <c r="G215" s="115">
        <v>53125</v>
      </c>
      <c r="H215" s="116">
        <f t="shared" si="37"/>
        <v>43.83122362869198</v>
      </c>
      <c r="I215" s="115">
        <v>49325</v>
      </c>
      <c r="J215" s="116">
        <f t="shared" si="38"/>
        <v>-7.1529411764705841E-2</v>
      </c>
      <c r="K215" s="115">
        <v>46471</v>
      </c>
      <c r="L215" s="116">
        <f t="shared" si="39"/>
        <v>-5.7861125190065921E-2</v>
      </c>
      <c r="M215" s="115">
        <v>46544</v>
      </c>
      <c r="N215" s="116">
        <v>1.5708721568290507E-3</v>
      </c>
      <c r="O215" s="116">
        <v>0.16692573835430968</v>
      </c>
    </row>
    <row r="216" spans="2:16" x14ac:dyDescent="0.25">
      <c r="B216" s="114" t="s">
        <v>89</v>
      </c>
      <c r="C216" s="115">
        <v>48095</v>
      </c>
      <c r="D216" s="116">
        <v>1.1631820285221472E-2</v>
      </c>
      <c r="E216" s="115">
        <v>873</v>
      </c>
      <c r="F216" s="116">
        <f t="shared" si="36"/>
        <v>-0.98184842499220293</v>
      </c>
      <c r="G216" s="115">
        <v>69678</v>
      </c>
      <c r="H216" s="116">
        <f t="shared" si="37"/>
        <v>78.814432989690715</v>
      </c>
      <c r="I216" s="115">
        <v>45028</v>
      </c>
      <c r="J216" s="116">
        <f t="shared" si="38"/>
        <v>-0.35377020006314763</v>
      </c>
      <c r="K216" s="115">
        <v>51497</v>
      </c>
      <c r="L216" s="116">
        <f t="shared" si="39"/>
        <v>0.14366616327618376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33368</v>
      </c>
      <c r="D217" s="116">
        <v>-2.4215970582079915E-3</v>
      </c>
      <c r="E217" s="115">
        <v>2741</v>
      </c>
      <c r="F217" s="116">
        <f t="shared" si="36"/>
        <v>-0.91785543035243344</v>
      </c>
      <c r="G217" s="115">
        <v>49033</v>
      </c>
      <c r="H217" s="116">
        <f t="shared" si="37"/>
        <v>16.888726742064939</v>
      </c>
      <c r="I217" s="115">
        <v>36109</v>
      </c>
      <c r="J217" s="116">
        <f t="shared" si="38"/>
        <v>-0.2635775906022475</v>
      </c>
      <c r="K217" s="115">
        <v>38146</v>
      </c>
      <c r="L217" s="116">
        <f t="shared" si="39"/>
        <v>5.6412528732449063E-2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37462</v>
      </c>
      <c r="D218" s="116">
        <v>8.7683642064920742E-2</v>
      </c>
      <c r="E218" s="115">
        <v>3619</v>
      </c>
      <c r="F218" s="116">
        <f t="shared" si="36"/>
        <v>-0.90339544071325606</v>
      </c>
      <c r="G218" s="115">
        <v>40632</v>
      </c>
      <c r="H218" s="116">
        <f t="shared" si="37"/>
        <v>10.227410886985355</v>
      </c>
      <c r="I218" s="115">
        <v>35693</v>
      </c>
      <c r="J218" s="116">
        <f t="shared" si="38"/>
        <v>-0.12155443985036429</v>
      </c>
      <c r="K218" s="115">
        <v>40203</v>
      </c>
      <c r="L218" s="116">
        <f t="shared" si="39"/>
        <v>0.12635530776342696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502164</v>
      </c>
      <c r="D219" s="119">
        <v>-5.3010330508378667E-2</v>
      </c>
      <c r="E219" s="118">
        <v>134940</v>
      </c>
      <c r="F219" s="119">
        <f t="shared" si="36"/>
        <v>-0.7312830071450761</v>
      </c>
      <c r="G219" s="118">
        <v>321774</v>
      </c>
      <c r="H219" s="119">
        <f t="shared" si="37"/>
        <v>1.3845709204090708</v>
      </c>
      <c r="I219" s="118">
        <v>583899</v>
      </c>
      <c r="J219" s="119">
        <f t="shared" si="38"/>
        <v>0.81462455015010526</v>
      </c>
      <c r="K219" s="118">
        <v>553235</v>
      </c>
      <c r="L219" s="119">
        <f t="shared" si="39"/>
        <v>-5.2515931693666196E-2</v>
      </c>
      <c r="M219" s="118">
        <v>423920</v>
      </c>
      <c r="N219" s="119">
        <v>1.2541657907976234E-3</v>
      </c>
      <c r="O219" s="119">
        <v>0.10615047007220046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35041</v>
      </c>
      <c r="D229" s="116">
        <v>0.16072079234158143</v>
      </c>
      <c r="E229" s="115">
        <v>35175</v>
      </c>
      <c r="F229" s="116">
        <f t="shared" ref="F229:F241" si="40">IFERROR(E229/C229-1,"-")</f>
        <v>3.8240917782026429E-3</v>
      </c>
      <c r="G229" s="115">
        <v>78</v>
      </c>
      <c r="H229" s="116">
        <f t="shared" ref="H229:H241" si="41">IFERROR(G229/E229-1,"-")</f>
        <v>-0.99778251599147116</v>
      </c>
      <c r="I229" s="115">
        <v>19961</v>
      </c>
      <c r="J229" s="116">
        <f t="shared" ref="J229:J241" si="42">IFERROR(I229/G229-1,"-")</f>
        <v>254.91025641025641</v>
      </c>
      <c r="K229" s="115">
        <v>28635</v>
      </c>
      <c r="L229" s="116">
        <f t="shared" ref="L229:L241" si="43">IFERROR(K229/I229-1,"-")</f>
        <v>0.43454736736636446</v>
      </c>
      <c r="M229" s="115">
        <v>26551</v>
      </c>
      <c r="N229" s="116">
        <v>-7.2778068796926831E-2</v>
      </c>
      <c r="O229" s="116">
        <v>-0.24228760594731891</v>
      </c>
    </row>
    <row r="230" spans="2:16" x14ac:dyDescent="0.25">
      <c r="B230" s="114" t="s">
        <v>73</v>
      </c>
      <c r="C230" s="115">
        <v>39374</v>
      </c>
      <c r="D230" s="116">
        <v>8.6658939117955525E-2</v>
      </c>
      <c r="E230" s="115">
        <v>41345</v>
      </c>
      <c r="F230" s="116">
        <f t="shared" si="40"/>
        <v>5.0058414181947564E-2</v>
      </c>
      <c r="G230" s="115">
        <v>227</v>
      </c>
      <c r="H230" s="116">
        <f t="shared" si="41"/>
        <v>-0.99450961422179218</v>
      </c>
      <c r="I230" s="115">
        <v>25593</v>
      </c>
      <c r="J230" s="116">
        <f t="shared" si="42"/>
        <v>111.74449339207048</v>
      </c>
      <c r="K230" s="115">
        <v>34396</v>
      </c>
      <c r="L230" s="116">
        <f t="shared" si="43"/>
        <v>0.34396123940139889</v>
      </c>
      <c r="M230" s="115">
        <v>29714</v>
      </c>
      <c r="N230" s="116">
        <v>-0.13612047912547975</v>
      </c>
      <c r="O230" s="116">
        <v>-0.24533956417940772</v>
      </c>
    </row>
    <row r="231" spans="2:16" x14ac:dyDescent="0.25">
      <c r="B231" s="114" t="s">
        <v>75</v>
      </c>
      <c r="C231" s="115">
        <v>34343</v>
      </c>
      <c r="D231" s="116">
        <v>2.6942168530590171E-2</v>
      </c>
      <c r="E231" s="115">
        <v>17896</v>
      </c>
      <c r="F231" s="116">
        <f t="shared" si="40"/>
        <v>-0.47890399790350291</v>
      </c>
      <c r="G231" s="115">
        <v>151</v>
      </c>
      <c r="H231" s="116">
        <f t="shared" si="41"/>
        <v>-0.9915623603039786</v>
      </c>
      <c r="I231" s="115">
        <v>28650</v>
      </c>
      <c r="J231" s="116">
        <f t="shared" si="42"/>
        <v>188.73509933774835</v>
      </c>
      <c r="K231" s="115">
        <v>30534</v>
      </c>
      <c r="L231" s="116">
        <f t="shared" si="43"/>
        <v>6.5759162303664853E-2</v>
      </c>
      <c r="M231" s="115">
        <v>29097</v>
      </c>
      <c r="N231" s="116">
        <v>-4.7062291216348973E-2</v>
      </c>
      <c r="O231" s="116">
        <v>-0.15275310834813494</v>
      </c>
    </row>
    <row r="232" spans="2:16" x14ac:dyDescent="0.25">
      <c r="B232" s="114" t="s">
        <v>77</v>
      </c>
      <c r="C232" s="115">
        <v>20350</v>
      </c>
      <c r="D232" s="116">
        <v>0.11038358705734708</v>
      </c>
      <c r="E232" s="115">
        <v>0</v>
      </c>
      <c r="F232" s="116">
        <f t="shared" si="40"/>
        <v>-1</v>
      </c>
      <c r="G232" s="115">
        <v>118</v>
      </c>
      <c r="H232" s="116" t="str">
        <f t="shared" si="41"/>
        <v>-</v>
      </c>
      <c r="I232" s="115">
        <v>20850</v>
      </c>
      <c r="J232" s="116">
        <f t="shared" si="42"/>
        <v>175.69491525423729</v>
      </c>
      <c r="K232" s="115">
        <v>15575</v>
      </c>
      <c r="L232" s="116">
        <f t="shared" si="43"/>
        <v>-0.25299760191846521</v>
      </c>
      <c r="M232" s="115">
        <v>14346</v>
      </c>
      <c r="N232" s="116">
        <v>-7.8908507223113933E-2</v>
      </c>
      <c r="O232" s="116">
        <v>-0.29503685503685506</v>
      </c>
    </row>
    <row r="233" spans="2:16" x14ac:dyDescent="0.25">
      <c r="B233" s="114" t="s">
        <v>79</v>
      </c>
      <c r="C233" s="115">
        <v>19651</v>
      </c>
      <c r="D233" s="116">
        <v>1.7881668558456298</v>
      </c>
      <c r="E233" s="115">
        <v>0</v>
      </c>
      <c r="F233" s="116">
        <f t="shared" si="40"/>
        <v>-1</v>
      </c>
      <c r="G233" s="115">
        <v>188</v>
      </c>
      <c r="H233" s="116" t="str">
        <f t="shared" si="41"/>
        <v>-</v>
      </c>
      <c r="I233" s="115">
        <v>3925</v>
      </c>
      <c r="J233" s="116">
        <f t="shared" si="42"/>
        <v>19.877659574468087</v>
      </c>
      <c r="K233" s="115">
        <v>3025</v>
      </c>
      <c r="L233" s="116">
        <f t="shared" si="43"/>
        <v>-0.22929936305732479</v>
      </c>
      <c r="M233" s="115">
        <v>5239</v>
      </c>
      <c r="N233" s="116">
        <v>0.73190082644628096</v>
      </c>
      <c r="O233" s="116">
        <v>-0.73339779146099437</v>
      </c>
    </row>
    <row r="234" spans="2:16" x14ac:dyDescent="0.25">
      <c r="B234" s="114" t="s">
        <v>81</v>
      </c>
      <c r="C234" s="115">
        <v>6320</v>
      </c>
      <c r="D234" s="116">
        <v>4.2560211151435157E-2</v>
      </c>
      <c r="E234" s="115">
        <v>0</v>
      </c>
      <c r="F234" s="116">
        <f t="shared" si="40"/>
        <v>-1</v>
      </c>
      <c r="G234" s="115">
        <v>262</v>
      </c>
      <c r="H234" s="116" t="str">
        <f t="shared" si="41"/>
        <v>-</v>
      </c>
      <c r="I234" s="115">
        <v>2912</v>
      </c>
      <c r="J234" s="116">
        <f t="shared" si="42"/>
        <v>10.114503816793894</v>
      </c>
      <c r="K234" s="115">
        <v>3081</v>
      </c>
      <c r="L234" s="116">
        <f t="shared" si="43"/>
        <v>5.8035714285714191E-2</v>
      </c>
      <c r="M234" s="115">
        <v>3538</v>
      </c>
      <c r="N234" s="116">
        <v>0.14832846478416095</v>
      </c>
      <c r="O234" s="116">
        <v>-0.44018987341772153</v>
      </c>
    </row>
    <row r="235" spans="2:16" x14ac:dyDescent="0.25">
      <c r="B235" s="114" t="s">
        <v>83</v>
      </c>
      <c r="C235" s="115">
        <v>9170</v>
      </c>
      <c r="D235" s="116">
        <v>-0.13539505940033947</v>
      </c>
      <c r="E235" s="115">
        <v>0</v>
      </c>
      <c r="F235" s="116">
        <f t="shared" si="40"/>
        <v>-1</v>
      </c>
      <c r="G235" s="115">
        <v>1340</v>
      </c>
      <c r="H235" s="116" t="str">
        <f t="shared" si="41"/>
        <v>-</v>
      </c>
      <c r="I235" s="115">
        <v>5501</v>
      </c>
      <c r="J235" s="116">
        <f t="shared" si="42"/>
        <v>3.1052238805970145</v>
      </c>
      <c r="K235" s="115">
        <v>4568</v>
      </c>
      <c r="L235" s="116">
        <f t="shared" si="43"/>
        <v>-0.16960552626795133</v>
      </c>
      <c r="M235" s="115">
        <v>8513</v>
      </c>
      <c r="N235" s="116">
        <v>0.86361646234676015</v>
      </c>
      <c r="O235" s="116">
        <v>-7.1646673936750283E-2</v>
      </c>
    </row>
    <row r="236" spans="2:16" x14ac:dyDescent="0.25">
      <c r="B236" s="114" t="s">
        <v>85</v>
      </c>
      <c r="C236" s="115">
        <v>5429</v>
      </c>
      <c r="D236" s="116">
        <v>0.15609028960817728</v>
      </c>
      <c r="E236" s="115">
        <v>42</v>
      </c>
      <c r="F236" s="116">
        <f t="shared" si="40"/>
        <v>-0.99226376864984345</v>
      </c>
      <c r="G236" s="115">
        <v>1239</v>
      </c>
      <c r="H236" s="116">
        <f t="shared" si="41"/>
        <v>28.5</v>
      </c>
      <c r="I236" s="115">
        <v>3696</v>
      </c>
      <c r="J236" s="116">
        <f t="shared" si="42"/>
        <v>1.9830508474576272</v>
      </c>
      <c r="K236" s="115">
        <v>4628</v>
      </c>
      <c r="L236" s="116">
        <f t="shared" si="43"/>
        <v>0.25216450216450226</v>
      </c>
      <c r="M236" s="115">
        <v>4370</v>
      </c>
      <c r="N236" s="116">
        <v>-5.5747623163353466E-2</v>
      </c>
      <c r="O236" s="116">
        <v>-0.19506354761466205</v>
      </c>
    </row>
    <row r="237" spans="2:16" x14ac:dyDescent="0.25">
      <c r="B237" s="114" t="s">
        <v>87</v>
      </c>
      <c r="C237" s="115">
        <v>6957</v>
      </c>
      <c r="D237" s="116">
        <v>-8.9993459777632401E-2</v>
      </c>
      <c r="E237" s="115">
        <v>1</v>
      </c>
      <c r="F237" s="116">
        <f t="shared" si="40"/>
        <v>-0.99985625988213311</v>
      </c>
      <c r="G237" s="115">
        <v>1233</v>
      </c>
      <c r="H237" s="116">
        <f t="shared" si="41"/>
        <v>1232</v>
      </c>
      <c r="I237" s="115">
        <v>3488</v>
      </c>
      <c r="J237" s="116">
        <f t="shared" si="42"/>
        <v>1.8288726682887266</v>
      </c>
      <c r="K237" s="115">
        <v>4749</v>
      </c>
      <c r="L237" s="116">
        <f t="shared" si="43"/>
        <v>0.36152522935779818</v>
      </c>
      <c r="M237" s="115">
        <v>6214</v>
      </c>
      <c r="N237" s="116">
        <v>0.30848599705201085</v>
      </c>
      <c r="O237" s="116">
        <v>-0.10679890757510424</v>
      </c>
    </row>
    <row r="238" spans="2:16" x14ac:dyDescent="0.25">
      <c r="B238" s="114" t="s">
        <v>89</v>
      </c>
      <c r="C238" s="115">
        <v>16600</v>
      </c>
      <c r="D238" s="116">
        <v>0.2152269399707174</v>
      </c>
      <c r="E238" s="115">
        <v>76</v>
      </c>
      <c r="F238" s="116">
        <f t="shared" si="40"/>
        <v>-0.99542168674698794</v>
      </c>
      <c r="G238" s="115">
        <v>12796</v>
      </c>
      <c r="H238" s="116">
        <f t="shared" si="41"/>
        <v>167.36842105263159</v>
      </c>
      <c r="I238" s="115">
        <v>16522</v>
      </c>
      <c r="J238" s="116">
        <f t="shared" si="42"/>
        <v>0.29118474523288529</v>
      </c>
      <c r="K238" s="115">
        <v>13495</v>
      </c>
      <c r="L238" s="116">
        <f t="shared" si="43"/>
        <v>-0.1832102651010773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24669</v>
      </c>
      <c r="D239" s="116">
        <v>0.1961307214895267</v>
      </c>
      <c r="E239" s="115">
        <v>66</v>
      </c>
      <c r="F239" s="116">
        <f t="shared" si="40"/>
        <v>-0.99732457740484004</v>
      </c>
      <c r="G239" s="115">
        <v>21197</v>
      </c>
      <c r="H239" s="116">
        <f t="shared" si="41"/>
        <v>320.16666666666669</v>
      </c>
      <c r="I239" s="115">
        <v>26271</v>
      </c>
      <c r="J239" s="116">
        <f t="shared" si="42"/>
        <v>0.23937349624946935</v>
      </c>
      <c r="K239" s="115">
        <v>23135</v>
      </c>
      <c r="L239" s="116">
        <f t="shared" si="43"/>
        <v>-0.11937116973088191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24560</v>
      </c>
      <c r="D240" s="116">
        <v>0.20575384162207278</v>
      </c>
      <c r="E240" s="115">
        <v>185</v>
      </c>
      <c r="F240" s="116">
        <f t="shared" si="40"/>
        <v>-0.99246742671009769</v>
      </c>
      <c r="G240" s="115">
        <v>19240</v>
      </c>
      <c r="H240" s="116">
        <f t="shared" si="41"/>
        <v>103</v>
      </c>
      <c r="I240" s="115">
        <v>20337</v>
      </c>
      <c r="J240" s="116">
        <f t="shared" si="42"/>
        <v>5.7016632016632096E-2</v>
      </c>
      <c r="K240" s="115">
        <v>18652</v>
      </c>
      <c r="L240" s="116">
        <f t="shared" si="43"/>
        <v>-8.2853911589713336E-2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242464</v>
      </c>
      <c r="D241" s="119">
        <v>0.16065906501613192</v>
      </c>
      <c r="E241" s="118">
        <v>95128</v>
      </c>
      <c r="F241" s="119">
        <f t="shared" si="40"/>
        <v>-0.6076613435396595</v>
      </c>
      <c r="G241" s="118">
        <v>58069</v>
      </c>
      <c r="H241" s="119">
        <f t="shared" si="41"/>
        <v>-0.38956984273820539</v>
      </c>
      <c r="I241" s="118">
        <v>177706</v>
      </c>
      <c r="J241" s="119">
        <f t="shared" si="42"/>
        <v>2.0602559024608653</v>
      </c>
      <c r="K241" s="118">
        <v>184473</v>
      </c>
      <c r="L241" s="119">
        <f t="shared" si="43"/>
        <v>3.8079749698940901E-2</v>
      </c>
      <c r="M241" s="118">
        <v>127582</v>
      </c>
      <c r="N241" s="119">
        <v>-1.2454427940026824E-2</v>
      </c>
      <c r="O241" s="119">
        <v>-0.27770826846321506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41218</v>
      </c>
      <c r="D255" s="116">
        <v>-0.17946369916190552</v>
      </c>
      <c r="E255" s="115">
        <v>45748</v>
      </c>
      <c r="F255" s="116">
        <f t="shared" ref="F255:J267" si="44">IFERROR(E255/C255-1,"-")</f>
        <v>0.10990344024455334</v>
      </c>
      <c r="G255" s="115">
        <v>468</v>
      </c>
      <c r="H255" s="116">
        <f t="shared" si="44"/>
        <v>-0.98977004459211326</v>
      </c>
      <c r="I255" s="115">
        <v>14749</v>
      </c>
      <c r="J255" s="116">
        <f t="shared" si="44"/>
        <v>30.514957264957264</v>
      </c>
      <c r="K255" s="115">
        <v>32549</v>
      </c>
      <c r="L255" s="116">
        <f t="shared" ref="L255:L267" si="45">IFERROR(K255/I255-1,"-")</f>
        <v>1.2068614821343822</v>
      </c>
      <c r="M255" s="115">
        <v>31090</v>
      </c>
      <c r="N255" s="116">
        <v>-4.4824725798027543E-2</v>
      </c>
      <c r="O255" s="116">
        <v>-0.2457178902421272</v>
      </c>
    </row>
    <row r="256" spans="2:16" x14ac:dyDescent="0.25">
      <c r="B256" s="114" t="s">
        <v>73</v>
      </c>
      <c r="C256" s="115">
        <v>35546</v>
      </c>
      <c r="D256" s="116">
        <v>-0.21570098406954685</v>
      </c>
      <c r="E256" s="115">
        <v>42210</v>
      </c>
      <c r="F256" s="116">
        <f t="shared" si="44"/>
        <v>0.18747538400945252</v>
      </c>
      <c r="G256" s="115">
        <v>734</v>
      </c>
      <c r="H256" s="116">
        <f t="shared" si="44"/>
        <v>-0.98261075574508405</v>
      </c>
      <c r="I256" s="115">
        <v>12480</v>
      </c>
      <c r="J256" s="116">
        <f t="shared" si="44"/>
        <v>16.002724795640326</v>
      </c>
      <c r="K256" s="115">
        <v>24810</v>
      </c>
      <c r="L256" s="116">
        <f t="shared" si="45"/>
        <v>0.98798076923076916</v>
      </c>
      <c r="M256" s="115">
        <v>27112</v>
      </c>
      <c r="N256" s="116">
        <v>9.2785167271261626E-2</v>
      </c>
      <c r="O256" s="116">
        <v>-0.23727001631688516</v>
      </c>
    </row>
    <row r="257" spans="2:15" x14ac:dyDescent="0.25">
      <c r="B257" s="114" t="s">
        <v>75</v>
      </c>
      <c r="C257" s="115">
        <v>38851</v>
      </c>
      <c r="D257" s="116">
        <v>-0.1602144262153341</v>
      </c>
      <c r="E257" s="115">
        <v>14945</v>
      </c>
      <c r="F257" s="116">
        <f t="shared" si="44"/>
        <v>-0.61532521685413499</v>
      </c>
      <c r="G257" s="115">
        <v>528</v>
      </c>
      <c r="H257" s="116">
        <f t="shared" si="44"/>
        <v>-0.96467045834727339</v>
      </c>
      <c r="I257" s="115">
        <v>19044</v>
      </c>
      <c r="J257" s="116">
        <f t="shared" si="44"/>
        <v>35.06818181818182</v>
      </c>
      <c r="K257" s="115">
        <v>25777</v>
      </c>
      <c r="L257" s="116">
        <f t="shared" si="45"/>
        <v>0.35354967443814322</v>
      </c>
      <c r="M257" s="115">
        <v>25157</v>
      </c>
      <c r="N257" s="116">
        <v>-2.4052449858400937E-2</v>
      </c>
      <c r="O257" s="116">
        <v>-0.35247483977246408</v>
      </c>
    </row>
    <row r="258" spans="2:15" x14ac:dyDescent="0.25">
      <c r="B258" s="114" t="s">
        <v>77</v>
      </c>
      <c r="C258" s="115">
        <v>22080</v>
      </c>
      <c r="D258" s="116">
        <v>-0.13316582914572861</v>
      </c>
      <c r="E258" s="115">
        <v>0</v>
      </c>
      <c r="F258" s="116">
        <f t="shared" si="44"/>
        <v>-1</v>
      </c>
      <c r="G258" s="115">
        <v>543</v>
      </c>
      <c r="H258" s="116" t="str">
        <f t="shared" si="44"/>
        <v>-</v>
      </c>
      <c r="I258" s="115">
        <v>12416</v>
      </c>
      <c r="J258" s="116">
        <f t="shared" si="44"/>
        <v>21.865561694290975</v>
      </c>
      <c r="K258" s="115">
        <v>14217</v>
      </c>
      <c r="L258" s="116">
        <f t="shared" si="45"/>
        <v>0.14505476804123707</v>
      </c>
      <c r="M258" s="115">
        <v>12219</v>
      </c>
      <c r="N258" s="116">
        <v>-0.14053597805444185</v>
      </c>
      <c r="O258" s="116">
        <v>-0.44660326086956526</v>
      </c>
    </row>
    <row r="259" spans="2:15" x14ac:dyDescent="0.25">
      <c r="B259" s="114" t="s">
        <v>79</v>
      </c>
      <c r="C259" s="115">
        <v>4779</v>
      </c>
      <c r="D259" s="116">
        <v>0.43427370948379362</v>
      </c>
      <c r="E259" s="115">
        <v>0</v>
      </c>
      <c r="F259" s="116">
        <f t="shared" si="44"/>
        <v>-1</v>
      </c>
      <c r="G259" s="115">
        <v>150</v>
      </c>
      <c r="H259" s="116" t="str">
        <f t="shared" si="44"/>
        <v>-</v>
      </c>
      <c r="I259" s="115">
        <v>1729</v>
      </c>
      <c r="J259" s="116">
        <f t="shared" si="44"/>
        <v>10.526666666666667</v>
      </c>
      <c r="K259" s="115">
        <v>2049</v>
      </c>
      <c r="L259" s="116">
        <f t="shared" si="45"/>
        <v>0.18507807981492186</v>
      </c>
      <c r="M259" s="115">
        <v>1366</v>
      </c>
      <c r="N259" s="116">
        <v>-0.33333333333333337</v>
      </c>
      <c r="O259" s="116">
        <v>-0.71416614354467467</v>
      </c>
    </row>
    <row r="260" spans="2:15" x14ac:dyDescent="0.25">
      <c r="B260" s="114" t="s">
        <v>81</v>
      </c>
      <c r="C260" s="115">
        <v>7188</v>
      </c>
      <c r="D260" s="116">
        <v>0.53556932279427483</v>
      </c>
      <c r="E260" s="115">
        <v>0</v>
      </c>
      <c r="F260" s="116">
        <f t="shared" si="44"/>
        <v>-1</v>
      </c>
      <c r="G260" s="115">
        <v>332</v>
      </c>
      <c r="H260" s="116" t="str">
        <f t="shared" si="44"/>
        <v>-</v>
      </c>
      <c r="I260" s="115">
        <v>2016</v>
      </c>
      <c r="J260" s="116">
        <f t="shared" si="44"/>
        <v>5.072289156626506</v>
      </c>
      <c r="K260" s="115">
        <v>2910</v>
      </c>
      <c r="L260" s="116">
        <f t="shared" si="45"/>
        <v>0.44345238095238093</v>
      </c>
      <c r="M260" s="115">
        <v>1609</v>
      </c>
      <c r="N260" s="116">
        <v>-0.44707903780068725</v>
      </c>
      <c r="O260" s="116">
        <v>-0.77615470228158046</v>
      </c>
    </row>
    <row r="261" spans="2:15" x14ac:dyDescent="0.25">
      <c r="B261" s="114" t="s">
        <v>83</v>
      </c>
      <c r="C261" s="115">
        <v>5261</v>
      </c>
      <c r="D261" s="116">
        <v>0.23410743607787943</v>
      </c>
      <c r="E261" s="115">
        <v>0</v>
      </c>
      <c r="F261" s="116">
        <f t="shared" si="44"/>
        <v>-1</v>
      </c>
      <c r="G261" s="115">
        <v>602</v>
      </c>
      <c r="H261" s="116" t="str">
        <f t="shared" si="44"/>
        <v>-</v>
      </c>
      <c r="I261" s="115">
        <v>2205</v>
      </c>
      <c r="J261" s="116">
        <f t="shared" si="44"/>
        <v>2.6627906976744184</v>
      </c>
      <c r="K261" s="115">
        <v>2980</v>
      </c>
      <c r="L261" s="116">
        <f t="shared" si="45"/>
        <v>0.35147392290249435</v>
      </c>
      <c r="M261" s="115">
        <v>1521</v>
      </c>
      <c r="N261" s="116">
        <v>-0.48959731543624163</v>
      </c>
      <c r="O261" s="116">
        <v>-0.71089146550085536</v>
      </c>
    </row>
    <row r="262" spans="2:15" x14ac:dyDescent="0.25">
      <c r="B262" s="114" t="s">
        <v>85</v>
      </c>
      <c r="C262" s="115">
        <v>5354</v>
      </c>
      <c r="D262" s="116">
        <v>0.30649097120546598</v>
      </c>
      <c r="E262" s="115">
        <v>126</v>
      </c>
      <c r="F262" s="116">
        <f t="shared" si="44"/>
        <v>-0.97646619350018682</v>
      </c>
      <c r="G262" s="115">
        <v>334</v>
      </c>
      <c r="H262" s="116">
        <f t="shared" si="44"/>
        <v>1.6507936507936507</v>
      </c>
      <c r="I262" s="115">
        <v>2173</v>
      </c>
      <c r="J262" s="116">
        <f t="shared" si="44"/>
        <v>5.5059880239520957</v>
      </c>
      <c r="K262" s="115">
        <v>2492</v>
      </c>
      <c r="L262" s="116">
        <f t="shared" si="45"/>
        <v>0.14680165669581213</v>
      </c>
      <c r="M262" s="115">
        <v>1582</v>
      </c>
      <c r="N262" s="116">
        <v>-0.3651685393258427</v>
      </c>
      <c r="O262" s="116">
        <v>-0.7045199850579007</v>
      </c>
    </row>
    <row r="263" spans="2:15" x14ac:dyDescent="0.25">
      <c r="B263" s="114" t="s">
        <v>87</v>
      </c>
      <c r="C263" s="115">
        <v>4582</v>
      </c>
      <c r="D263" s="116">
        <v>-1.7370791336049796E-2</v>
      </c>
      <c r="E263" s="115">
        <v>110</v>
      </c>
      <c r="F263" s="116">
        <f t="shared" si="44"/>
        <v>-0.97599301615015277</v>
      </c>
      <c r="G263" s="115">
        <v>491</v>
      </c>
      <c r="H263" s="116">
        <f t="shared" si="44"/>
        <v>3.4636363636363638</v>
      </c>
      <c r="I263" s="115">
        <v>2693</v>
      </c>
      <c r="J263" s="116">
        <f t="shared" si="44"/>
        <v>4.4847250509164969</v>
      </c>
      <c r="K263" s="115">
        <v>3027</v>
      </c>
      <c r="L263" s="116">
        <f t="shared" si="45"/>
        <v>0.12402525064983294</v>
      </c>
      <c r="M263" s="115">
        <v>1246</v>
      </c>
      <c r="N263" s="116">
        <v>-0.58837132474397091</v>
      </c>
      <c r="O263" s="116">
        <v>-0.72806634657354863</v>
      </c>
    </row>
    <row r="264" spans="2:15" x14ac:dyDescent="0.25">
      <c r="B264" s="114" t="s">
        <v>89</v>
      </c>
      <c r="C264" s="115">
        <v>21791</v>
      </c>
      <c r="D264" s="116">
        <v>0.22235934257025858</v>
      </c>
      <c r="E264" s="115">
        <v>932</v>
      </c>
      <c r="F264" s="116">
        <f t="shared" si="44"/>
        <v>-0.9572300491028406</v>
      </c>
      <c r="G264" s="115">
        <v>3806</v>
      </c>
      <c r="H264" s="116">
        <f t="shared" si="44"/>
        <v>3.0836909871244638</v>
      </c>
      <c r="I264" s="115">
        <v>12360</v>
      </c>
      <c r="J264" s="116">
        <f t="shared" si="44"/>
        <v>2.2475039411455597</v>
      </c>
      <c r="K264" s="115">
        <v>12009</v>
      </c>
      <c r="L264" s="116">
        <f t="shared" si="45"/>
        <v>-2.8398058252427139E-2</v>
      </c>
      <c r="M264" s="115"/>
      <c r="N264" s="116" t="s">
        <v>236</v>
      </c>
      <c r="O264" s="116" t="s">
        <v>236</v>
      </c>
    </row>
    <row r="265" spans="2:15" x14ac:dyDescent="0.25">
      <c r="B265" s="114" t="s">
        <v>91</v>
      </c>
      <c r="C265" s="115">
        <v>44237</v>
      </c>
      <c r="D265" s="116">
        <v>4.3448519872626434E-2</v>
      </c>
      <c r="E265" s="115">
        <v>1845</v>
      </c>
      <c r="F265" s="116">
        <f t="shared" si="44"/>
        <v>-0.958292831792391</v>
      </c>
      <c r="G265" s="115">
        <v>18668</v>
      </c>
      <c r="H265" s="116">
        <f t="shared" si="44"/>
        <v>9.1181571815718154</v>
      </c>
      <c r="I265" s="115">
        <v>34739</v>
      </c>
      <c r="J265" s="116">
        <f t="shared" si="44"/>
        <v>0.86088493679022937</v>
      </c>
      <c r="K265" s="115">
        <v>31492</v>
      </c>
      <c r="L265" s="116">
        <f t="shared" si="45"/>
        <v>-9.3468436051699855E-2</v>
      </c>
      <c r="M265" s="115"/>
      <c r="N265" s="116" t="s">
        <v>236</v>
      </c>
      <c r="O265" s="116" t="s">
        <v>236</v>
      </c>
    </row>
    <row r="266" spans="2:15" x14ac:dyDescent="0.25">
      <c r="B266" s="114" t="s">
        <v>93</v>
      </c>
      <c r="C266" s="115">
        <v>45566</v>
      </c>
      <c r="D266" s="116">
        <v>8.7571902522853629E-2</v>
      </c>
      <c r="E266" s="115">
        <v>625</v>
      </c>
      <c r="F266" s="116">
        <f t="shared" si="44"/>
        <v>-0.98628363253302898</v>
      </c>
      <c r="G266" s="115">
        <v>17228</v>
      </c>
      <c r="H266" s="116">
        <f t="shared" si="44"/>
        <v>26.564800000000002</v>
      </c>
      <c r="I266" s="115">
        <v>31233</v>
      </c>
      <c r="J266" s="116">
        <f t="shared" si="44"/>
        <v>0.81292082656141162</v>
      </c>
      <c r="K266" s="115">
        <v>33233</v>
      </c>
      <c r="L266" s="116">
        <f t="shared" si="45"/>
        <v>6.4034834950212893E-2</v>
      </c>
      <c r="M266" s="115"/>
      <c r="N266" s="116" t="s">
        <v>236</v>
      </c>
      <c r="O266" s="116" t="s">
        <v>236</v>
      </c>
    </row>
    <row r="267" spans="2:15" ht="15.75" x14ac:dyDescent="0.25">
      <c r="B267" s="117" t="s">
        <v>30</v>
      </c>
      <c r="C267" s="118">
        <v>276453</v>
      </c>
      <c r="D267" s="119">
        <v>-4.8177630265178406E-2</v>
      </c>
      <c r="E267" s="118">
        <v>106598</v>
      </c>
      <c r="F267" s="119">
        <f t="shared" si="44"/>
        <v>-0.61440823575797698</v>
      </c>
      <c r="G267" s="118">
        <v>43884</v>
      </c>
      <c r="H267" s="119">
        <f t="shared" si="44"/>
        <v>-0.58832248259817255</v>
      </c>
      <c r="I267" s="118">
        <v>147837</v>
      </c>
      <c r="J267" s="119">
        <f t="shared" si="44"/>
        <v>2.3688132348919879</v>
      </c>
      <c r="K267" s="118">
        <v>187545</v>
      </c>
      <c r="L267" s="119">
        <f t="shared" si="45"/>
        <v>0.26859311268491659</v>
      </c>
      <c r="M267" s="118">
        <v>102902</v>
      </c>
      <c r="N267" s="119">
        <v>-7.1373780581350244E-2</v>
      </c>
      <c r="O267" s="119">
        <v>-0.37581812336602793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E360F-A02C-433A-8132-39D361588296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L21" si="0">IFERROR(E9/C9-1,"-")</f>
        <v>4.0723847271147084E-2</v>
      </c>
      <c r="G9" s="115">
        <v>98412</v>
      </c>
      <c r="H9" s="116">
        <f t="shared" si="0"/>
        <v>-0.91474291278587749</v>
      </c>
      <c r="I9" s="115">
        <v>786358</v>
      </c>
      <c r="J9" s="116">
        <f t="shared" si="0"/>
        <v>6.9904686420355242</v>
      </c>
      <c r="K9" s="115">
        <v>1105557</v>
      </c>
      <c r="L9" s="116">
        <f t="shared" si="0"/>
        <v>0.40592071295771137</v>
      </c>
      <c r="M9" s="115">
        <v>1165181</v>
      </c>
      <c r="N9" s="116">
        <v>5.3931185818551164E-2</v>
      </c>
      <c r="O9" s="116"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0"/>
        <v>-0.90702916749574702</v>
      </c>
      <c r="I10" s="115">
        <v>912484</v>
      </c>
      <c r="J10" s="116">
        <f t="shared" si="0"/>
        <v>7.7969766791674306</v>
      </c>
      <c r="K10" s="115">
        <v>1077344</v>
      </c>
      <c r="L10" s="116">
        <f t="shared" si="0"/>
        <v>0.18067166109213972</v>
      </c>
      <c r="M10" s="115">
        <v>1114324</v>
      </c>
      <c r="N10" s="116">
        <v>3.4325155196483159E-2</v>
      </c>
      <c r="O10" s="116"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0"/>
        <v>-0.752419330465531</v>
      </c>
      <c r="I11" s="115">
        <v>1057048</v>
      </c>
      <c r="J11" s="116">
        <f t="shared" si="0"/>
        <v>7.6024186591578644</v>
      </c>
      <c r="K11" s="115">
        <v>1098201</v>
      </c>
      <c r="L11" s="116">
        <f t="shared" si="0"/>
        <v>3.8932006871968072E-2</v>
      </c>
      <c r="M11" s="115">
        <v>1198797</v>
      </c>
      <c r="N11" s="116">
        <v>9.1600717901367812E-2</v>
      </c>
      <c r="O11" s="116"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 t="shared" si="0"/>
        <v>-1</v>
      </c>
      <c r="G12" s="115">
        <v>154899</v>
      </c>
      <c r="H12" s="116" t="str">
        <f t="shared" si="0"/>
        <v>-</v>
      </c>
      <c r="I12" s="115">
        <v>1117075</v>
      </c>
      <c r="J12" s="116">
        <f t="shared" si="0"/>
        <v>6.2116346780805554</v>
      </c>
      <c r="K12" s="115">
        <v>1108018</v>
      </c>
      <c r="L12" s="116">
        <f t="shared" si="0"/>
        <v>-8.107781482890597E-3</v>
      </c>
      <c r="M12" s="115">
        <v>1093882</v>
      </c>
      <c r="N12" s="116">
        <v>-1.2757915485127502E-2</v>
      </c>
      <c r="O12" s="116"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0"/>
        <v>-</v>
      </c>
      <c r="I13" s="115">
        <v>995707</v>
      </c>
      <c r="J13" s="116">
        <f t="shared" si="0"/>
        <v>4.3159375567253582</v>
      </c>
      <c r="K13" s="115">
        <v>1038688</v>
      </c>
      <c r="L13" s="116">
        <f t="shared" si="0"/>
        <v>4.3166312981630206E-2</v>
      </c>
      <c r="M13" s="115">
        <v>1088673</v>
      </c>
      <c r="N13" s="116">
        <v>4.8123209279398615E-2</v>
      </c>
      <c r="O13" s="116"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0"/>
        <v>-</v>
      </c>
      <c r="I14" s="115">
        <v>1029864</v>
      </c>
      <c r="J14" s="116">
        <f t="shared" si="0"/>
        <v>2.7456546486803006</v>
      </c>
      <c r="K14" s="115">
        <v>1069466</v>
      </c>
      <c r="L14" s="116">
        <f t="shared" si="0"/>
        <v>3.8453621060644982E-2</v>
      </c>
      <c r="M14" s="115">
        <v>1059592</v>
      </c>
      <c r="N14" s="116">
        <v>-9.232645077075885E-3</v>
      </c>
      <c r="O14" s="116"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0"/>
        <v>-</v>
      </c>
      <c r="I15" s="115">
        <v>1179956</v>
      </c>
      <c r="J15" s="116">
        <f t="shared" si="0"/>
        <v>1.1329067360791014</v>
      </c>
      <c r="K15" s="115">
        <v>1205442</v>
      </c>
      <c r="L15" s="116">
        <f t="shared" si="0"/>
        <v>2.1599110475305938E-2</v>
      </c>
      <c r="M15" s="115">
        <v>1224963</v>
      </c>
      <c r="N15" s="116">
        <v>1.6194059938180461E-2</v>
      </c>
      <c r="O15" s="116"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0"/>
        <v>1.7917318388732633</v>
      </c>
      <c r="I16" s="115">
        <v>1241553</v>
      </c>
      <c r="J16" s="116">
        <f t="shared" si="0"/>
        <v>0.55966157479523648</v>
      </c>
      <c r="K16" s="115">
        <v>1271908</v>
      </c>
      <c r="L16" s="116">
        <f t="shared" si="0"/>
        <v>2.4449218035798692E-2</v>
      </c>
      <c r="M16" s="115">
        <v>1304294</v>
      </c>
      <c r="N16" s="116">
        <v>2.5462533453677549E-2</v>
      </c>
      <c r="O16" s="116">
        <v>2.550929748004882E-2</v>
      </c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0"/>
        <v>3.3142929936305734</v>
      </c>
      <c r="I17" s="115">
        <v>1013730</v>
      </c>
      <c r="J17" s="116">
        <f t="shared" si="0"/>
        <v>0.33033338057668393</v>
      </c>
      <c r="K17" s="115">
        <v>1102818</v>
      </c>
      <c r="L17" s="116">
        <f t="shared" si="0"/>
        <v>8.7881388535408833E-2</v>
      </c>
      <c r="M17" s="115">
        <v>1101231</v>
      </c>
      <c r="N17" s="116">
        <v>-1.4390407120666859E-3</v>
      </c>
      <c r="O17" s="116">
        <v>3.8194919097176649E-2</v>
      </c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0"/>
        <v>5.9143474697362031</v>
      </c>
      <c r="I18" s="115">
        <v>1125132</v>
      </c>
      <c r="J18" s="116">
        <f t="shared" si="0"/>
        <v>0.18026451607489036</v>
      </c>
      <c r="K18" s="115">
        <v>1207802</v>
      </c>
      <c r="L18" s="116">
        <f t="shared" si="0"/>
        <v>7.3475823281179409E-2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0"/>
        <v>4.9077353452835357</v>
      </c>
      <c r="I19" s="115">
        <v>1064158</v>
      </c>
      <c r="J19" s="116">
        <f t="shared" si="0"/>
        <v>0.14784137547931975</v>
      </c>
      <c r="K19" s="115">
        <v>1149433</v>
      </c>
      <c r="L19" s="116">
        <f t="shared" si="0"/>
        <v>8.0133777127080696E-2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0"/>
        <v>3.220421303171471</v>
      </c>
      <c r="I20" s="115">
        <v>1109322</v>
      </c>
      <c r="J20" s="116">
        <f t="shared" si="0"/>
        <v>0.33676928323450062</v>
      </c>
      <c r="K20" s="115">
        <v>1155840</v>
      </c>
      <c r="L20" s="116">
        <f t="shared" si="0"/>
        <v>4.1933721678647062E-2</v>
      </c>
      <c r="M20" s="115"/>
      <c r="N20" s="116" t="s">
        <v>236</v>
      </c>
      <c r="O20" s="116" t="s">
        <v>236</v>
      </c>
    </row>
    <row r="21" spans="1:16" ht="15.75" x14ac:dyDescent="0.25">
      <c r="A21" s="1"/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0"/>
        <v>0.47265081152401667</v>
      </c>
      <c r="I21" s="118">
        <v>12632387</v>
      </c>
      <c r="J21" s="119">
        <f t="shared" si="0"/>
        <v>1.1917247575071039</v>
      </c>
      <c r="K21" s="118">
        <v>13590517</v>
      </c>
      <c r="L21" s="119">
        <f t="shared" si="0"/>
        <v>7.5847106330735325E-2</v>
      </c>
      <c r="M21" s="118">
        <v>10350937</v>
      </c>
      <c r="N21" s="119">
        <v>2.7139327619052578E-2</v>
      </c>
      <c r="O21" s="119">
        <v>5.1095258892806417E-2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856076</v>
      </c>
      <c r="D31" s="116">
        <v>6.5053303922556704E-2</v>
      </c>
      <c r="E31" s="115">
        <v>906100</v>
      </c>
      <c r="F31" s="116">
        <f t="shared" ref="F31:J43" si="1">IFERROR(E31/C31-1,"-")</f>
        <v>5.8434064265322272E-2</v>
      </c>
      <c r="G31" s="115">
        <v>76061</v>
      </c>
      <c r="H31" s="116">
        <f t="shared" si="1"/>
        <v>-0.91605672663061477</v>
      </c>
      <c r="I31" s="115">
        <v>648112</v>
      </c>
      <c r="J31" s="116">
        <f t="shared" si="1"/>
        <v>7.5209502898988969</v>
      </c>
      <c r="K31" s="115">
        <v>888772</v>
      </c>
      <c r="L31" s="116">
        <f t="shared" ref="L31:L43" si="2">IFERROR(K31/I31-1,"-")</f>
        <v>0.37132470930950201</v>
      </c>
      <c r="M31" s="115">
        <v>928991</v>
      </c>
      <c r="N31" s="116">
        <v>4.5252325680827044E-2</v>
      </c>
      <c r="O31" s="116">
        <v>8.5173512632056081E-2</v>
      </c>
    </row>
    <row r="32" spans="1:16" x14ac:dyDescent="0.25">
      <c r="B32" s="114" t="s">
        <v>73</v>
      </c>
      <c r="C32" s="115">
        <v>779618</v>
      </c>
      <c r="D32" s="116">
        <v>1.077390614384921E-2</v>
      </c>
      <c r="E32" s="115">
        <v>871413</v>
      </c>
      <c r="F32" s="116">
        <f t="shared" si="1"/>
        <v>0.11774356159041988</v>
      </c>
      <c r="G32" s="115">
        <v>83867</v>
      </c>
      <c r="H32" s="116">
        <f t="shared" si="1"/>
        <v>-0.90375746058413176</v>
      </c>
      <c r="I32" s="115">
        <v>765644</v>
      </c>
      <c r="J32" s="116">
        <f t="shared" si="1"/>
        <v>8.1292641921137037</v>
      </c>
      <c r="K32" s="115">
        <v>857530</v>
      </c>
      <c r="L32" s="116">
        <f t="shared" si="2"/>
        <v>0.12001138910511933</v>
      </c>
      <c r="M32" s="115">
        <v>874198</v>
      </c>
      <c r="N32" s="116">
        <v>1.9437220855247128E-2</v>
      </c>
      <c r="O32" s="116">
        <v>0.12131582390350149</v>
      </c>
    </row>
    <row r="33" spans="2:16" x14ac:dyDescent="0.25">
      <c r="B33" s="114" t="s">
        <v>75</v>
      </c>
      <c r="C33" s="115">
        <v>868894</v>
      </c>
      <c r="D33" s="116">
        <v>7.1923887820398047E-2</v>
      </c>
      <c r="E33" s="115">
        <v>383942</v>
      </c>
      <c r="F33" s="116">
        <f t="shared" si="1"/>
        <v>-0.55812561716388887</v>
      </c>
      <c r="G33" s="115">
        <v>100959</v>
      </c>
      <c r="H33" s="116">
        <f t="shared" si="1"/>
        <v>-0.73704622052289148</v>
      </c>
      <c r="I33" s="115">
        <v>905647</v>
      </c>
      <c r="J33" s="116">
        <f t="shared" si="1"/>
        <v>7.9704434473400099</v>
      </c>
      <c r="K33" s="115">
        <v>882809</v>
      </c>
      <c r="L33" s="116">
        <f t="shared" si="2"/>
        <v>-2.5217330814323868E-2</v>
      </c>
      <c r="M33" s="115">
        <v>957437</v>
      </c>
      <c r="N33" s="116">
        <v>8.4534706827864348E-2</v>
      </c>
      <c r="O33" s="116">
        <v>0.10190310900984478</v>
      </c>
    </row>
    <row r="34" spans="2:16" x14ac:dyDescent="0.25">
      <c r="B34" s="114" t="s">
        <v>77</v>
      </c>
      <c r="C34" s="115">
        <v>799151</v>
      </c>
      <c r="D34" s="116">
        <v>9.9344108986592072E-3</v>
      </c>
      <c r="E34" s="115">
        <v>0</v>
      </c>
      <c r="F34" s="116">
        <f t="shared" si="1"/>
        <v>-1</v>
      </c>
      <c r="G34" s="115">
        <v>123508</v>
      </c>
      <c r="H34" s="116" t="str">
        <f t="shared" si="1"/>
        <v>-</v>
      </c>
      <c r="I34" s="115">
        <v>937482</v>
      </c>
      <c r="J34" s="116">
        <f t="shared" si="1"/>
        <v>6.5904556789843571</v>
      </c>
      <c r="K34" s="115">
        <v>902599</v>
      </c>
      <c r="L34" s="116">
        <f t="shared" si="2"/>
        <v>-3.7209247750890184E-2</v>
      </c>
      <c r="M34" s="115">
        <v>891422</v>
      </c>
      <c r="N34" s="116">
        <v>-1.2383129163670681E-2</v>
      </c>
      <c r="O34" s="116">
        <v>0.11546128328688821</v>
      </c>
    </row>
    <row r="35" spans="2:16" x14ac:dyDescent="0.25">
      <c r="B35" s="114" t="s">
        <v>79</v>
      </c>
      <c r="C35" s="115">
        <v>772704</v>
      </c>
      <c r="D35" s="116">
        <v>4.2934616827778438E-2</v>
      </c>
      <c r="E35" s="115">
        <v>0</v>
      </c>
      <c r="F35" s="116">
        <f t="shared" si="1"/>
        <v>-1</v>
      </c>
      <c r="G35" s="115">
        <v>155069</v>
      </c>
      <c r="H35" s="116" t="str">
        <f t="shared" si="1"/>
        <v>-</v>
      </c>
      <c r="I35" s="115">
        <v>838796</v>
      </c>
      <c r="J35" s="116">
        <f t="shared" si="1"/>
        <v>4.4091791396088196</v>
      </c>
      <c r="K35" s="115">
        <v>859689</v>
      </c>
      <c r="L35" s="116">
        <f t="shared" si="2"/>
        <v>2.490832097434903E-2</v>
      </c>
      <c r="M35" s="115">
        <v>895119</v>
      </c>
      <c r="N35" s="116">
        <v>4.1212578036941228E-2</v>
      </c>
      <c r="O35" s="116">
        <v>0.15842418312833884</v>
      </c>
    </row>
    <row r="36" spans="2:16" x14ac:dyDescent="0.25">
      <c r="B36" s="114" t="s">
        <v>81</v>
      </c>
      <c r="C36" s="115">
        <v>805402</v>
      </c>
      <c r="D36" s="116">
        <v>7.2945169893664952E-2</v>
      </c>
      <c r="E36" s="115">
        <v>0</v>
      </c>
      <c r="F36" s="116">
        <f t="shared" si="1"/>
        <v>-1</v>
      </c>
      <c r="G36" s="115">
        <v>224555</v>
      </c>
      <c r="H36" s="116" t="str">
        <f t="shared" si="1"/>
        <v>-</v>
      </c>
      <c r="I36" s="115">
        <v>867296</v>
      </c>
      <c r="J36" s="116">
        <f t="shared" si="1"/>
        <v>2.8622876355458575</v>
      </c>
      <c r="K36" s="115">
        <v>877666</v>
      </c>
      <c r="L36" s="116">
        <f t="shared" si="2"/>
        <v>1.1956702210087489E-2</v>
      </c>
      <c r="M36" s="115">
        <v>863584</v>
      </c>
      <c r="N36" s="116">
        <v>-1.6044827986956278E-2</v>
      </c>
      <c r="O36" s="116">
        <v>7.2239701416187296E-2</v>
      </c>
    </row>
    <row r="37" spans="2:16" x14ac:dyDescent="0.25">
      <c r="B37" s="114" t="s">
        <v>83</v>
      </c>
      <c r="C37" s="115">
        <v>888075</v>
      </c>
      <c r="D37" s="116">
        <v>2.0808715682803625E-2</v>
      </c>
      <c r="E37" s="115">
        <v>0</v>
      </c>
      <c r="F37" s="116">
        <f t="shared" si="1"/>
        <v>-1</v>
      </c>
      <c r="G37" s="115">
        <v>471322</v>
      </c>
      <c r="H37" s="116" t="str">
        <f t="shared" si="1"/>
        <v>-</v>
      </c>
      <c r="I37" s="115">
        <v>975415</v>
      </c>
      <c r="J37" s="116">
        <f t="shared" si="1"/>
        <v>1.0695299604092319</v>
      </c>
      <c r="K37" s="115">
        <v>973051</v>
      </c>
      <c r="L37" s="116">
        <f t="shared" si="2"/>
        <v>-2.4235838079176286E-3</v>
      </c>
      <c r="M37" s="115">
        <v>973406</v>
      </c>
      <c r="N37" s="116">
        <v>3.6483185362334858E-4</v>
      </c>
      <c r="O37" s="116">
        <v>9.6085353151479369E-2</v>
      </c>
    </row>
    <row r="38" spans="2:16" x14ac:dyDescent="0.25">
      <c r="B38" s="114" t="s">
        <v>85</v>
      </c>
      <c r="C38" s="115">
        <v>963606</v>
      </c>
      <c r="D38" s="116">
        <v>3.6312659906371003E-2</v>
      </c>
      <c r="E38" s="115">
        <v>230640</v>
      </c>
      <c r="F38" s="116">
        <f t="shared" si="1"/>
        <v>-0.7606490619610089</v>
      </c>
      <c r="G38" s="115">
        <v>677761</v>
      </c>
      <c r="H38" s="116">
        <f t="shared" si="1"/>
        <v>1.938609954908082</v>
      </c>
      <c r="I38" s="115">
        <v>1027589</v>
      </c>
      <c r="J38" s="116">
        <f t="shared" si="1"/>
        <v>0.51615244901963964</v>
      </c>
      <c r="K38" s="115">
        <v>1013397</v>
      </c>
      <c r="L38" s="116">
        <f t="shared" si="2"/>
        <v>-1.3810969171526799E-2</v>
      </c>
      <c r="M38" s="115">
        <v>1040296</v>
      </c>
      <c r="N38" s="116">
        <v>2.6543398095711712E-2</v>
      </c>
      <c r="O38" s="116">
        <v>7.9586469988771391E-2</v>
      </c>
    </row>
    <row r="39" spans="2:16" x14ac:dyDescent="0.25">
      <c r="B39" s="114" t="s">
        <v>87</v>
      </c>
      <c r="C39" s="115">
        <v>817454</v>
      </c>
      <c r="D39" s="116">
        <v>5.3609721229452845E-4</v>
      </c>
      <c r="E39" s="115">
        <v>133948</v>
      </c>
      <c r="F39" s="116">
        <f t="shared" si="1"/>
        <v>-0.83614001521798165</v>
      </c>
      <c r="G39" s="115">
        <v>659282</v>
      </c>
      <c r="H39" s="116">
        <f t="shared" si="1"/>
        <v>3.9219249260907221</v>
      </c>
      <c r="I39" s="115">
        <v>842331</v>
      </c>
      <c r="J39" s="116">
        <f t="shared" si="1"/>
        <v>0.27764901817431697</v>
      </c>
      <c r="K39" s="115">
        <v>901945</v>
      </c>
      <c r="L39" s="116">
        <f t="shared" si="2"/>
        <v>7.0772653505569716E-2</v>
      </c>
      <c r="M39" s="115">
        <v>886452</v>
      </c>
      <c r="N39" s="116">
        <v>-1.7177322342271428E-2</v>
      </c>
      <c r="O39" s="116">
        <v>8.4405972690818176E-2</v>
      </c>
    </row>
    <row r="40" spans="2:16" x14ac:dyDescent="0.25">
      <c r="B40" s="114" t="s">
        <v>89</v>
      </c>
      <c r="C40" s="115">
        <v>904906</v>
      </c>
      <c r="D40" s="116">
        <v>-1.1136524324743768E-2</v>
      </c>
      <c r="E40" s="115">
        <v>101792</v>
      </c>
      <c r="F40" s="116">
        <f t="shared" si="1"/>
        <v>-0.88751096799004536</v>
      </c>
      <c r="G40" s="115">
        <v>827285</v>
      </c>
      <c r="H40" s="116">
        <f t="shared" si="1"/>
        <v>7.1272103898145236</v>
      </c>
      <c r="I40" s="115">
        <v>941161</v>
      </c>
      <c r="J40" s="116">
        <f t="shared" si="1"/>
        <v>0.13765026562792748</v>
      </c>
      <c r="K40" s="115">
        <v>991862</v>
      </c>
      <c r="L40" s="116">
        <f t="shared" si="2"/>
        <v>5.3870697999598427E-2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793329</v>
      </c>
      <c r="D41" s="116">
        <v>3.9217268712699038E-4</v>
      </c>
      <c r="E41" s="115">
        <v>116956</v>
      </c>
      <c r="F41" s="116">
        <f t="shared" si="1"/>
        <v>-0.85257566532926443</v>
      </c>
      <c r="G41" s="115">
        <v>794749</v>
      </c>
      <c r="H41" s="116">
        <f t="shared" si="1"/>
        <v>5.7952819863880434</v>
      </c>
      <c r="I41" s="115">
        <v>871062</v>
      </c>
      <c r="J41" s="116">
        <f t="shared" si="1"/>
        <v>9.6021511194100295E-2</v>
      </c>
      <c r="K41" s="115">
        <v>915264</v>
      </c>
      <c r="L41" s="116">
        <f t="shared" si="2"/>
        <v>5.0744952712895364E-2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823014</v>
      </c>
      <c r="D42" s="116">
        <v>3.3267379437450062E-2</v>
      </c>
      <c r="E42" s="115">
        <v>156090</v>
      </c>
      <c r="F42" s="116">
        <f t="shared" si="1"/>
        <v>-0.81034344494747357</v>
      </c>
      <c r="G42" s="115">
        <v>703865</v>
      </c>
      <c r="H42" s="116">
        <f t="shared" si="1"/>
        <v>3.5093535780639371</v>
      </c>
      <c r="I42" s="115">
        <v>895820</v>
      </c>
      <c r="J42" s="116">
        <f t="shared" si="1"/>
        <v>0.27271564859738717</v>
      </c>
      <c r="K42" s="115">
        <v>916201</v>
      </c>
      <c r="L42" s="116">
        <f t="shared" si="2"/>
        <v>2.2751222343774469E-2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10072229</v>
      </c>
      <c r="D43" s="119">
        <v>2.8830606156622585E-2</v>
      </c>
      <c r="E43" s="118">
        <v>3047683</v>
      </c>
      <c r="F43" s="119">
        <f t="shared" si="1"/>
        <v>-0.69741722512464721</v>
      </c>
      <c r="G43" s="118">
        <v>4898283</v>
      </c>
      <c r="H43" s="119">
        <f t="shared" si="1"/>
        <v>0.60721538296469801</v>
      </c>
      <c r="I43" s="118">
        <v>10516355</v>
      </c>
      <c r="J43" s="119">
        <f t="shared" si="1"/>
        <v>1.1469472057861907</v>
      </c>
      <c r="K43" s="118">
        <v>10980785</v>
      </c>
      <c r="L43" s="119">
        <f t="shared" si="2"/>
        <v>4.4162640002167963E-2</v>
      </c>
      <c r="M43" s="118">
        <v>8310905</v>
      </c>
      <c r="N43" s="119">
        <v>1.8810639294741138E-2</v>
      </c>
      <c r="O43" s="119">
        <v>0.10063925477222835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/>
      <c r="B53" s="114" t="s">
        <v>71</v>
      </c>
      <c r="C53" s="115">
        <v>707069</v>
      </c>
      <c r="D53" s="116">
        <v>8.217779655206181E-2</v>
      </c>
      <c r="E53" s="115">
        <v>780614</v>
      </c>
      <c r="F53" s="116">
        <f t="shared" ref="F53:J65" si="3">IFERROR(E53/C53-1,"-")</f>
        <v>0.10401389397640126</v>
      </c>
      <c r="G53" s="115">
        <v>66225</v>
      </c>
      <c r="H53" s="116">
        <f t="shared" si="3"/>
        <v>-0.91516293584281094</v>
      </c>
      <c r="I53" s="115">
        <v>578443</v>
      </c>
      <c r="J53" s="116">
        <f t="shared" si="3"/>
        <v>7.73451113627784</v>
      </c>
      <c r="K53" s="115">
        <v>769796</v>
      </c>
      <c r="L53" s="116">
        <f t="shared" ref="L53:L65" si="4">IFERROR(K53/I53-1,"-")</f>
        <v>0.3308070112353334</v>
      </c>
      <c r="M53" s="115">
        <v>831490</v>
      </c>
      <c r="N53" s="116">
        <v>8.0143310695301118E-2</v>
      </c>
      <c r="O53" s="116">
        <v>0.17596726769240334</v>
      </c>
    </row>
    <row r="54" spans="1:16" x14ac:dyDescent="0.25">
      <c r="A54" s="1">
        <v>2</v>
      </c>
      <c r="B54" s="114" t="s">
        <v>73</v>
      </c>
      <c r="C54" s="115">
        <v>648824</v>
      </c>
      <c r="D54" s="116">
        <v>3.8666816078889665E-2</v>
      </c>
      <c r="E54" s="115">
        <v>747887</v>
      </c>
      <c r="F54" s="116">
        <f t="shared" si="3"/>
        <v>0.15268085027680844</v>
      </c>
      <c r="G54" s="115">
        <v>74502</v>
      </c>
      <c r="H54" s="116">
        <f t="shared" si="3"/>
        <v>-0.90038334668205222</v>
      </c>
      <c r="I54" s="115">
        <v>672985</v>
      </c>
      <c r="J54" s="116">
        <f t="shared" si="3"/>
        <v>8.0331132050146312</v>
      </c>
      <c r="K54" s="115">
        <v>750195</v>
      </c>
      <c r="L54" s="116">
        <f t="shared" si="4"/>
        <v>0.11472766852158656</v>
      </c>
      <c r="M54" s="115">
        <v>778455</v>
      </c>
      <c r="N54" s="116">
        <v>3.7670205746505925E-2</v>
      </c>
      <c r="O54" s="116">
        <v>0.19979378074793774</v>
      </c>
    </row>
    <row r="55" spans="1:16" x14ac:dyDescent="0.25">
      <c r="A55" s="1">
        <v>3</v>
      </c>
      <c r="B55" s="114" t="s">
        <v>75</v>
      </c>
      <c r="C55" s="115">
        <v>724718</v>
      </c>
      <c r="D55" s="116">
        <v>9.9518602749411045E-2</v>
      </c>
      <c r="E55" s="115">
        <v>324851</v>
      </c>
      <c r="F55" s="116">
        <f t="shared" si="3"/>
        <v>-0.5517553034421665</v>
      </c>
      <c r="G55" s="115">
        <v>94487</v>
      </c>
      <c r="H55" s="116">
        <f t="shared" si="3"/>
        <v>-0.70913741992482704</v>
      </c>
      <c r="I55" s="115">
        <v>799315</v>
      </c>
      <c r="J55" s="116">
        <f t="shared" si="3"/>
        <v>7.4595235323377818</v>
      </c>
      <c r="K55" s="115">
        <v>783877</v>
      </c>
      <c r="L55" s="116">
        <f t="shared" si="4"/>
        <v>-1.9314037644733273E-2</v>
      </c>
      <c r="M55" s="115">
        <v>859658</v>
      </c>
      <c r="N55" s="116">
        <v>9.6674605837395511E-2</v>
      </c>
      <c r="O55" s="116">
        <v>0.186196561973071</v>
      </c>
    </row>
    <row r="56" spans="1:16" x14ac:dyDescent="0.25">
      <c r="A56" s="1">
        <v>4</v>
      </c>
      <c r="B56" s="114" t="s">
        <v>77</v>
      </c>
      <c r="C56" s="115">
        <v>661320</v>
      </c>
      <c r="D56" s="116">
        <v>1.3705223497384234E-2</v>
      </c>
      <c r="E56" s="115">
        <v>0</v>
      </c>
      <c r="F56" s="116">
        <f t="shared" si="3"/>
        <v>-1</v>
      </c>
      <c r="G56" s="115">
        <v>120142</v>
      </c>
      <c r="H56" s="116" t="str">
        <f t="shared" si="3"/>
        <v>-</v>
      </c>
      <c r="I56" s="115">
        <v>836000</v>
      </c>
      <c r="J56" s="116">
        <f t="shared" si="3"/>
        <v>5.9584325215162055</v>
      </c>
      <c r="K56" s="115">
        <v>807216</v>
      </c>
      <c r="L56" s="116">
        <f t="shared" si="4"/>
        <v>-3.4430622009569367E-2</v>
      </c>
      <c r="M56" s="115">
        <v>799218</v>
      </c>
      <c r="N56" s="116">
        <v>-9.9081286793125667E-3</v>
      </c>
      <c r="O56" s="116">
        <v>0.20851932498639081</v>
      </c>
    </row>
    <row r="57" spans="1:16" x14ac:dyDescent="0.25">
      <c r="A57" s="1">
        <v>5</v>
      </c>
      <c r="B57" s="114" t="s">
        <v>79</v>
      </c>
      <c r="C57" s="115">
        <v>639188</v>
      </c>
      <c r="D57" s="116">
        <v>3.4644738865462932E-2</v>
      </c>
      <c r="E57" s="115">
        <v>0</v>
      </c>
      <c r="F57" s="116">
        <f t="shared" si="3"/>
        <v>-1</v>
      </c>
      <c r="G57" s="115">
        <v>153471</v>
      </c>
      <c r="H57" s="116" t="str">
        <f t="shared" si="3"/>
        <v>-</v>
      </c>
      <c r="I57" s="115">
        <v>758829</v>
      </c>
      <c r="J57" s="116">
        <f t="shared" si="3"/>
        <v>3.944445530425944</v>
      </c>
      <c r="K57" s="115">
        <v>768623</v>
      </c>
      <c r="L57" s="116">
        <f t="shared" si="4"/>
        <v>1.2906728656917332E-2</v>
      </c>
      <c r="M57" s="115">
        <v>810790</v>
      </c>
      <c r="N57" s="116">
        <v>5.4860445237782329E-2</v>
      </c>
      <c r="O57" s="116">
        <v>0.26846874471986326</v>
      </c>
    </row>
    <row r="58" spans="1:16" x14ac:dyDescent="0.25">
      <c r="A58" s="1">
        <v>6</v>
      </c>
      <c r="B58" s="114" t="s">
        <v>81</v>
      </c>
      <c r="C58" s="115">
        <v>662766</v>
      </c>
      <c r="D58" s="116">
        <v>7.5239824201924543E-2</v>
      </c>
      <c r="E58" s="115">
        <v>0</v>
      </c>
      <c r="F58" s="116">
        <f t="shared" si="3"/>
        <v>-1</v>
      </c>
      <c r="G58" s="115">
        <v>216578</v>
      </c>
      <c r="H58" s="116" t="str">
        <f t="shared" si="3"/>
        <v>-</v>
      </c>
      <c r="I58" s="115">
        <v>771983</v>
      </c>
      <c r="J58" s="116">
        <f t="shared" si="3"/>
        <v>2.5644571470786506</v>
      </c>
      <c r="K58" s="115">
        <v>782837</v>
      </c>
      <c r="L58" s="116">
        <f t="shared" si="4"/>
        <v>1.4059895101316888E-2</v>
      </c>
      <c r="M58" s="115">
        <v>777387</v>
      </c>
      <c r="N58" s="116">
        <v>-6.9618579602139796E-3</v>
      </c>
      <c r="O58" s="116">
        <v>0.17294339178533602</v>
      </c>
    </row>
    <row r="59" spans="1:16" x14ac:dyDescent="0.25">
      <c r="A59" s="1">
        <v>7</v>
      </c>
      <c r="B59" s="114" t="s">
        <v>83</v>
      </c>
      <c r="C59" s="115">
        <v>734666</v>
      </c>
      <c r="D59" s="116">
        <v>4.8018202437928315E-2</v>
      </c>
      <c r="E59" s="115">
        <v>0</v>
      </c>
      <c r="F59" s="116">
        <f t="shared" si="3"/>
        <v>-1</v>
      </c>
      <c r="G59" s="115">
        <v>428769</v>
      </c>
      <c r="H59" s="116" t="str">
        <f t="shared" si="3"/>
        <v>-</v>
      </c>
      <c r="I59" s="115">
        <v>856910</v>
      </c>
      <c r="J59" s="116">
        <f t="shared" si="3"/>
        <v>0.99853534187406279</v>
      </c>
      <c r="K59" s="115">
        <v>861980</v>
      </c>
      <c r="L59" s="116">
        <f t="shared" si="4"/>
        <v>5.9166073449954393E-3</v>
      </c>
      <c r="M59" s="115">
        <v>876426</v>
      </c>
      <c r="N59" s="116">
        <v>1.6759089538040284E-2</v>
      </c>
      <c r="O59" s="116">
        <v>0.19295843281164493</v>
      </c>
    </row>
    <row r="60" spans="1:16" x14ac:dyDescent="0.25">
      <c r="A60" s="1">
        <v>8</v>
      </c>
      <c r="B60" s="114" t="s">
        <v>85</v>
      </c>
      <c r="C60" s="115">
        <v>803612</v>
      </c>
      <c r="D60" s="116">
        <v>7.0234060263026477E-2</v>
      </c>
      <c r="E60" s="115">
        <v>208352</v>
      </c>
      <c r="F60" s="116">
        <f t="shared" si="3"/>
        <v>-0.74073060133497259</v>
      </c>
      <c r="G60" s="115">
        <v>609870</v>
      </c>
      <c r="H60" s="116">
        <f t="shared" si="3"/>
        <v>1.9271137306097375</v>
      </c>
      <c r="I60" s="115">
        <v>899262</v>
      </c>
      <c r="J60" s="116">
        <f t="shared" si="3"/>
        <v>0.47451424073982973</v>
      </c>
      <c r="K60" s="115">
        <v>898641</v>
      </c>
      <c r="L60" s="116">
        <f t="shared" si="4"/>
        <v>-6.9056626433672275E-4</v>
      </c>
      <c r="M60" s="115">
        <v>938432</v>
      </c>
      <c r="N60" s="116">
        <v>4.4279083638516292E-2</v>
      </c>
      <c r="O60" s="116">
        <v>0.16776752960383856</v>
      </c>
    </row>
    <row r="61" spans="1:16" x14ac:dyDescent="0.25">
      <c r="A61" s="1">
        <v>9</v>
      </c>
      <c r="B61" s="114" t="s">
        <v>87</v>
      </c>
      <c r="C61" s="115">
        <v>693000</v>
      </c>
      <c r="D61" s="116">
        <v>3.188571530675155E-2</v>
      </c>
      <c r="E61" s="115">
        <v>128245</v>
      </c>
      <c r="F61" s="116">
        <f t="shared" si="3"/>
        <v>-0.81494227994227997</v>
      </c>
      <c r="G61" s="115">
        <v>592582</v>
      </c>
      <c r="H61" s="116">
        <f t="shared" si="3"/>
        <v>3.6207025615033723</v>
      </c>
      <c r="I61" s="115">
        <v>740905</v>
      </c>
      <c r="J61" s="116">
        <f t="shared" si="3"/>
        <v>0.25029953660421689</v>
      </c>
      <c r="K61" s="115">
        <v>804647</v>
      </c>
      <c r="L61" s="116">
        <f t="shared" si="4"/>
        <v>8.6032622266012604E-2</v>
      </c>
      <c r="M61" s="115">
        <v>798194</v>
      </c>
      <c r="N61" s="116">
        <v>-8.019665766478945E-3</v>
      </c>
      <c r="O61" s="116">
        <v>0.15179509379509382</v>
      </c>
    </row>
    <row r="62" spans="1:16" x14ac:dyDescent="0.25">
      <c r="A62" s="1">
        <v>10</v>
      </c>
      <c r="B62" s="114" t="s">
        <v>89</v>
      </c>
      <c r="C62" s="115">
        <v>761958</v>
      </c>
      <c r="D62" s="116">
        <v>1.1261186532231404E-2</v>
      </c>
      <c r="E62" s="115">
        <v>96621</v>
      </c>
      <c r="F62" s="116">
        <f t="shared" si="3"/>
        <v>-0.87319379808335895</v>
      </c>
      <c r="G62" s="115">
        <v>723435</v>
      </c>
      <c r="H62" s="116">
        <f t="shared" si="3"/>
        <v>6.4873474710466672</v>
      </c>
      <c r="I62" s="115">
        <v>827535</v>
      </c>
      <c r="J62" s="116">
        <f t="shared" si="3"/>
        <v>0.14389682556138417</v>
      </c>
      <c r="K62" s="115">
        <v>885886</v>
      </c>
      <c r="L62" s="116">
        <f t="shared" si="4"/>
        <v>7.0511821252273288E-2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669122</v>
      </c>
      <c r="D63" s="116">
        <v>3.4703408177150896E-2</v>
      </c>
      <c r="E63" s="115">
        <v>110317</v>
      </c>
      <c r="F63" s="116">
        <f t="shared" si="3"/>
        <v>-0.83513170991239272</v>
      </c>
      <c r="G63" s="115">
        <v>693650</v>
      </c>
      <c r="H63" s="116">
        <f t="shared" si="3"/>
        <v>5.2877888267447446</v>
      </c>
      <c r="I63" s="115">
        <v>766204</v>
      </c>
      <c r="J63" s="116">
        <f t="shared" si="3"/>
        <v>0.10459741944784828</v>
      </c>
      <c r="K63" s="115">
        <v>815267</v>
      </c>
      <c r="L63" s="116">
        <f t="shared" si="4"/>
        <v>6.4033860434035805E-2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702533</v>
      </c>
      <c r="D64" s="116">
        <v>9.0598473699570858E-2</v>
      </c>
      <c r="E64" s="115">
        <v>149128</v>
      </c>
      <c r="F64" s="116">
        <f t="shared" si="3"/>
        <v>-0.78772812095659561</v>
      </c>
      <c r="G64" s="115">
        <v>621131</v>
      </c>
      <c r="H64" s="116">
        <f t="shared" si="3"/>
        <v>3.1650863687570405</v>
      </c>
      <c r="I64" s="115">
        <v>780462</v>
      </c>
      <c r="J64" s="116">
        <f t="shared" si="3"/>
        <v>0.25651754621810863</v>
      </c>
      <c r="K64" s="115">
        <v>814267</v>
      </c>
      <c r="L64" s="116">
        <f t="shared" si="4"/>
        <v>4.3314088322045086E-2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8408776</v>
      </c>
      <c r="D65" s="119">
        <v>5.2213266749362663E-2</v>
      </c>
      <c r="E65" s="118">
        <v>2681566</v>
      </c>
      <c r="F65" s="119">
        <f t="shared" si="3"/>
        <v>-0.68109912786355586</v>
      </c>
      <c r="G65" s="118">
        <v>4394842</v>
      </c>
      <c r="H65" s="119">
        <f t="shared" si="3"/>
        <v>0.63890875704718808</v>
      </c>
      <c r="I65" s="118">
        <v>9288833</v>
      </c>
      <c r="J65" s="119">
        <f t="shared" si="3"/>
        <v>1.113576096706093</v>
      </c>
      <c r="K65" s="118">
        <v>9743232</v>
      </c>
      <c r="L65" s="119">
        <f t="shared" si="4"/>
        <v>4.8918846963875939E-2</v>
      </c>
      <c r="M65" s="118">
        <v>7470050</v>
      </c>
      <c r="N65" s="119">
        <v>3.3514706802003191E-2</v>
      </c>
      <c r="O65" s="119">
        <v>0.19041529279797187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149007</v>
      </c>
      <c r="D75" s="116">
        <v>-9.3344236791191859E-3</v>
      </c>
      <c r="E75" s="115">
        <v>125486</v>
      </c>
      <c r="F75" s="116">
        <f t="shared" ref="F75:J87" si="5">IFERROR(E75/C75-1,"-")</f>
        <v>-0.15785164455361156</v>
      </c>
      <c r="G75" s="115">
        <v>9836</v>
      </c>
      <c r="H75" s="116">
        <f t="shared" si="5"/>
        <v>-0.92161675406021393</v>
      </c>
      <c r="I75" s="115">
        <v>69669</v>
      </c>
      <c r="J75" s="116">
        <f t="shared" si="5"/>
        <v>6.0830622204148028</v>
      </c>
      <c r="K75" s="115">
        <v>118976</v>
      </c>
      <c r="L75" s="116">
        <f t="shared" ref="L75:L87" si="6">IFERROR(K75/I75-1,"-")</f>
        <v>0.70773227690938589</v>
      </c>
      <c r="M75" s="115">
        <v>97501</v>
      </c>
      <c r="N75" s="116">
        <v>-0.18049858795051099</v>
      </c>
      <c r="O75" s="116">
        <v>-0.34566161321280209</v>
      </c>
    </row>
    <row r="76" spans="1:16" x14ac:dyDescent="0.25">
      <c r="A76" s="1">
        <v>2</v>
      </c>
      <c r="B76" s="114" t="s">
        <v>73</v>
      </c>
      <c r="C76" s="115">
        <v>130794</v>
      </c>
      <c r="D76" s="116">
        <v>-0.10804839127647681</v>
      </c>
      <c r="E76" s="115">
        <v>123526</v>
      </c>
      <c r="F76" s="116">
        <f t="shared" si="5"/>
        <v>-5.556829823998044E-2</v>
      </c>
      <c r="G76" s="115">
        <v>9365</v>
      </c>
      <c r="H76" s="116">
        <f t="shared" si="5"/>
        <v>-0.92418600132765572</v>
      </c>
      <c r="I76" s="115">
        <v>92659</v>
      </c>
      <c r="J76" s="116">
        <f t="shared" si="5"/>
        <v>8.8941804591564342</v>
      </c>
      <c r="K76" s="115">
        <v>107335</v>
      </c>
      <c r="L76" s="116">
        <f t="shared" si="6"/>
        <v>0.15838720469679135</v>
      </c>
      <c r="M76" s="115">
        <v>95743</v>
      </c>
      <c r="N76" s="116">
        <v>-0.10799832300740675</v>
      </c>
      <c r="O76" s="116">
        <v>-0.26798629906570637</v>
      </c>
    </row>
    <row r="77" spans="1:16" x14ac:dyDescent="0.25">
      <c r="A77" s="1">
        <v>3</v>
      </c>
      <c r="B77" s="114" t="s">
        <v>75</v>
      </c>
      <c r="C77" s="115">
        <v>144176</v>
      </c>
      <c r="D77" s="116">
        <v>-4.8154750115534384E-2</v>
      </c>
      <c r="E77" s="115">
        <v>59091</v>
      </c>
      <c r="F77" s="116">
        <f t="shared" si="5"/>
        <v>-0.59014676506492059</v>
      </c>
      <c r="G77" s="115">
        <v>6472</v>
      </c>
      <c r="H77" s="116">
        <f t="shared" si="5"/>
        <v>-0.89047401465536202</v>
      </c>
      <c r="I77" s="115">
        <v>106332</v>
      </c>
      <c r="J77" s="116">
        <f t="shared" si="5"/>
        <v>15.429542645241039</v>
      </c>
      <c r="K77" s="115">
        <v>98932</v>
      </c>
      <c r="L77" s="116">
        <f t="shared" si="6"/>
        <v>-6.9593349132904492E-2</v>
      </c>
      <c r="M77" s="115">
        <v>97779</v>
      </c>
      <c r="N77" s="116">
        <v>-1.1654469736788853E-2</v>
      </c>
      <c r="O77" s="116">
        <v>-0.32180806791699035</v>
      </c>
    </row>
    <row r="78" spans="1:16" x14ac:dyDescent="0.25">
      <c r="A78" s="1">
        <v>4</v>
      </c>
      <c r="B78" s="114" t="s">
        <v>77</v>
      </c>
      <c r="C78" s="115">
        <v>137831</v>
      </c>
      <c r="D78" s="116">
        <v>-7.7747622578485664E-3</v>
      </c>
      <c r="E78" s="115">
        <v>0</v>
      </c>
      <c r="F78" s="116">
        <f t="shared" si="5"/>
        <v>-1</v>
      </c>
      <c r="G78" s="115">
        <v>3366</v>
      </c>
      <c r="H78" s="116" t="str">
        <f t="shared" si="5"/>
        <v>-</v>
      </c>
      <c r="I78" s="115">
        <v>101482</v>
      </c>
      <c r="J78" s="116">
        <f t="shared" si="5"/>
        <v>29.149138443256092</v>
      </c>
      <c r="K78" s="115">
        <v>95383</v>
      </c>
      <c r="L78" s="116">
        <f t="shared" si="6"/>
        <v>-6.0099327959638127E-2</v>
      </c>
      <c r="M78" s="115">
        <v>92204</v>
      </c>
      <c r="N78" s="116">
        <v>-3.3328790245641282E-2</v>
      </c>
      <c r="O78" s="116">
        <v>-0.33103583373841883</v>
      </c>
    </row>
    <row r="79" spans="1:16" x14ac:dyDescent="0.25">
      <c r="A79" s="1">
        <v>5</v>
      </c>
      <c r="B79" s="114" t="s">
        <v>79</v>
      </c>
      <c r="C79" s="115">
        <v>133516</v>
      </c>
      <c r="D79" s="116">
        <v>8.4534843106515378E-2</v>
      </c>
      <c r="E79" s="115">
        <v>0</v>
      </c>
      <c r="F79" s="116">
        <f t="shared" si="5"/>
        <v>-1</v>
      </c>
      <c r="G79" s="115">
        <v>1598</v>
      </c>
      <c r="H79" s="116" t="str">
        <f t="shared" si="5"/>
        <v>-</v>
      </c>
      <c r="I79" s="115">
        <v>79967</v>
      </c>
      <c r="J79" s="116">
        <f t="shared" si="5"/>
        <v>49.041927409261575</v>
      </c>
      <c r="K79" s="115">
        <v>91066</v>
      </c>
      <c r="L79" s="116">
        <f t="shared" si="6"/>
        <v>0.13879475283554465</v>
      </c>
      <c r="M79" s="115">
        <v>84329</v>
      </c>
      <c r="N79" s="116">
        <v>-7.397931170799199E-2</v>
      </c>
      <c r="O79" s="116">
        <v>-0.36839779502082148</v>
      </c>
    </row>
    <row r="80" spans="1:16" x14ac:dyDescent="0.25">
      <c r="A80" s="1">
        <v>6</v>
      </c>
      <c r="B80" s="114" t="s">
        <v>81</v>
      </c>
      <c r="C80" s="115">
        <v>142636</v>
      </c>
      <c r="D80" s="116">
        <v>6.2410153660516832E-2</v>
      </c>
      <c r="E80" s="115">
        <v>0</v>
      </c>
      <c r="F80" s="116">
        <f t="shared" si="5"/>
        <v>-1</v>
      </c>
      <c r="G80" s="115">
        <v>7977</v>
      </c>
      <c r="H80" s="116" t="str">
        <f t="shared" si="5"/>
        <v>-</v>
      </c>
      <c r="I80" s="115">
        <v>95313</v>
      </c>
      <c r="J80" s="116">
        <f t="shared" si="5"/>
        <v>10.948476871004138</v>
      </c>
      <c r="K80" s="115">
        <v>94829</v>
      </c>
      <c r="L80" s="116">
        <f t="shared" si="6"/>
        <v>-5.078006148164449E-3</v>
      </c>
      <c r="M80" s="115">
        <v>86197</v>
      </c>
      <c r="N80" s="116">
        <v>-9.102700650644846E-2</v>
      </c>
      <c r="O80" s="116">
        <v>-0.39568552118679712</v>
      </c>
    </row>
    <row r="81" spans="1:16" x14ac:dyDescent="0.25">
      <c r="A81" s="1">
        <v>7</v>
      </c>
      <c r="B81" s="114" t="s">
        <v>83</v>
      </c>
      <c r="C81" s="115">
        <v>153409</v>
      </c>
      <c r="D81" s="116">
        <v>-9.2077151159693948E-2</v>
      </c>
      <c r="E81" s="115">
        <v>0</v>
      </c>
      <c r="F81" s="116">
        <f t="shared" si="5"/>
        <v>-1</v>
      </c>
      <c r="G81" s="115">
        <v>42553</v>
      </c>
      <c r="H81" s="116" t="str">
        <f t="shared" si="5"/>
        <v>-</v>
      </c>
      <c r="I81" s="115">
        <v>118505</v>
      </c>
      <c r="J81" s="116">
        <f t="shared" si="5"/>
        <v>1.7848800319601437</v>
      </c>
      <c r="K81" s="115">
        <v>111071</v>
      </c>
      <c r="L81" s="116">
        <f t="shared" si="6"/>
        <v>-6.2731530315176531E-2</v>
      </c>
      <c r="M81" s="115">
        <v>96980</v>
      </c>
      <c r="N81" s="116">
        <v>-0.12686479819214735</v>
      </c>
      <c r="O81" s="116">
        <v>-0.36783369945700706</v>
      </c>
    </row>
    <row r="82" spans="1:16" x14ac:dyDescent="0.25">
      <c r="A82" s="1">
        <v>8</v>
      </c>
      <c r="B82" s="114" t="s">
        <v>85</v>
      </c>
      <c r="C82" s="115">
        <v>159994</v>
      </c>
      <c r="D82" s="116">
        <v>-0.10600896259624737</v>
      </c>
      <c r="E82" s="115">
        <v>22288</v>
      </c>
      <c r="F82" s="116">
        <f t="shared" si="5"/>
        <v>-0.86069477605410205</v>
      </c>
      <c r="G82" s="115">
        <v>67891</v>
      </c>
      <c r="H82" s="116">
        <f t="shared" si="5"/>
        <v>2.0460786073223258</v>
      </c>
      <c r="I82" s="115">
        <v>128327</v>
      </c>
      <c r="J82" s="116">
        <f t="shared" si="5"/>
        <v>0.8901916307021549</v>
      </c>
      <c r="K82" s="115">
        <v>114756</v>
      </c>
      <c r="L82" s="116">
        <f t="shared" si="6"/>
        <v>-0.1057532709406438</v>
      </c>
      <c r="M82" s="115">
        <v>101864</v>
      </c>
      <c r="N82" s="116">
        <v>-0.11234270974938132</v>
      </c>
      <c r="O82" s="116">
        <v>-0.3633261247296774</v>
      </c>
    </row>
    <row r="83" spans="1:16" x14ac:dyDescent="0.25">
      <c r="A83" s="1">
        <v>9</v>
      </c>
      <c r="B83" s="114" t="s">
        <v>87</v>
      </c>
      <c r="C83" s="115">
        <v>124454</v>
      </c>
      <c r="D83" s="116">
        <v>-0.14423433954479814</v>
      </c>
      <c r="E83" s="115">
        <v>5703</v>
      </c>
      <c r="F83" s="116">
        <f t="shared" si="5"/>
        <v>-0.95417584006942324</v>
      </c>
      <c r="G83" s="115">
        <v>66700</v>
      </c>
      <c r="H83" s="116">
        <f t="shared" si="5"/>
        <v>10.6955988076451</v>
      </c>
      <c r="I83" s="115">
        <v>101426</v>
      </c>
      <c r="J83" s="116">
        <f t="shared" si="5"/>
        <v>0.52062968515742125</v>
      </c>
      <c r="K83" s="115">
        <v>97298</v>
      </c>
      <c r="L83" s="116">
        <f t="shared" si="6"/>
        <v>-4.0699623370733296E-2</v>
      </c>
      <c r="M83" s="115">
        <v>88258</v>
      </c>
      <c r="N83" s="116">
        <v>-9.2910440091266033E-2</v>
      </c>
      <c r="O83" s="116">
        <v>-0.29083838205280665</v>
      </c>
    </row>
    <row r="84" spans="1:16" x14ac:dyDescent="0.25">
      <c r="A84" s="1">
        <v>10</v>
      </c>
      <c r="B84" s="114" t="s">
        <v>89</v>
      </c>
      <c r="C84" s="115">
        <v>142948</v>
      </c>
      <c r="D84" s="116">
        <v>-0.11555214572093253</v>
      </c>
      <c r="E84" s="115">
        <v>5171</v>
      </c>
      <c r="F84" s="116">
        <f t="shared" si="5"/>
        <v>-0.96382600665976437</v>
      </c>
      <c r="G84" s="115">
        <v>103850</v>
      </c>
      <c r="H84" s="116">
        <f t="shared" si="5"/>
        <v>19.083156062657125</v>
      </c>
      <c r="I84" s="115">
        <v>113626</v>
      </c>
      <c r="J84" s="116">
        <f t="shared" si="5"/>
        <v>9.4135772749157409E-2</v>
      </c>
      <c r="K84" s="115">
        <v>105976</v>
      </c>
      <c r="L84" s="116">
        <f t="shared" si="6"/>
        <v>-6.7326140143981084E-2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124207</v>
      </c>
      <c r="D85" s="116">
        <v>-0.15123207915920678</v>
      </c>
      <c r="E85" s="115">
        <v>6639</v>
      </c>
      <c r="F85" s="116">
        <f t="shared" si="5"/>
        <v>-0.94654890626132182</v>
      </c>
      <c r="G85" s="115">
        <v>101099</v>
      </c>
      <c r="H85" s="116">
        <f t="shared" si="5"/>
        <v>14.228046392528995</v>
      </c>
      <c r="I85" s="115">
        <v>104858</v>
      </c>
      <c r="J85" s="116">
        <f t="shared" si="5"/>
        <v>3.7181376670392341E-2</v>
      </c>
      <c r="K85" s="115">
        <v>99997</v>
      </c>
      <c r="L85" s="116">
        <f t="shared" si="6"/>
        <v>-4.6357931679032571E-2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120481</v>
      </c>
      <c r="D86" s="116">
        <v>-0.20915165677676839</v>
      </c>
      <c r="E86" s="115">
        <v>6962</v>
      </c>
      <c r="F86" s="116">
        <f t="shared" si="5"/>
        <v>-0.94221495505515396</v>
      </c>
      <c r="G86" s="115">
        <v>82734</v>
      </c>
      <c r="H86" s="116">
        <f t="shared" si="5"/>
        <v>10.883654122378626</v>
      </c>
      <c r="I86" s="115">
        <v>115358</v>
      </c>
      <c r="J86" s="116">
        <f t="shared" si="5"/>
        <v>0.39432397805013664</v>
      </c>
      <c r="K86" s="115">
        <v>101934</v>
      </c>
      <c r="L86" s="116">
        <f t="shared" si="6"/>
        <v>-0.11636817559250334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1663453</v>
      </c>
      <c r="D87" s="119">
        <v>-7.5070685278834981E-2</v>
      </c>
      <c r="E87" s="118">
        <v>366117</v>
      </c>
      <c r="F87" s="119">
        <f t="shared" si="5"/>
        <v>-0.77990541361853927</v>
      </c>
      <c r="G87" s="118">
        <v>503441</v>
      </c>
      <c r="H87" s="119">
        <f t="shared" si="5"/>
        <v>0.3750822824397666</v>
      </c>
      <c r="I87" s="118">
        <v>1227522</v>
      </c>
      <c r="J87" s="119">
        <f t="shared" si="5"/>
        <v>1.4382638680600111</v>
      </c>
      <c r="K87" s="118">
        <v>1237553</v>
      </c>
      <c r="L87" s="119">
        <f t="shared" si="6"/>
        <v>8.1717476346656603E-3</v>
      </c>
      <c r="M87" s="118">
        <v>840855</v>
      </c>
      <c r="N87" s="119">
        <v>-9.5510549176783366E-2</v>
      </c>
      <c r="O87" s="119">
        <v>-0.3409282052206547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253053</v>
      </c>
      <c r="D97" s="116">
        <v>-5.7286325541922034E-3</v>
      </c>
      <c r="E97" s="115">
        <v>248197</v>
      </c>
      <c r="F97" s="116">
        <f t="shared" ref="F97:J109" si="7">IFERROR(E97/C97-1,"-")</f>
        <v>-1.9189655921881932E-2</v>
      </c>
      <c r="G97" s="115">
        <v>22351</v>
      </c>
      <c r="H97" s="116">
        <f t="shared" si="7"/>
        <v>-0.90994653440613704</v>
      </c>
      <c r="I97" s="115">
        <v>138246</v>
      </c>
      <c r="J97" s="116">
        <f t="shared" si="7"/>
        <v>5.1852266117847075</v>
      </c>
      <c r="K97" s="115">
        <v>216785</v>
      </c>
      <c r="L97" s="116">
        <f t="shared" ref="L97:L109" si="8">IFERROR(K97/I97-1,"-")</f>
        <v>0.56811046974234336</v>
      </c>
      <c r="M97" s="115">
        <v>236190</v>
      </c>
      <c r="N97" s="116">
        <v>8.9512650783033942E-2</v>
      </c>
      <c r="O97" s="116">
        <v>-6.6638214129056017E-2</v>
      </c>
    </row>
    <row r="98" spans="2:15" x14ac:dyDescent="0.25">
      <c r="B98" s="114" t="s">
        <v>73</v>
      </c>
      <c r="C98" s="115">
        <v>236102</v>
      </c>
      <c r="D98" s="116">
        <v>-1.1107667306097468E-2</v>
      </c>
      <c r="E98" s="115">
        <v>244281</v>
      </c>
      <c r="F98" s="116">
        <f t="shared" si="7"/>
        <v>3.4641807354448551E-2</v>
      </c>
      <c r="G98" s="115">
        <v>19860</v>
      </c>
      <c r="H98" s="116">
        <f t="shared" si="7"/>
        <v>-0.91870018544217524</v>
      </c>
      <c r="I98" s="115">
        <v>146840</v>
      </c>
      <c r="J98" s="116">
        <f t="shared" si="7"/>
        <v>6.3937562940584085</v>
      </c>
      <c r="K98" s="115">
        <v>219814</v>
      </c>
      <c r="L98" s="116">
        <f t="shared" si="8"/>
        <v>0.4969626804685372</v>
      </c>
      <c r="M98" s="115">
        <v>240126</v>
      </c>
      <c r="N98" s="116">
        <v>9.2405397290436397E-2</v>
      </c>
      <c r="O98" s="116">
        <v>1.7043481207274835E-2</v>
      </c>
    </row>
    <row r="99" spans="2:15" x14ac:dyDescent="0.25">
      <c r="B99" s="114" t="s">
        <v>75</v>
      </c>
      <c r="C99" s="115">
        <v>249172</v>
      </c>
      <c r="D99" s="116">
        <v>-5.5587140593849282E-2</v>
      </c>
      <c r="E99" s="115">
        <v>112373</v>
      </c>
      <c r="F99" s="116">
        <f t="shared" si="7"/>
        <v>-0.54901433547910683</v>
      </c>
      <c r="G99" s="115">
        <v>21919</v>
      </c>
      <c r="H99" s="116">
        <f t="shared" si="7"/>
        <v>-0.80494424817349364</v>
      </c>
      <c r="I99" s="115">
        <v>151401</v>
      </c>
      <c r="J99" s="116">
        <f t="shared" si="7"/>
        <v>5.907295040832155</v>
      </c>
      <c r="K99" s="115">
        <v>215392</v>
      </c>
      <c r="L99" s="116">
        <f t="shared" si="8"/>
        <v>0.42265903131419202</v>
      </c>
      <c r="M99" s="115">
        <v>241360</v>
      </c>
      <c r="N99" s="116">
        <v>0.12056158074580292</v>
      </c>
      <c r="O99" s="116">
        <v>-3.1351837285088169E-2</v>
      </c>
    </row>
    <row r="100" spans="2:15" x14ac:dyDescent="0.25">
      <c r="B100" s="114" t="s">
        <v>77</v>
      </c>
      <c r="C100" s="115">
        <v>246300</v>
      </c>
      <c r="D100" s="116">
        <v>7.8012570248078505E-2</v>
      </c>
      <c r="E100" s="115">
        <v>0</v>
      </c>
      <c r="F100" s="116">
        <f t="shared" si="7"/>
        <v>-1</v>
      </c>
      <c r="G100" s="115">
        <v>31391</v>
      </c>
      <c r="H100" s="116" t="str">
        <f t="shared" si="7"/>
        <v>-</v>
      </c>
      <c r="I100" s="115">
        <v>179593</v>
      </c>
      <c r="J100" s="116">
        <f t="shared" si="7"/>
        <v>4.7211621165302153</v>
      </c>
      <c r="K100" s="115">
        <v>205419</v>
      </c>
      <c r="L100" s="116">
        <f t="shared" si="8"/>
        <v>0.14380293218555296</v>
      </c>
      <c r="M100" s="115">
        <v>202460</v>
      </c>
      <c r="N100" s="116">
        <v>-1.4404704530739609E-2</v>
      </c>
      <c r="O100" s="116">
        <v>-0.17799431587494929</v>
      </c>
    </row>
    <row r="101" spans="2:15" x14ac:dyDescent="0.25">
      <c r="B101" s="114" t="s">
        <v>79</v>
      </c>
      <c r="C101" s="115">
        <v>211058</v>
      </c>
      <c r="D101" s="116">
        <v>3.0003416133912442E-2</v>
      </c>
      <c r="E101" s="115">
        <v>0</v>
      </c>
      <c r="F101" s="116">
        <f t="shared" si="7"/>
        <v>-1</v>
      </c>
      <c r="G101" s="115">
        <v>32237</v>
      </c>
      <c r="H101" s="116" t="str">
        <f t="shared" si="7"/>
        <v>-</v>
      </c>
      <c r="I101" s="115">
        <v>156911</v>
      </c>
      <c r="J101" s="116">
        <f t="shared" si="7"/>
        <v>3.8674194248844493</v>
      </c>
      <c r="K101" s="115">
        <v>178999</v>
      </c>
      <c r="L101" s="116">
        <f t="shared" si="8"/>
        <v>0.14076769633741426</v>
      </c>
      <c r="M101" s="115">
        <v>193554</v>
      </c>
      <c r="N101" s="116">
        <v>8.1313303426276073E-2</v>
      </c>
      <c r="O101" s="116">
        <v>-8.2934548797013119E-2</v>
      </c>
    </row>
    <row r="102" spans="2:15" x14ac:dyDescent="0.25">
      <c r="B102" s="114" t="s">
        <v>81</v>
      </c>
      <c r="C102" s="115">
        <v>254601</v>
      </c>
      <c r="D102" s="116">
        <v>0.10274168399168393</v>
      </c>
      <c r="E102" s="115">
        <v>0</v>
      </c>
      <c r="F102" s="116">
        <f t="shared" si="7"/>
        <v>-1</v>
      </c>
      <c r="G102" s="115">
        <v>50394</v>
      </c>
      <c r="H102" s="116" t="str">
        <f t="shared" si="7"/>
        <v>-</v>
      </c>
      <c r="I102" s="115">
        <v>162568</v>
      </c>
      <c r="J102" s="116">
        <f t="shared" si="7"/>
        <v>2.225939595983649</v>
      </c>
      <c r="K102" s="115">
        <v>191800</v>
      </c>
      <c r="L102" s="116">
        <f t="shared" si="8"/>
        <v>0.17981398553220806</v>
      </c>
      <c r="M102" s="115">
        <v>196008</v>
      </c>
      <c r="N102" s="116">
        <v>2.1939520333680962E-2</v>
      </c>
      <c r="O102" s="116">
        <v>-0.23013656662778226</v>
      </c>
    </row>
    <row r="103" spans="2:15" x14ac:dyDescent="0.25">
      <c r="B103" s="114" t="s">
        <v>83</v>
      </c>
      <c r="C103" s="115">
        <v>294990</v>
      </c>
      <c r="D103" s="116">
        <v>2.475474529638988E-2</v>
      </c>
      <c r="E103" s="115">
        <v>0</v>
      </c>
      <c r="F103" s="116">
        <f t="shared" si="7"/>
        <v>-1</v>
      </c>
      <c r="G103" s="115">
        <v>81893</v>
      </c>
      <c r="H103" s="116" t="str">
        <f t="shared" si="7"/>
        <v>-</v>
      </c>
      <c r="I103" s="115">
        <v>204541</v>
      </c>
      <c r="J103" s="116">
        <f t="shared" si="7"/>
        <v>1.4976615827970643</v>
      </c>
      <c r="K103" s="115">
        <v>232391</v>
      </c>
      <c r="L103" s="116">
        <f t="shared" si="8"/>
        <v>0.13615852078556379</v>
      </c>
      <c r="M103" s="115">
        <v>251557</v>
      </c>
      <c r="N103" s="116">
        <v>8.2473073397850927E-2</v>
      </c>
      <c r="O103" s="116">
        <v>-0.14723549950845793</v>
      </c>
    </row>
    <row r="104" spans="2:15" x14ac:dyDescent="0.25">
      <c r="B104" s="114" t="s">
        <v>85</v>
      </c>
      <c r="C104" s="115">
        <v>308244</v>
      </c>
      <c r="D104" s="116">
        <v>-8.670483051392508E-3</v>
      </c>
      <c r="E104" s="115">
        <v>54502</v>
      </c>
      <c r="F104" s="116">
        <f t="shared" si="7"/>
        <v>-0.82318552834767256</v>
      </c>
      <c r="G104" s="115">
        <v>118279</v>
      </c>
      <c r="H104" s="116">
        <f t="shared" si="7"/>
        <v>1.1701772412021576</v>
      </c>
      <c r="I104" s="115">
        <v>213964</v>
      </c>
      <c r="J104" s="116">
        <f t="shared" si="7"/>
        <v>0.80897707961683807</v>
      </c>
      <c r="K104" s="115">
        <v>258511</v>
      </c>
      <c r="L104" s="116">
        <f t="shared" si="8"/>
        <v>0.2081985754612925</v>
      </c>
      <c r="M104" s="115">
        <v>263998</v>
      </c>
      <c r="N104" s="116">
        <v>2.12254024006715E-2</v>
      </c>
      <c r="O104" s="116">
        <v>-0.14354212896276974</v>
      </c>
    </row>
    <row r="105" spans="2:15" x14ac:dyDescent="0.25">
      <c r="B105" s="114" t="s">
        <v>87</v>
      </c>
      <c r="C105" s="115">
        <v>243263</v>
      </c>
      <c r="D105" s="116">
        <v>2.2405561252794914E-2</v>
      </c>
      <c r="E105" s="115">
        <v>42677</v>
      </c>
      <c r="F105" s="116">
        <f t="shared" si="7"/>
        <v>-0.82456436038361769</v>
      </c>
      <c r="G105" s="115">
        <v>102730</v>
      </c>
      <c r="H105" s="116">
        <f t="shared" si="7"/>
        <v>1.4071513930220023</v>
      </c>
      <c r="I105" s="115">
        <v>171399</v>
      </c>
      <c r="J105" s="116">
        <f t="shared" si="7"/>
        <v>0.66844154579966908</v>
      </c>
      <c r="K105" s="115">
        <v>200873</v>
      </c>
      <c r="L105" s="116">
        <f t="shared" si="8"/>
        <v>0.17196132999609093</v>
      </c>
      <c r="M105" s="115">
        <v>214779</v>
      </c>
      <c r="N105" s="116">
        <v>6.9227820563241504E-2</v>
      </c>
      <c r="O105" s="116">
        <v>-0.11709137846692674</v>
      </c>
    </row>
    <row r="106" spans="2:15" x14ac:dyDescent="0.25">
      <c r="B106" s="114" t="s">
        <v>89</v>
      </c>
      <c r="C106" s="115">
        <v>254213</v>
      </c>
      <c r="D106" s="116">
        <v>-4.7869989587780992E-2</v>
      </c>
      <c r="E106" s="115">
        <v>36079</v>
      </c>
      <c r="F106" s="116">
        <f t="shared" si="7"/>
        <v>-0.85807570816598677</v>
      </c>
      <c r="G106" s="115">
        <v>126003</v>
      </c>
      <c r="H106" s="116">
        <f t="shared" si="7"/>
        <v>2.4924194129549044</v>
      </c>
      <c r="I106" s="115">
        <v>183971</v>
      </c>
      <c r="J106" s="116">
        <f t="shared" si="7"/>
        <v>0.46005253843162475</v>
      </c>
      <c r="K106" s="115">
        <v>215940</v>
      </c>
      <c r="L106" s="116">
        <f t="shared" si="8"/>
        <v>0.17377195318827421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231168</v>
      </c>
      <c r="D107" s="116">
        <v>4.7122505831993289E-2</v>
      </c>
      <c r="E107" s="115">
        <v>39973</v>
      </c>
      <c r="F107" s="116">
        <f t="shared" si="7"/>
        <v>-0.82708246816168329</v>
      </c>
      <c r="G107" s="115">
        <v>132346</v>
      </c>
      <c r="H107" s="116">
        <f t="shared" si="7"/>
        <v>2.3108848472719083</v>
      </c>
      <c r="I107" s="115">
        <v>193096</v>
      </c>
      <c r="J107" s="116">
        <f t="shared" si="7"/>
        <v>0.45902407326250882</v>
      </c>
      <c r="K107" s="115">
        <v>234169</v>
      </c>
      <c r="L107" s="116">
        <f t="shared" si="8"/>
        <v>0.21270766872436497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251552</v>
      </c>
      <c r="D108" s="116">
        <v>2.6269516508712343E-2</v>
      </c>
      <c r="E108" s="115">
        <v>40538</v>
      </c>
      <c r="F108" s="116">
        <f t="shared" si="7"/>
        <v>-0.83884842895305944</v>
      </c>
      <c r="G108" s="115">
        <v>125988</v>
      </c>
      <c r="H108" s="116">
        <f t="shared" si="7"/>
        <v>2.1078987616557305</v>
      </c>
      <c r="I108" s="115">
        <v>213502</v>
      </c>
      <c r="J108" s="116">
        <f t="shared" si="7"/>
        <v>0.69462171000412742</v>
      </c>
      <c r="K108" s="115">
        <v>239639</v>
      </c>
      <c r="L108" s="116">
        <f t="shared" si="8"/>
        <v>0.12242039887214173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3033716</v>
      </c>
      <c r="D109" s="119">
        <v>1.4289310817167777E-2</v>
      </c>
      <c r="E109" s="118">
        <v>866126</v>
      </c>
      <c r="F109" s="119">
        <f t="shared" si="7"/>
        <v>-0.71449997297044288</v>
      </c>
      <c r="G109" s="118">
        <v>865391</v>
      </c>
      <c r="H109" s="119">
        <f t="shared" si="7"/>
        <v>-8.4860632286754001E-4</v>
      </c>
      <c r="I109" s="118">
        <v>2116032</v>
      </c>
      <c r="J109" s="119">
        <f t="shared" si="7"/>
        <v>1.4451744933792932</v>
      </c>
      <c r="K109" s="118">
        <v>2609732</v>
      </c>
      <c r="L109" s="119">
        <f t="shared" si="8"/>
        <v>0.23331405196140698</v>
      </c>
      <c r="M109" s="118">
        <v>2040032</v>
      </c>
      <c r="N109" s="119">
        <v>6.2525521046008725E-2</v>
      </c>
      <c r="O109" s="119">
        <v>-0.11178722587201317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4CBA8-D14A-4EF8-9106-FE8B2DF94C58}">
  <sheetPr>
    <tabColor rgb="FFF29140"/>
    <pageSetUpPr fitToPage="1"/>
  </sheetPr>
  <dimension ref="A1:P162"/>
  <sheetViews>
    <sheetView showGridLines="0" workbookViewId="0">
      <selection activeCell="D15" sqref="D1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2869569</v>
      </c>
      <c r="D8" s="176">
        <v>2760383</v>
      </c>
      <c r="E8" s="176">
        <v>489585</v>
      </c>
      <c r="F8" s="176">
        <v>2570788</v>
      </c>
      <c r="G8" s="176">
        <v>2803075</v>
      </c>
      <c r="H8" s="176">
        <v>2881997</v>
      </c>
      <c r="I8" s="177">
        <f>IFERROR(H8/G8-1,"-")</f>
        <v>2.8155507790551537E-2</v>
      </c>
      <c r="J8" s="177">
        <f>IFERROR(H8/D8-1,"-")</f>
        <v>4.4056929781120857E-2</v>
      </c>
      <c r="K8" s="176">
        <f>H8-G8</f>
        <v>78922</v>
      </c>
      <c r="L8" s="176">
        <f>H8-D8</f>
        <v>121614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475213</v>
      </c>
      <c r="D9" s="158">
        <v>431728</v>
      </c>
      <c r="E9" s="158">
        <v>238618</v>
      </c>
      <c r="F9" s="158">
        <v>389213</v>
      </c>
      <c r="G9" s="158">
        <v>411909</v>
      </c>
      <c r="H9" s="158">
        <v>404354</v>
      </c>
      <c r="I9" s="159">
        <f>IFERROR(H9/G9-1,"-")</f>
        <v>-1.8341429781820739E-2</v>
      </c>
      <c r="J9" s="160">
        <f t="shared" ref="J9:J20" si="0">IFERROR(H9/D9-1,"-")</f>
        <v>-6.3405662824741471E-2</v>
      </c>
      <c r="K9" s="158">
        <f t="shared" ref="K9:K19" si="1">H9-G9</f>
        <v>-7555</v>
      </c>
      <c r="L9" s="158">
        <f t="shared" ref="L9:L20" si="2">H9-D9</f>
        <v>-27374</v>
      </c>
      <c r="M9" s="159">
        <f>H9/H$8</f>
        <v>0.14030340767183311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0.37299795940106806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0.79612019027084346</v>
      </c>
      <c r="N11" s="79"/>
    </row>
    <row r="12" spans="1:14" x14ac:dyDescent="0.25">
      <c r="A12" s="1"/>
      <c r="B12" s="157" t="s">
        <v>107</v>
      </c>
      <c r="C12" s="158">
        <v>2394356</v>
      </c>
      <c r="D12" s="158">
        <v>2328655</v>
      </c>
      <c r="E12" s="158">
        <v>250967</v>
      </c>
      <c r="F12" s="158">
        <v>2181575</v>
      </c>
      <c r="G12" s="158">
        <v>2391166</v>
      </c>
      <c r="H12" s="158">
        <v>2477643</v>
      </c>
      <c r="I12" s="159">
        <f>IFERROR(H12/G12-1,"-")</f>
        <v>3.6165201412198034E-2</v>
      </c>
      <c r="J12" s="160">
        <f t="shared" si="0"/>
        <v>6.3980280462327066E-2</v>
      </c>
      <c r="K12" s="158">
        <f t="shared" si="1"/>
        <v>86477</v>
      </c>
      <c r="L12" s="158">
        <f t="shared" si="2"/>
        <v>148988</v>
      </c>
      <c r="M12" s="159">
        <f>H12/H$8</f>
        <v>0.85969659232816686</v>
      </c>
      <c r="N12" s="79"/>
    </row>
    <row r="13" spans="1:14" s="56" customFormat="1" x14ac:dyDescent="0.25">
      <c r="A13" s="161"/>
      <c r="B13" s="162" t="s">
        <v>110</v>
      </c>
      <c r="C13" s="163">
        <v>1155394</v>
      </c>
      <c r="D13" s="163">
        <v>1184373</v>
      </c>
      <c r="E13" s="163">
        <v>73616</v>
      </c>
      <c r="F13" s="163">
        <v>1155744</v>
      </c>
      <c r="G13" s="163">
        <v>1286861</v>
      </c>
      <c r="H13" s="163">
        <v>1312336</v>
      </c>
      <c r="I13" s="164">
        <f t="shared" ref="I13:I20" si="3">IFERROR(H13/G13-1,"-")</f>
        <v>1.9796232848769302E-2</v>
      </c>
      <c r="J13" s="165">
        <f t="shared" si="0"/>
        <v>0.10804282096940754</v>
      </c>
      <c r="K13" s="163">
        <f t="shared" si="1"/>
        <v>25475</v>
      </c>
      <c r="L13" s="163">
        <f t="shared" si="2"/>
        <v>127963</v>
      </c>
      <c r="M13" s="164">
        <f t="shared" ref="M13:M20" si="4">H13/H$8</f>
        <v>0.45535647677634639</v>
      </c>
      <c r="N13" s="166"/>
    </row>
    <row r="14" spans="1:14" s="56" customFormat="1" x14ac:dyDescent="0.25">
      <c r="A14" s="161"/>
      <c r="B14" s="162" t="s">
        <v>113</v>
      </c>
      <c r="C14" s="163">
        <v>429764</v>
      </c>
      <c r="D14" s="163">
        <v>358642</v>
      </c>
      <c r="E14" s="163">
        <v>21237</v>
      </c>
      <c r="F14" s="163">
        <v>240568</v>
      </c>
      <c r="G14" s="163">
        <v>263827</v>
      </c>
      <c r="H14" s="163">
        <v>262153</v>
      </c>
      <c r="I14" s="164">
        <f t="shared" si="3"/>
        <v>-6.3450670325629899E-3</v>
      </c>
      <c r="J14" s="165">
        <f t="shared" si="0"/>
        <v>-0.26903987820723729</v>
      </c>
      <c r="K14" s="163">
        <f t="shared" si="1"/>
        <v>-1674</v>
      </c>
      <c r="L14" s="163">
        <f t="shared" si="2"/>
        <v>-96489</v>
      </c>
      <c r="M14" s="164">
        <f t="shared" si="4"/>
        <v>9.0962273728945595E-2</v>
      </c>
      <c r="N14" s="166"/>
    </row>
    <row r="15" spans="1:14" x14ac:dyDescent="0.25">
      <c r="A15" s="161"/>
      <c r="B15" s="162" t="s">
        <v>116</v>
      </c>
      <c r="C15" s="163">
        <v>84290</v>
      </c>
      <c r="D15" s="163">
        <v>88844</v>
      </c>
      <c r="E15" s="163">
        <v>15164</v>
      </c>
      <c r="F15" s="163">
        <v>96299</v>
      </c>
      <c r="G15" s="163">
        <v>113190</v>
      </c>
      <c r="H15" s="163">
        <v>108150</v>
      </c>
      <c r="I15" s="164">
        <f t="shared" si="3"/>
        <v>-4.4526901669758812E-2</v>
      </c>
      <c r="J15" s="165">
        <f t="shared" si="0"/>
        <v>0.21730223763000311</v>
      </c>
      <c r="K15" s="163">
        <f t="shared" si="1"/>
        <v>-5040</v>
      </c>
      <c r="L15" s="163">
        <f t="shared" si="2"/>
        <v>19306</v>
      </c>
      <c r="M15" s="164">
        <f t="shared" si="4"/>
        <v>3.7526062657247734E-2</v>
      </c>
      <c r="N15" s="79"/>
    </row>
    <row r="16" spans="1:14" x14ac:dyDescent="0.25">
      <c r="A16" s="161"/>
      <c r="B16" s="162" t="s">
        <v>123</v>
      </c>
      <c r="C16" s="163">
        <v>97146</v>
      </c>
      <c r="D16" s="163">
        <v>88702</v>
      </c>
      <c r="E16" s="163">
        <v>2488</v>
      </c>
      <c r="F16" s="163">
        <v>115899</v>
      </c>
      <c r="G16" s="163">
        <v>115626</v>
      </c>
      <c r="H16" s="163">
        <v>113758</v>
      </c>
      <c r="I16" s="164">
        <f t="shared" si="3"/>
        <v>-1.6155535952121491E-2</v>
      </c>
      <c r="J16" s="165">
        <f t="shared" si="0"/>
        <v>0.2824739013776465</v>
      </c>
      <c r="K16" s="163">
        <f t="shared" si="1"/>
        <v>-1868</v>
      </c>
      <c r="L16" s="163">
        <f t="shared" si="2"/>
        <v>25056</v>
      </c>
      <c r="M16" s="164">
        <f t="shared" si="4"/>
        <v>3.9471935605762253E-2</v>
      </c>
      <c r="N16" s="79"/>
    </row>
    <row r="17" spans="1:14" x14ac:dyDescent="0.25">
      <c r="A17" s="161"/>
      <c r="B17" s="162" t="s">
        <v>119</v>
      </c>
      <c r="C17" s="163">
        <v>84727</v>
      </c>
      <c r="D17" s="163">
        <v>85629</v>
      </c>
      <c r="E17" s="163">
        <v>61832</v>
      </c>
      <c r="F17" s="163">
        <v>86458</v>
      </c>
      <c r="G17" s="163">
        <v>88893</v>
      </c>
      <c r="H17" s="163">
        <v>86336</v>
      </c>
      <c r="I17" s="164">
        <f t="shared" si="3"/>
        <v>-2.8764919622467411E-2</v>
      </c>
      <c r="J17" s="165">
        <f t="shared" si="0"/>
        <v>8.2565485991894505E-3</v>
      </c>
      <c r="K17" s="163">
        <f t="shared" si="1"/>
        <v>-2557</v>
      </c>
      <c r="L17" s="163">
        <f t="shared" si="2"/>
        <v>707</v>
      </c>
      <c r="M17" s="164">
        <f t="shared" si="4"/>
        <v>2.9957005506945359E-2</v>
      </c>
      <c r="N17" s="79"/>
    </row>
    <row r="18" spans="1:14" x14ac:dyDescent="0.25">
      <c r="A18" s="161"/>
      <c r="B18" s="162" t="s">
        <v>128</v>
      </c>
      <c r="C18" s="163">
        <v>14832</v>
      </c>
      <c r="D18" s="163">
        <v>14799</v>
      </c>
      <c r="E18" s="163">
        <v>209</v>
      </c>
      <c r="F18" s="163">
        <v>10414</v>
      </c>
      <c r="G18" s="163">
        <v>9657</v>
      </c>
      <c r="H18" s="163">
        <v>12379</v>
      </c>
      <c r="I18" s="164">
        <f t="shared" si="3"/>
        <v>0.28186807497152322</v>
      </c>
      <c r="J18" s="165">
        <f t="shared" si="0"/>
        <v>-0.16352456247043723</v>
      </c>
      <c r="K18" s="163">
        <f t="shared" si="1"/>
        <v>2722</v>
      </c>
      <c r="L18" s="163">
        <f t="shared" si="2"/>
        <v>-2420</v>
      </c>
      <c r="M18" s="164">
        <f t="shared" si="4"/>
        <v>4.2952855259738298E-3</v>
      </c>
      <c r="N18" s="79"/>
    </row>
    <row r="19" spans="1:14" x14ac:dyDescent="0.25">
      <c r="A19" s="161" t="s">
        <v>144</v>
      </c>
      <c r="B19" s="162" t="s">
        <v>131</v>
      </c>
      <c r="C19" s="163">
        <v>10554</v>
      </c>
      <c r="D19" s="163">
        <v>9801</v>
      </c>
      <c r="E19" s="163">
        <v>556</v>
      </c>
      <c r="F19" s="163">
        <v>4668</v>
      </c>
      <c r="G19" s="163">
        <v>6780</v>
      </c>
      <c r="H19" s="163">
        <v>4347</v>
      </c>
      <c r="I19" s="164">
        <f t="shared" si="3"/>
        <v>-0.35884955752212389</v>
      </c>
      <c r="J19" s="165">
        <f t="shared" si="0"/>
        <v>-0.556473829201102</v>
      </c>
      <c r="K19" s="163">
        <f t="shared" si="1"/>
        <v>-2433</v>
      </c>
      <c r="L19" s="163">
        <f t="shared" si="2"/>
        <v>-5454</v>
      </c>
      <c r="M19" s="164">
        <f t="shared" si="4"/>
        <v>1.5083291203981128E-3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517649</v>
      </c>
      <c r="D20" s="169">
        <f t="shared" si="5"/>
        <v>497865</v>
      </c>
      <c r="E20" s="169">
        <f t="shared" si="5"/>
        <v>75865</v>
      </c>
      <c r="F20" s="169">
        <f t="shared" si="5"/>
        <v>471525</v>
      </c>
      <c r="G20" s="169">
        <f t="shared" si="5"/>
        <v>506332</v>
      </c>
      <c r="H20" s="169">
        <f t="shared" si="5"/>
        <v>578184</v>
      </c>
      <c r="I20" s="170">
        <f t="shared" si="3"/>
        <v>0.14190689113072064</v>
      </c>
      <c r="J20" s="171">
        <f t="shared" si="0"/>
        <v>0.16132686571661004</v>
      </c>
      <c r="K20" s="169">
        <f>H20-G20</f>
        <v>71852</v>
      </c>
      <c r="L20" s="169">
        <f t="shared" si="2"/>
        <v>80319</v>
      </c>
      <c r="M20" s="170">
        <f t="shared" si="4"/>
        <v>0.20061922340654761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1054948</v>
      </c>
      <c r="D22" s="176">
        <v>1060717</v>
      </c>
      <c r="E22" s="176">
        <v>176625</v>
      </c>
      <c r="F22" s="176">
        <v>1013730</v>
      </c>
      <c r="G22" s="176">
        <v>1102818</v>
      </c>
      <c r="H22" s="176">
        <v>1101231</v>
      </c>
      <c r="I22" s="177">
        <f>IFERROR(H22/G22-1,"-")</f>
        <v>-1.4390407120666859E-3</v>
      </c>
      <c r="J22" s="177">
        <f>IFERROR(H22/D22-1,"-")</f>
        <v>3.8194919097176649E-2</v>
      </c>
      <c r="K22" s="176">
        <f>H22-G22</f>
        <v>-1587</v>
      </c>
      <c r="L22" s="176">
        <f>H22-D22</f>
        <v>40514</v>
      </c>
      <c r="M22" s="177">
        <f>H22/H$8</f>
        <v>0.38210692099957078</v>
      </c>
      <c r="N22" s="79"/>
    </row>
    <row r="23" spans="1:14" x14ac:dyDescent="0.25">
      <c r="A23" s="161" t="s">
        <v>96</v>
      </c>
      <c r="B23" s="157" t="s">
        <v>97</v>
      </c>
      <c r="C23" s="158">
        <v>103855</v>
      </c>
      <c r="D23" s="158">
        <v>109655</v>
      </c>
      <c r="E23" s="158">
        <v>76690</v>
      </c>
      <c r="F23" s="158">
        <v>90471</v>
      </c>
      <c r="G23" s="158">
        <v>81203</v>
      </c>
      <c r="H23" s="158">
        <v>74099</v>
      </c>
      <c r="I23" s="159">
        <f>IFERROR(H23/G23-1,"-")</f>
        <v>-8.7484452544856706E-2</v>
      </c>
      <c r="J23" s="160">
        <f t="shared" ref="J23:J34" si="6">IFERROR(H23/D23-1,"-")</f>
        <v>-0.32425334002097483</v>
      </c>
      <c r="K23" s="158">
        <f t="shared" ref="K23:K33" si="7">H23-G23</f>
        <v>-7104</v>
      </c>
      <c r="L23" s="158">
        <f t="shared" ref="L23:L34" si="8">H23-D23</f>
        <v>-35556</v>
      </c>
      <c r="M23" s="159">
        <f>H23/H$8</f>
        <v>2.5710991371607952E-2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6.3095485526182021E-2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0.14553554358314738</v>
      </c>
      <c r="N25" s="79"/>
    </row>
    <row r="26" spans="1:14" x14ac:dyDescent="0.25">
      <c r="A26" s="161"/>
      <c r="B26" s="157" t="s">
        <v>107</v>
      </c>
      <c r="C26" s="158">
        <v>951093</v>
      </c>
      <c r="D26" s="158">
        <v>951062</v>
      </c>
      <c r="E26" s="158">
        <v>99935</v>
      </c>
      <c r="F26" s="158">
        <v>923259</v>
      </c>
      <c r="G26" s="158">
        <v>1021615</v>
      </c>
      <c r="H26" s="158">
        <v>1027132</v>
      </c>
      <c r="I26" s="159">
        <f>IFERROR(H26/G26-1,"-")</f>
        <v>5.4002730970081902E-3</v>
      </c>
      <c r="J26" s="160">
        <f t="shared" si="6"/>
        <v>7.9984270215821995E-2</v>
      </c>
      <c r="K26" s="158">
        <f t="shared" si="7"/>
        <v>5517</v>
      </c>
      <c r="L26" s="158">
        <f t="shared" si="8"/>
        <v>76070</v>
      </c>
      <c r="M26" s="159">
        <f>H26/H$8</f>
        <v>0.35639592962796285</v>
      </c>
      <c r="N26" s="79"/>
    </row>
    <row r="27" spans="1:14" s="56" customFormat="1" x14ac:dyDescent="0.25">
      <c r="A27" s="161"/>
      <c r="B27" s="162" t="s">
        <v>110</v>
      </c>
      <c r="C27" s="163">
        <v>482051</v>
      </c>
      <c r="D27" s="163">
        <v>493327</v>
      </c>
      <c r="E27" s="163">
        <v>30969</v>
      </c>
      <c r="F27" s="163">
        <v>521203</v>
      </c>
      <c r="G27" s="163">
        <v>595081</v>
      </c>
      <c r="H27" s="163">
        <v>589108</v>
      </c>
      <c r="I27" s="164">
        <f t="shared" ref="I27:I34" si="9">IFERROR(H27/G27-1,"-")</f>
        <v>-1.0037289041323838E-2</v>
      </c>
      <c r="J27" s="165">
        <f t="shared" si="6"/>
        <v>0.19415316818256456</v>
      </c>
      <c r="K27" s="163">
        <f t="shared" si="7"/>
        <v>-5973</v>
      </c>
      <c r="L27" s="163">
        <f t="shared" si="8"/>
        <v>95781</v>
      </c>
      <c r="M27" s="164">
        <f t="shared" ref="M27:M34" si="10">H27/H$8</f>
        <v>0.20440965066931022</v>
      </c>
      <c r="N27" s="166"/>
    </row>
    <row r="28" spans="1:14" s="56" customFormat="1" x14ac:dyDescent="0.25">
      <c r="A28" s="161"/>
      <c r="B28" s="162" t="s">
        <v>113</v>
      </c>
      <c r="C28" s="163">
        <v>176051</v>
      </c>
      <c r="D28" s="163">
        <v>156073</v>
      </c>
      <c r="E28" s="163">
        <v>9512</v>
      </c>
      <c r="F28" s="163">
        <v>113401</v>
      </c>
      <c r="G28" s="163">
        <v>116505</v>
      </c>
      <c r="H28" s="163">
        <v>114433</v>
      </c>
      <c r="I28" s="164">
        <f t="shared" si="9"/>
        <v>-1.7784644435861141E-2</v>
      </c>
      <c r="J28" s="165">
        <f t="shared" si="6"/>
        <v>-0.26679822903384953</v>
      </c>
      <c r="K28" s="163">
        <f t="shared" si="7"/>
        <v>-2072</v>
      </c>
      <c r="L28" s="163">
        <f t="shared" si="8"/>
        <v>-41640</v>
      </c>
      <c r="M28" s="164">
        <f t="shared" si="10"/>
        <v>3.9706148202097363E-2</v>
      </c>
      <c r="N28" s="166"/>
    </row>
    <row r="29" spans="1:14" x14ac:dyDescent="0.25">
      <c r="A29" s="161"/>
      <c r="B29" s="162" t="s">
        <v>116</v>
      </c>
      <c r="C29" s="163">
        <v>25514</v>
      </c>
      <c r="D29" s="163">
        <v>27743</v>
      </c>
      <c r="E29" s="163">
        <v>6369</v>
      </c>
      <c r="F29" s="163">
        <v>31016</v>
      </c>
      <c r="G29" s="163">
        <v>38569</v>
      </c>
      <c r="H29" s="163">
        <v>23019</v>
      </c>
      <c r="I29" s="164">
        <f t="shared" si="9"/>
        <v>-0.40317353314838345</v>
      </c>
      <c r="J29" s="165">
        <f t="shared" si="6"/>
        <v>-0.17027718703817174</v>
      </c>
      <c r="K29" s="163">
        <f t="shared" si="7"/>
        <v>-15550</v>
      </c>
      <c r="L29" s="163">
        <f t="shared" si="8"/>
        <v>-4724</v>
      </c>
      <c r="M29" s="164">
        <f t="shared" si="10"/>
        <v>7.9871700074635749E-3</v>
      </c>
      <c r="N29" s="79"/>
    </row>
    <row r="30" spans="1:14" x14ac:dyDescent="0.25">
      <c r="A30" s="161"/>
      <c r="B30" s="162" t="s">
        <v>123</v>
      </c>
      <c r="C30" s="163">
        <v>40432</v>
      </c>
      <c r="D30" s="163">
        <v>39886</v>
      </c>
      <c r="E30" s="163">
        <v>1185</v>
      </c>
      <c r="F30" s="163">
        <v>49325</v>
      </c>
      <c r="G30" s="163">
        <v>46471</v>
      </c>
      <c r="H30" s="163">
        <v>46544</v>
      </c>
      <c r="I30" s="164">
        <f t="shared" si="9"/>
        <v>1.5708721568290507E-3</v>
      </c>
      <c r="J30" s="165">
        <f t="shared" si="6"/>
        <v>0.16692573835430968</v>
      </c>
      <c r="K30" s="163">
        <f t="shared" si="7"/>
        <v>73</v>
      </c>
      <c r="L30" s="163">
        <f t="shared" si="8"/>
        <v>6658</v>
      </c>
      <c r="M30" s="164">
        <f t="shared" si="10"/>
        <v>1.6149912716772432E-2</v>
      </c>
      <c r="N30" s="79"/>
    </row>
    <row r="31" spans="1:14" x14ac:dyDescent="0.25">
      <c r="A31" s="161"/>
      <c r="B31" s="162" t="s">
        <v>119</v>
      </c>
      <c r="C31" s="163">
        <v>39017</v>
      </c>
      <c r="D31" s="163">
        <v>39139</v>
      </c>
      <c r="E31" s="163">
        <v>28906</v>
      </c>
      <c r="F31" s="163">
        <v>44068</v>
      </c>
      <c r="G31" s="163">
        <v>43792</v>
      </c>
      <c r="H31" s="163">
        <v>44746</v>
      </c>
      <c r="I31" s="164">
        <f t="shared" si="9"/>
        <v>2.1784800876872401E-2</v>
      </c>
      <c r="J31" s="165">
        <f t="shared" si="6"/>
        <v>0.14325864227496865</v>
      </c>
      <c r="K31" s="163">
        <f t="shared" si="7"/>
        <v>954</v>
      </c>
      <c r="L31" s="163">
        <f t="shared" si="8"/>
        <v>5607</v>
      </c>
      <c r="M31" s="164">
        <f t="shared" si="10"/>
        <v>1.5526039756460538E-2</v>
      </c>
      <c r="N31" s="79"/>
    </row>
    <row r="32" spans="1:14" x14ac:dyDescent="0.25">
      <c r="A32" s="161"/>
      <c r="B32" s="162" t="s">
        <v>128</v>
      </c>
      <c r="C32" s="163">
        <v>7645</v>
      </c>
      <c r="D32" s="163">
        <v>6957</v>
      </c>
      <c r="E32" s="163">
        <v>1</v>
      </c>
      <c r="F32" s="163">
        <v>3488</v>
      </c>
      <c r="G32" s="163">
        <v>4749</v>
      </c>
      <c r="H32" s="163">
        <v>6214</v>
      </c>
      <c r="I32" s="164">
        <f t="shared" si="9"/>
        <v>0.30848599705201085</v>
      </c>
      <c r="J32" s="165">
        <f t="shared" si="6"/>
        <v>-0.10679890757510424</v>
      </c>
      <c r="K32" s="163">
        <f t="shared" si="7"/>
        <v>1465</v>
      </c>
      <c r="L32" s="163">
        <f t="shared" si="8"/>
        <v>-743</v>
      </c>
      <c r="M32" s="164">
        <f t="shared" si="10"/>
        <v>2.1561438127798188E-3</v>
      </c>
      <c r="N32" s="79"/>
    </row>
    <row r="33" spans="1:14" x14ac:dyDescent="0.25">
      <c r="A33" s="161" t="s">
        <v>144</v>
      </c>
      <c r="B33" s="162" t="s">
        <v>131</v>
      </c>
      <c r="C33" s="163">
        <v>4663</v>
      </c>
      <c r="D33" s="163">
        <v>4582</v>
      </c>
      <c r="E33" s="163">
        <v>110</v>
      </c>
      <c r="F33" s="163">
        <v>2693</v>
      </c>
      <c r="G33" s="163">
        <v>3027</v>
      </c>
      <c r="H33" s="163">
        <v>1246</v>
      </c>
      <c r="I33" s="164">
        <f t="shared" si="9"/>
        <v>-0.58837132474397091</v>
      </c>
      <c r="J33" s="165">
        <f t="shared" si="6"/>
        <v>-0.72806634657354863</v>
      </c>
      <c r="K33" s="163">
        <f t="shared" si="7"/>
        <v>-1781</v>
      </c>
      <c r="L33" s="163">
        <f t="shared" si="8"/>
        <v>-3336</v>
      </c>
      <c r="M33" s="164">
        <f t="shared" si="10"/>
        <v>4.3233910375340431E-4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175720</v>
      </c>
      <c r="D34" s="169">
        <f t="shared" si="11"/>
        <v>183355</v>
      </c>
      <c r="E34" s="169">
        <f t="shared" si="11"/>
        <v>22883</v>
      </c>
      <c r="F34" s="169">
        <f t="shared" si="11"/>
        <v>158065</v>
      </c>
      <c r="G34" s="169">
        <f t="shared" si="11"/>
        <v>173421</v>
      </c>
      <c r="H34" s="169">
        <f t="shared" si="11"/>
        <v>201822</v>
      </c>
      <c r="I34" s="170">
        <f t="shared" si="9"/>
        <v>0.16376909370837445</v>
      </c>
      <c r="J34" s="171">
        <f t="shared" si="6"/>
        <v>0.10071718796869455</v>
      </c>
      <c r="K34" s="169">
        <f>H34-G34</f>
        <v>28401</v>
      </c>
      <c r="L34" s="169">
        <f t="shared" si="8"/>
        <v>18467</v>
      </c>
      <c r="M34" s="170">
        <f t="shared" si="10"/>
        <v>7.0028525359325494E-2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832961</v>
      </c>
      <c r="D36" s="176">
        <v>796998</v>
      </c>
      <c r="E36" s="176">
        <v>105790</v>
      </c>
      <c r="F36" s="176">
        <v>748642</v>
      </c>
      <c r="G36" s="176">
        <v>799868</v>
      </c>
      <c r="H36" s="176">
        <v>807680</v>
      </c>
      <c r="I36" s="177">
        <f>IFERROR(H36/G36-1,"-")</f>
        <v>9.7666114908960822E-3</v>
      </c>
      <c r="J36" s="177">
        <f>IFERROR(H36/D36-1,"-")</f>
        <v>1.3402793984426564E-2</v>
      </c>
      <c r="K36" s="176">
        <f>H36-G36</f>
        <v>7812</v>
      </c>
      <c r="L36" s="176">
        <f>H36-D36</f>
        <v>10682</v>
      </c>
      <c r="M36" s="177">
        <f>H36/H$8</f>
        <v>0.28025011823398843</v>
      </c>
      <c r="N36" s="79"/>
    </row>
    <row r="37" spans="1:14" x14ac:dyDescent="0.25">
      <c r="A37" s="161" t="s">
        <v>96</v>
      </c>
      <c r="B37" s="157" t="s">
        <v>97</v>
      </c>
      <c r="C37" s="158">
        <v>72250</v>
      </c>
      <c r="D37" s="158">
        <v>44639</v>
      </c>
      <c r="E37" s="158">
        <v>30758</v>
      </c>
      <c r="F37" s="158">
        <v>45509</v>
      </c>
      <c r="G37" s="158">
        <v>54675</v>
      </c>
      <c r="H37" s="158">
        <v>51020</v>
      </c>
      <c r="I37" s="159">
        <f>IFERROR(H37/G37-1,"-")</f>
        <v>-6.6849565614997664E-2</v>
      </c>
      <c r="J37" s="160">
        <f t="shared" ref="J37:J48" si="12">IFERROR(H37/D37-1,"-")</f>
        <v>0.14294675059925188</v>
      </c>
      <c r="K37" s="158">
        <f t="shared" ref="K37:K47" si="13">H37-G37</f>
        <v>-3655</v>
      </c>
      <c r="L37" s="158">
        <f t="shared" ref="L37:L48" si="14">H37-D37</f>
        <v>6381</v>
      </c>
      <c r="M37" s="159">
        <f>H37/H$8</f>
        <v>1.7703002466692368E-2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6.8616310148830822E-2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8.3638879568576921E-2</v>
      </c>
      <c r="N39" s="79"/>
    </row>
    <row r="40" spans="1:14" x14ac:dyDescent="0.25">
      <c r="A40" s="161"/>
      <c r="B40" s="157" t="s">
        <v>107</v>
      </c>
      <c r="C40" s="158">
        <v>760711</v>
      </c>
      <c r="D40" s="158">
        <v>752359</v>
      </c>
      <c r="E40" s="158">
        <v>75032</v>
      </c>
      <c r="F40" s="158">
        <v>703133</v>
      </c>
      <c r="G40" s="158">
        <v>745193</v>
      </c>
      <c r="H40" s="158">
        <v>756660</v>
      </c>
      <c r="I40" s="159">
        <f>IFERROR(H40/G40-1,"-")</f>
        <v>1.5387959897637193E-2</v>
      </c>
      <c r="J40" s="160">
        <f t="shared" si="12"/>
        <v>5.7166857843131691E-3</v>
      </c>
      <c r="K40" s="158">
        <f t="shared" si="13"/>
        <v>11467</v>
      </c>
      <c r="L40" s="158">
        <f t="shared" si="14"/>
        <v>4301</v>
      </c>
      <c r="M40" s="159">
        <f>H40/H$8</f>
        <v>0.26254711576729606</v>
      </c>
      <c r="N40" s="79"/>
    </row>
    <row r="41" spans="1:14" s="56" customFormat="1" x14ac:dyDescent="0.25">
      <c r="A41" s="161"/>
      <c r="B41" s="162" t="s">
        <v>110</v>
      </c>
      <c r="C41" s="163">
        <v>451780</v>
      </c>
      <c r="D41" s="163">
        <v>483251</v>
      </c>
      <c r="E41" s="163">
        <v>30652</v>
      </c>
      <c r="F41" s="163">
        <v>420455</v>
      </c>
      <c r="G41" s="163">
        <v>441166</v>
      </c>
      <c r="H41" s="163">
        <v>457809</v>
      </c>
      <c r="I41" s="164">
        <f t="shared" ref="I41:I48" si="15">IFERROR(H41/G41-1,"-")</f>
        <v>3.7725028674013839E-2</v>
      </c>
      <c r="J41" s="165">
        <f t="shared" si="12"/>
        <v>-5.264758893411503E-2</v>
      </c>
      <c r="K41" s="163">
        <f t="shared" si="13"/>
        <v>16643</v>
      </c>
      <c r="L41" s="163">
        <f t="shared" si="14"/>
        <v>-25442</v>
      </c>
      <c r="M41" s="164">
        <f t="shared" ref="M41:M48" si="16">H41/H$8</f>
        <v>0.15885131039345288</v>
      </c>
      <c r="N41" s="166"/>
    </row>
    <row r="42" spans="1:14" s="56" customFormat="1" x14ac:dyDescent="0.25">
      <c r="A42" s="161"/>
      <c r="B42" s="162" t="s">
        <v>113</v>
      </c>
      <c r="C42" s="163">
        <v>49578</v>
      </c>
      <c r="D42" s="163">
        <v>34634</v>
      </c>
      <c r="E42" s="163">
        <v>2711</v>
      </c>
      <c r="F42" s="163">
        <v>20951</v>
      </c>
      <c r="G42" s="163">
        <v>27751</v>
      </c>
      <c r="H42" s="163">
        <v>23085</v>
      </c>
      <c r="I42" s="164">
        <f t="shared" si="15"/>
        <v>-0.16813808511404993</v>
      </c>
      <c r="J42" s="165">
        <f t="shared" si="12"/>
        <v>-0.33345845123289253</v>
      </c>
      <c r="K42" s="163">
        <f t="shared" si="13"/>
        <v>-4666</v>
      </c>
      <c r="L42" s="163">
        <f t="shared" si="14"/>
        <v>-11549</v>
      </c>
      <c r="M42" s="164">
        <f t="shared" si="16"/>
        <v>8.0100707946607862E-3</v>
      </c>
      <c r="N42" s="166"/>
    </row>
    <row r="43" spans="1:14" x14ac:dyDescent="0.25">
      <c r="A43" s="161"/>
      <c r="B43" s="162" t="s">
        <v>116</v>
      </c>
      <c r="C43" s="163">
        <v>10679</v>
      </c>
      <c r="D43" s="163">
        <v>12071</v>
      </c>
      <c r="E43" s="163">
        <v>2424</v>
      </c>
      <c r="F43" s="163">
        <v>15077</v>
      </c>
      <c r="G43" s="163">
        <v>19988</v>
      </c>
      <c r="H43" s="163">
        <v>18074</v>
      </c>
      <c r="I43" s="164">
        <f t="shared" si="15"/>
        <v>-9.5757454472683579E-2</v>
      </c>
      <c r="J43" s="165">
        <f t="shared" si="12"/>
        <v>0.49730759671941005</v>
      </c>
      <c r="K43" s="163">
        <f t="shared" si="13"/>
        <v>-1914</v>
      </c>
      <c r="L43" s="163">
        <f t="shared" si="14"/>
        <v>6003</v>
      </c>
      <c r="M43" s="164">
        <f t="shared" si="16"/>
        <v>6.2713458757937641E-3</v>
      </c>
      <c r="N43" s="79"/>
    </row>
    <row r="44" spans="1:14" x14ac:dyDescent="0.25">
      <c r="A44" s="161"/>
      <c r="B44" s="162" t="s">
        <v>123</v>
      </c>
      <c r="C44" s="163">
        <v>42822</v>
      </c>
      <c r="D44" s="163">
        <v>36804</v>
      </c>
      <c r="E44" s="163">
        <v>592</v>
      </c>
      <c r="F44" s="163">
        <v>48135</v>
      </c>
      <c r="G44" s="163">
        <v>45100</v>
      </c>
      <c r="H44" s="163">
        <v>42045</v>
      </c>
      <c r="I44" s="164">
        <f t="shared" si="15"/>
        <v>-6.7738359201773846E-2</v>
      </c>
      <c r="J44" s="165">
        <f t="shared" si="12"/>
        <v>0.14240299967394843</v>
      </c>
      <c r="K44" s="163">
        <f t="shared" si="13"/>
        <v>-3055</v>
      </c>
      <c r="L44" s="163">
        <f t="shared" si="14"/>
        <v>5241</v>
      </c>
      <c r="M44" s="164">
        <f t="shared" si="16"/>
        <v>1.4588842389495895E-2</v>
      </c>
      <c r="N44" s="79"/>
    </row>
    <row r="45" spans="1:14" x14ac:dyDescent="0.25">
      <c r="A45" s="161"/>
      <c r="B45" s="162" t="s">
        <v>119</v>
      </c>
      <c r="C45" s="163">
        <v>28161</v>
      </c>
      <c r="D45" s="163">
        <v>31071</v>
      </c>
      <c r="E45" s="163">
        <v>17306</v>
      </c>
      <c r="F45" s="163">
        <v>28789</v>
      </c>
      <c r="G45" s="163">
        <v>33205</v>
      </c>
      <c r="H45" s="163">
        <v>26955</v>
      </c>
      <c r="I45" s="164">
        <f t="shared" si="15"/>
        <v>-0.18822466496009638</v>
      </c>
      <c r="J45" s="165">
        <f t="shared" si="12"/>
        <v>-0.13247079270058892</v>
      </c>
      <c r="K45" s="163">
        <f t="shared" si="13"/>
        <v>-6250</v>
      </c>
      <c r="L45" s="163">
        <f t="shared" si="14"/>
        <v>-4116</v>
      </c>
      <c r="M45" s="164">
        <f t="shared" si="16"/>
        <v>9.35288968031542E-3</v>
      </c>
      <c r="N45" s="79"/>
    </row>
    <row r="46" spans="1:14" x14ac:dyDescent="0.25">
      <c r="A46" s="161"/>
      <c r="B46" s="162" t="s">
        <v>128</v>
      </c>
      <c r="C46" s="163">
        <v>3759</v>
      </c>
      <c r="D46" s="163">
        <v>5452</v>
      </c>
      <c r="E46" s="163">
        <v>22</v>
      </c>
      <c r="F46" s="163">
        <v>4878</v>
      </c>
      <c r="G46" s="163">
        <v>3511</v>
      </c>
      <c r="H46" s="163">
        <v>4211</v>
      </c>
      <c r="I46" s="164">
        <f t="shared" si="15"/>
        <v>0.19937339789233843</v>
      </c>
      <c r="J46" s="165">
        <f t="shared" si="12"/>
        <v>-0.22762289068231845</v>
      </c>
      <c r="K46" s="163">
        <f t="shared" si="13"/>
        <v>700</v>
      </c>
      <c r="L46" s="163">
        <f t="shared" si="14"/>
        <v>-1241</v>
      </c>
      <c r="M46" s="164">
        <f t="shared" si="16"/>
        <v>1.4611396195068906E-3</v>
      </c>
      <c r="N46" s="79"/>
    </row>
    <row r="47" spans="1:14" x14ac:dyDescent="0.25">
      <c r="A47" s="161" t="s">
        <v>144</v>
      </c>
      <c r="B47" s="162" t="s">
        <v>131</v>
      </c>
      <c r="C47" s="163">
        <v>4016</v>
      </c>
      <c r="D47" s="163">
        <v>3446</v>
      </c>
      <c r="E47" s="163">
        <v>200</v>
      </c>
      <c r="F47" s="163">
        <v>881</v>
      </c>
      <c r="G47" s="163">
        <v>2697</v>
      </c>
      <c r="H47" s="163">
        <v>805</v>
      </c>
      <c r="I47" s="164">
        <f t="shared" si="15"/>
        <v>-0.7015202076381164</v>
      </c>
      <c r="J47" s="165">
        <f t="shared" si="12"/>
        <v>-0.76639582124201977</v>
      </c>
      <c r="K47" s="163">
        <f t="shared" si="13"/>
        <v>-1892</v>
      </c>
      <c r="L47" s="163">
        <f t="shared" si="14"/>
        <v>-2641</v>
      </c>
      <c r="M47" s="164">
        <f t="shared" si="16"/>
        <v>2.79320207481132E-4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169916</v>
      </c>
      <c r="D48" s="169">
        <f t="shared" si="17"/>
        <v>145630</v>
      </c>
      <c r="E48" s="169">
        <f t="shared" si="17"/>
        <v>21125</v>
      </c>
      <c r="F48" s="169">
        <f t="shared" si="17"/>
        <v>163967</v>
      </c>
      <c r="G48" s="169">
        <f t="shared" si="17"/>
        <v>171775</v>
      </c>
      <c r="H48" s="169">
        <f t="shared" si="17"/>
        <v>183676</v>
      </c>
      <c r="I48" s="170">
        <f t="shared" si="15"/>
        <v>6.9282491631494691E-2</v>
      </c>
      <c r="J48" s="171">
        <f t="shared" si="12"/>
        <v>0.26125111584151628</v>
      </c>
      <c r="K48" s="169">
        <f>H48-G48</f>
        <v>11901</v>
      </c>
      <c r="L48" s="169">
        <f t="shared" si="14"/>
        <v>38046</v>
      </c>
      <c r="M48" s="170">
        <f t="shared" si="16"/>
        <v>6.3732196806589314E-2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19773</v>
      </c>
      <c r="D50" s="176">
        <v>20450</v>
      </c>
      <c r="E50" s="176">
        <v>1029</v>
      </c>
      <c r="F50" s="176">
        <v>13618</v>
      </c>
      <c r="G50" s="176">
        <v>13736</v>
      </c>
      <c r="H50" s="176">
        <v>17692</v>
      </c>
      <c r="I50" s="177">
        <f>IFERROR(H50/G50-1,"-")</f>
        <v>0.28800232964472916</v>
      </c>
      <c r="J50" s="177">
        <f>IFERROR(H50/D50-1,"-")</f>
        <v>-0.13486552567237164</v>
      </c>
      <c r="K50" s="176">
        <f>H50-G50</f>
        <v>3956</v>
      </c>
      <c r="L50" s="176">
        <f>H50-D50</f>
        <v>-2758</v>
      </c>
      <c r="M50" s="177">
        <f>H50/H$8</f>
        <v>6.1387988953493008E-3</v>
      </c>
      <c r="N50" s="79"/>
    </row>
    <row r="51" spans="1:14" x14ac:dyDescent="0.25">
      <c r="A51" s="161" t="s">
        <v>96</v>
      </c>
      <c r="B51" s="157" t="s">
        <v>97</v>
      </c>
      <c r="C51" s="158">
        <v>3070</v>
      </c>
      <c r="D51" s="158">
        <v>4209</v>
      </c>
      <c r="E51" s="158">
        <v>485</v>
      </c>
      <c r="F51" s="158">
        <v>1825</v>
      </c>
      <c r="G51" s="158">
        <v>3190</v>
      </c>
      <c r="H51" s="158">
        <v>2770</v>
      </c>
      <c r="I51" s="159">
        <f>IFERROR(H51/G51-1,"-")</f>
        <v>-0.13166144200626961</v>
      </c>
      <c r="J51" s="160">
        <f t="shared" ref="J51:J62" si="18">IFERROR(H51/D51-1,"-")</f>
        <v>-0.34188643383226425</v>
      </c>
      <c r="K51" s="158">
        <f t="shared" ref="K51:K61" si="19">H51-G51</f>
        <v>-420</v>
      </c>
      <c r="L51" s="158">
        <f t="shared" ref="L51:L62" si="20">H51-D51</f>
        <v>-1439</v>
      </c>
      <c r="M51" s="159">
        <f>H51/H$8</f>
        <v>9.6113909903445421E-4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4.0964650553071361E-3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3.150940129361689E-3</v>
      </c>
      <c r="N53" s="79"/>
    </row>
    <row r="54" spans="1:14" x14ac:dyDescent="0.25">
      <c r="A54" s="161"/>
      <c r="B54" s="157" t="s">
        <v>107</v>
      </c>
      <c r="C54" s="158">
        <v>16703</v>
      </c>
      <c r="D54" s="158">
        <v>16241</v>
      </c>
      <c r="E54" s="158">
        <v>544</v>
      </c>
      <c r="F54" s="158">
        <v>11793</v>
      </c>
      <c r="G54" s="158">
        <v>10546</v>
      </c>
      <c r="H54" s="158">
        <v>14922</v>
      </c>
      <c r="I54" s="159">
        <f>IFERROR(H54/G54-1,"-")</f>
        <v>0.41494405461786465</v>
      </c>
      <c r="J54" s="160">
        <f t="shared" si="18"/>
        <v>-8.1214210947601728E-2</v>
      </c>
      <c r="K54" s="158">
        <f t="shared" si="19"/>
        <v>4376</v>
      </c>
      <c r="L54" s="158">
        <f t="shared" si="20"/>
        <v>-1319</v>
      </c>
      <c r="M54" s="159">
        <f>H54/H$8</f>
        <v>5.1776597963148468E-3</v>
      </c>
      <c r="N54" s="79"/>
    </row>
    <row r="55" spans="1:14" s="56" customFormat="1" x14ac:dyDescent="0.25">
      <c r="A55" s="161"/>
      <c r="B55" s="162" t="s">
        <v>110</v>
      </c>
      <c r="C55" s="163">
        <v>6679</v>
      </c>
      <c r="D55" s="163">
        <v>7130</v>
      </c>
      <c r="E55" s="163">
        <v>119</v>
      </c>
      <c r="F55" s="163">
        <v>5315</v>
      </c>
      <c r="G55" s="163">
        <v>5343</v>
      </c>
      <c r="H55" s="163">
        <v>6777</v>
      </c>
      <c r="I55" s="164">
        <f t="shared" ref="I55:I62" si="21">IFERROR(H55/G55-1,"-")</f>
        <v>0.26838854576080862</v>
      </c>
      <c r="J55" s="165">
        <f t="shared" si="18"/>
        <v>-4.9509116409537146E-2</v>
      </c>
      <c r="K55" s="163">
        <f t="shared" si="19"/>
        <v>1434</v>
      </c>
      <c r="L55" s="163">
        <f t="shared" si="20"/>
        <v>-353</v>
      </c>
      <c r="M55" s="164">
        <f t="shared" ref="M55:M62" si="22">H55/H$8</f>
        <v>2.3514944672045112E-3</v>
      </c>
      <c r="N55" s="166"/>
    </row>
    <row r="56" spans="1:14" s="56" customFormat="1" x14ac:dyDescent="0.25">
      <c r="A56" s="161"/>
      <c r="B56" s="162" t="s">
        <v>113</v>
      </c>
      <c r="C56" s="163">
        <v>5906</v>
      </c>
      <c r="D56" s="163">
        <v>5370</v>
      </c>
      <c r="E56" s="163">
        <v>221</v>
      </c>
      <c r="F56" s="163">
        <v>2011</v>
      </c>
      <c r="G56" s="163">
        <v>2284</v>
      </c>
      <c r="H56" s="163">
        <v>2496</v>
      </c>
      <c r="I56" s="164">
        <f t="shared" si="21"/>
        <v>9.2819614711033172E-2</v>
      </c>
      <c r="J56" s="165">
        <f t="shared" si="18"/>
        <v>-0.53519553072625703</v>
      </c>
      <c r="K56" s="163">
        <f t="shared" si="19"/>
        <v>212</v>
      </c>
      <c r="L56" s="163">
        <f t="shared" si="20"/>
        <v>-2874</v>
      </c>
      <c r="M56" s="164">
        <f t="shared" si="22"/>
        <v>8.6606613400360929E-4</v>
      </c>
      <c r="N56" s="166"/>
    </row>
    <row r="57" spans="1:14" x14ac:dyDescent="0.25">
      <c r="A57" s="161"/>
      <c r="B57" s="162" t="s">
        <v>116</v>
      </c>
      <c r="C57" s="163">
        <v>361</v>
      </c>
      <c r="D57" s="163">
        <v>321</v>
      </c>
      <c r="E57" s="163">
        <v>58</v>
      </c>
      <c r="F57" s="163">
        <v>658</v>
      </c>
      <c r="G57" s="163">
        <v>379</v>
      </c>
      <c r="H57" s="163">
        <v>1070</v>
      </c>
      <c r="I57" s="164">
        <f t="shared" si="21"/>
        <v>1.8232189973614776</v>
      </c>
      <c r="J57" s="165">
        <f t="shared" si="18"/>
        <v>2.3333333333333335</v>
      </c>
      <c r="K57" s="163">
        <f t="shared" si="19"/>
        <v>691</v>
      </c>
      <c r="L57" s="163">
        <f t="shared" si="20"/>
        <v>749</v>
      </c>
      <c r="M57" s="164">
        <f t="shared" si="22"/>
        <v>3.7127033789417546E-4</v>
      </c>
      <c r="N57" s="79"/>
    </row>
    <row r="58" spans="1:14" x14ac:dyDescent="0.25">
      <c r="A58" s="161"/>
      <c r="B58" s="162" t="s">
        <v>123</v>
      </c>
      <c r="C58" s="163">
        <v>177</v>
      </c>
      <c r="D58" s="163">
        <v>152</v>
      </c>
      <c r="E58" s="163">
        <v>0</v>
      </c>
      <c r="F58" s="163">
        <v>101</v>
      </c>
      <c r="G58" s="163">
        <v>141</v>
      </c>
      <c r="H58" s="163">
        <v>436</v>
      </c>
      <c r="I58" s="164">
        <f t="shared" si="21"/>
        <v>2.0921985815602837</v>
      </c>
      <c r="J58" s="165">
        <f t="shared" si="18"/>
        <v>1.8684210526315788</v>
      </c>
      <c r="K58" s="163">
        <f t="shared" si="19"/>
        <v>295</v>
      </c>
      <c r="L58" s="163">
        <f t="shared" si="20"/>
        <v>284</v>
      </c>
      <c r="M58" s="164">
        <f t="shared" si="22"/>
        <v>1.512839881512715E-4</v>
      </c>
      <c r="N58" s="79"/>
    </row>
    <row r="59" spans="1:14" x14ac:dyDescent="0.25">
      <c r="A59" s="161"/>
      <c r="B59" s="162" t="s">
        <v>119</v>
      </c>
      <c r="C59" s="163">
        <v>395</v>
      </c>
      <c r="D59" s="163">
        <v>327</v>
      </c>
      <c r="E59" s="163">
        <v>10</v>
      </c>
      <c r="F59" s="163">
        <v>194</v>
      </c>
      <c r="G59" s="163">
        <v>55</v>
      </c>
      <c r="H59" s="163">
        <v>464</v>
      </c>
      <c r="I59" s="164">
        <f t="shared" si="21"/>
        <v>7.4363636363636356</v>
      </c>
      <c r="J59" s="165">
        <f t="shared" si="18"/>
        <v>0.41896024464831805</v>
      </c>
      <c r="K59" s="163">
        <f t="shared" si="19"/>
        <v>409</v>
      </c>
      <c r="L59" s="163">
        <f t="shared" si="20"/>
        <v>137</v>
      </c>
      <c r="M59" s="164">
        <f t="shared" si="22"/>
        <v>1.6099947362887608E-4</v>
      </c>
      <c r="N59" s="79"/>
    </row>
    <row r="60" spans="1:14" x14ac:dyDescent="0.25">
      <c r="A60" s="161"/>
      <c r="B60" s="162" t="s">
        <v>128</v>
      </c>
      <c r="C60" s="163">
        <v>50</v>
      </c>
      <c r="D60" s="163">
        <v>12</v>
      </c>
      <c r="E60" s="163">
        <v>0</v>
      </c>
      <c r="F60" s="163">
        <v>13</v>
      </c>
      <c r="G60" s="163">
        <v>28</v>
      </c>
      <c r="H60" s="163">
        <v>10</v>
      </c>
      <c r="I60" s="164">
        <f t="shared" si="21"/>
        <v>-0.64285714285714279</v>
      </c>
      <c r="J60" s="165">
        <f t="shared" si="18"/>
        <v>-0.16666666666666663</v>
      </c>
      <c r="K60" s="163">
        <f t="shared" si="19"/>
        <v>-18</v>
      </c>
      <c r="L60" s="163">
        <f t="shared" si="20"/>
        <v>-2</v>
      </c>
      <c r="M60" s="164">
        <f t="shared" si="22"/>
        <v>3.4698162420016399E-6</v>
      </c>
      <c r="N60" s="79"/>
    </row>
    <row r="61" spans="1:14" x14ac:dyDescent="0.25">
      <c r="A61" s="161" t="s">
        <v>144</v>
      </c>
      <c r="B61" s="162" t="s">
        <v>131</v>
      </c>
      <c r="C61" s="163">
        <v>23</v>
      </c>
      <c r="D61" s="163">
        <v>20</v>
      </c>
      <c r="E61" s="163">
        <v>0</v>
      </c>
      <c r="F61" s="163">
        <v>0</v>
      </c>
      <c r="G61" s="163">
        <v>0</v>
      </c>
      <c r="H61" s="163">
        <v>9</v>
      </c>
      <c r="I61" s="164" t="str">
        <f t="shared" si="21"/>
        <v>-</v>
      </c>
      <c r="J61" s="165">
        <f t="shared" si="18"/>
        <v>-0.55000000000000004</v>
      </c>
      <c r="K61" s="163">
        <f t="shared" si="19"/>
        <v>9</v>
      </c>
      <c r="L61" s="163">
        <f t="shared" si="20"/>
        <v>-11</v>
      </c>
      <c r="M61" s="164">
        <f t="shared" si="22"/>
        <v>3.1228346178014758E-6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3112</v>
      </c>
      <c r="D62" s="169">
        <f t="shared" si="23"/>
        <v>2909</v>
      </c>
      <c r="E62" s="169">
        <f t="shared" si="23"/>
        <v>136</v>
      </c>
      <c r="F62" s="169">
        <f t="shared" si="23"/>
        <v>3501</v>
      </c>
      <c r="G62" s="169">
        <f t="shared" si="23"/>
        <v>2316</v>
      </c>
      <c r="H62" s="169">
        <f t="shared" si="23"/>
        <v>3660</v>
      </c>
      <c r="I62" s="170">
        <f t="shared" si="21"/>
        <v>0.58031088082901561</v>
      </c>
      <c r="J62" s="171">
        <f t="shared" si="18"/>
        <v>0.2581643176349262</v>
      </c>
      <c r="K62" s="169">
        <f>H62-G62</f>
        <v>1344</v>
      </c>
      <c r="L62" s="169">
        <f t="shared" si="20"/>
        <v>751</v>
      </c>
      <c r="M62" s="170">
        <f t="shared" si="22"/>
        <v>1.2699527445726002E-3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63149</v>
      </c>
      <c r="D64" s="176">
        <v>67472</v>
      </c>
      <c r="E64" s="176">
        <v>21185</v>
      </c>
      <c r="F64" s="176">
        <v>74490</v>
      </c>
      <c r="G64" s="176">
        <v>66924</v>
      </c>
      <c r="H64" s="176">
        <v>81749</v>
      </c>
      <c r="I64" s="177">
        <f>IFERROR(H64/G64-1,"-")</f>
        <v>0.22151993305839457</v>
      </c>
      <c r="J64" s="177">
        <f>IFERROR(H64/D64-1,"-")</f>
        <v>0.21159888546359973</v>
      </c>
      <c r="K64" s="176">
        <f>H64-G64</f>
        <v>14825</v>
      </c>
      <c r="L64" s="176">
        <f>H64-D64</f>
        <v>14277</v>
      </c>
      <c r="M64" s="177">
        <f>H64/H$8</f>
        <v>2.8365400796739205E-2</v>
      </c>
      <c r="N64" s="79"/>
    </row>
    <row r="65" spans="1:14" x14ac:dyDescent="0.25">
      <c r="A65" s="161" t="s">
        <v>96</v>
      </c>
      <c r="B65" s="157" t="s">
        <v>97</v>
      </c>
      <c r="C65" s="158">
        <v>15864</v>
      </c>
      <c r="D65" s="158">
        <v>21559</v>
      </c>
      <c r="E65" s="158">
        <v>15978</v>
      </c>
      <c r="F65" s="158">
        <v>6718</v>
      </c>
      <c r="G65" s="158">
        <v>28344</v>
      </c>
      <c r="H65" s="158">
        <v>26145</v>
      </c>
      <c r="I65" s="159">
        <f>IFERROR(H65/G65-1,"-")</f>
        <v>-7.7582557154953435E-2</v>
      </c>
      <c r="J65" s="160">
        <f t="shared" ref="J65:J76" si="24">IFERROR(H65/D65-1,"-")</f>
        <v>0.21271858620529716</v>
      </c>
      <c r="K65" s="158">
        <f t="shared" ref="K65:K75" si="25">H65-G65</f>
        <v>-2199</v>
      </c>
      <c r="L65" s="158">
        <f t="shared" ref="L65:L76" si="26">H65-D65</f>
        <v>4586</v>
      </c>
      <c r="M65" s="159">
        <f>H65/H$8</f>
        <v>9.0718345647132874E-3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3.5832445349526731E-2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3.5975054797073004E-2</v>
      </c>
      <c r="N67" s="79"/>
    </row>
    <row r="68" spans="1:14" x14ac:dyDescent="0.25">
      <c r="A68" s="161"/>
      <c r="B68" s="157" t="s">
        <v>107</v>
      </c>
      <c r="C68" s="158">
        <v>47285</v>
      </c>
      <c r="D68" s="158">
        <v>45913</v>
      </c>
      <c r="E68" s="158">
        <v>5207</v>
      </c>
      <c r="F68" s="158">
        <v>67772</v>
      </c>
      <c r="G68" s="158">
        <v>38580</v>
      </c>
      <c r="H68" s="158">
        <v>55604</v>
      </c>
      <c r="I68" s="159">
        <f>IFERROR(H68/G68-1,"-")</f>
        <v>0.44126490409538621</v>
      </c>
      <c r="J68" s="160">
        <f t="shared" si="24"/>
        <v>0.21107311654651184</v>
      </c>
      <c r="K68" s="158">
        <f t="shared" si="25"/>
        <v>17024</v>
      </c>
      <c r="L68" s="158">
        <f t="shared" si="26"/>
        <v>9691</v>
      </c>
      <c r="M68" s="159">
        <f>H68/H$8</f>
        <v>1.9293566232025917E-2</v>
      </c>
      <c r="N68" s="79"/>
    </row>
    <row r="69" spans="1:14" s="56" customFormat="1" x14ac:dyDescent="0.25">
      <c r="A69" s="161"/>
      <c r="B69" s="162" t="s">
        <v>110</v>
      </c>
      <c r="C69" s="163">
        <v>18917</v>
      </c>
      <c r="D69" s="163">
        <v>16492</v>
      </c>
      <c r="E69" s="163">
        <v>1405</v>
      </c>
      <c r="F69" s="163">
        <v>31051</v>
      </c>
      <c r="G69" s="163">
        <v>16616</v>
      </c>
      <c r="H69" s="163">
        <v>28214</v>
      </c>
      <c r="I69" s="164">
        <f t="shared" ref="I69:I76" si="27">IFERROR(H69/G69-1,"-")</f>
        <v>0.69800192585459797</v>
      </c>
      <c r="J69" s="165">
        <f t="shared" si="24"/>
        <v>0.71076885762794073</v>
      </c>
      <c r="K69" s="163">
        <f t="shared" si="25"/>
        <v>11598</v>
      </c>
      <c r="L69" s="163">
        <f t="shared" si="26"/>
        <v>11722</v>
      </c>
      <c r="M69" s="164">
        <f t="shared" ref="M69:M76" si="28">H69/H$8</f>
        <v>9.7897395451834266E-3</v>
      </c>
      <c r="N69" s="166"/>
    </row>
    <row r="70" spans="1:14" s="56" customFormat="1" x14ac:dyDescent="0.25">
      <c r="A70" s="161"/>
      <c r="B70" s="162" t="s">
        <v>113</v>
      </c>
      <c r="C70" s="163">
        <v>10979</v>
      </c>
      <c r="D70" s="163">
        <v>9196</v>
      </c>
      <c r="E70" s="163">
        <v>829</v>
      </c>
      <c r="F70" s="163">
        <v>2175</v>
      </c>
      <c r="G70" s="163">
        <v>3872</v>
      </c>
      <c r="H70" s="163">
        <v>3058</v>
      </c>
      <c r="I70" s="164">
        <f t="shared" si="27"/>
        <v>-0.21022727272727271</v>
      </c>
      <c r="J70" s="165">
        <f t="shared" si="24"/>
        <v>-0.66746411483253587</v>
      </c>
      <c r="K70" s="163">
        <f t="shared" si="25"/>
        <v>-814</v>
      </c>
      <c r="L70" s="163">
        <f t="shared" si="26"/>
        <v>-6138</v>
      </c>
      <c r="M70" s="164">
        <f t="shared" si="28"/>
        <v>1.0610698068041014E-3</v>
      </c>
      <c r="N70" s="166"/>
    </row>
    <row r="71" spans="1:14" x14ac:dyDescent="0.25">
      <c r="A71" s="161"/>
      <c r="B71" s="162" t="s">
        <v>116</v>
      </c>
      <c r="C71" s="163">
        <v>2349</v>
      </c>
      <c r="D71" s="163">
        <v>4889</v>
      </c>
      <c r="E71" s="163">
        <v>694</v>
      </c>
      <c r="F71" s="163">
        <v>10452</v>
      </c>
      <c r="G71" s="163">
        <v>2122</v>
      </c>
      <c r="H71" s="163">
        <v>3768</v>
      </c>
      <c r="I71" s="164">
        <f t="shared" si="27"/>
        <v>0.7756833176248823</v>
      </c>
      <c r="J71" s="165">
        <f t="shared" si="24"/>
        <v>-0.22929024340355897</v>
      </c>
      <c r="K71" s="163">
        <f t="shared" si="25"/>
        <v>1646</v>
      </c>
      <c r="L71" s="163">
        <f t="shared" si="26"/>
        <v>-1121</v>
      </c>
      <c r="M71" s="164">
        <f t="shared" si="28"/>
        <v>1.3074267599862178E-3</v>
      </c>
      <c r="N71" s="79"/>
    </row>
    <row r="72" spans="1:14" x14ac:dyDescent="0.25">
      <c r="A72" s="161"/>
      <c r="B72" s="162" t="s">
        <v>123</v>
      </c>
      <c r="C72" s="163">
        <v>1251</v>
      </c>
      <c r="D72" s="163">
        <v>405</v>
      </c>
      <c r="E72" s="163">
        <v>23</v>
      </c>
      <c r="F72" s="163">
        <v>1098</v>
      </c>
      <c r="G72" s="163">
        <v>1581</v>
      </c>
      <c r="H72" s="163">
        <v>3392</v>
      </c>
      <c r="I72" s="164">
        <f t="shared" si="27"/>
        <v>1.1454775458570525</v>
      </c>
      <c r="J72" s="165">
        <f t="shared" si="24"/>
        <v>7.3753086419753089</v>
      </c>
      <c r="K72" s="163">
        <f t="shared" si="25"/>
        <v>1811</v>
      </c>
      <c r="L72" s="163">
        <f t="shared" si="26"/>
        <v>2987</v>
      </c>
      <c r="M72" s="164">
        <f t="shared" si="28"/>
        <v>1.1769616692869562E-3</v>
      </c>
      <c r="N72" s="79"/>
    </row>
    <row r="73" spans="1:14" x14ac:dyDescent="0.25">
      <c r="A73" s="161"/>
      <c r="B73" s="162" t="s">
        <v>119</v>
      </c>
      <c r="C73" s="163">
        <v>902</v>
      </c>
      <c r="D73" s="163">
        <v>739</v>
      </c>
      <c r="E73" s="163">
        <v>1207</v>
      </c>
      <c r="F73" s="163">
        <v>2542</v>
      </c>
      <c r="G73" s="163">
        <v>345</v>
      </c>
      <c r="H73" s="163">
        <v>1688</v>
      </c>
      <c r="I73" s="164">
        <f t="shared" si="27"/>
        <v>3.8927536231884057</v>
      </c>
      <c r="J73" s="165">
        <f t="shared" si="24"/>
        <v>1.2841677943166441</v>
      </c>
      <c r="K73" s="163">
        <f t="shared" si="25"/>
        <v>1343</v>
      </c>
      <c r="L73" s="163">
        <f t="shared" si="26"/>
        <v>949</v>
      </c>
      <c r="M73" s="164">
        <f t="shared" si="28"/>
        <v>5.8570498164987677E-4</v>
      </c>
      <c r="N73" s="79"/>
    </row>
    <row r="74" spans="1:14" x14ac:dyDescent="0.25">
      <c r="A74" s="161"/>
      <c r="B74" s="162" t="s">
        <v>128</v>
      </c>
      <c r="C74" s="163">
        <v>151</v>
      </c>
      <c r="D74" s="163">
        <v>13</v>
      </c>
      <c r="E74" s="163">
        <v>0</v>
      </c>
      <c r="F74" s="163">
        <v>84</v>
      </c>
      <c r="G74" s="163">
        <v>12</v>
      </c>
      <c r="H74" s="163">
        <v>181</v>
      </c>
      <c r="I74" s="164">
        <f t="shared" si="27"/>
        <v>14.083333333333334</v>
      </c>
      <c r="J74" s="165">
        <f t="shared" si="24"/>
        <v>12.923076923076923</v>
      </c>
      <c r="K74" s="163">
        <f t="shared" si="25"/>
        <v>169</v>
      </c>
      <c r="L74" s="163">
        <f t="shared" si="26"/>
        <v>168</v>
      </c>
      <c r="M74" s="164">
        <f t="shared" si="28"/>
        <v>6.2803673980229687E-5</v>
      </c>
      <c r="N74" s="79"/>
    </row>
    <row r="75" spans="1:14" x14ac:dyDescent="0.25">
      <c r="A75" s="161" t="s">
        <v>144</v>
      </c>
      <c r="B75" s="162" t="s">
        <v>131</v>
      </c>
      <c r="C75" s="163">
        <v>60</v>
      </c>
      <c r="D75" s="163">
        <v>83</v>
      </c>
      <c r="E75" s="163">
        <v>11</v>
      </c>
      <c r="F75" s="163">
        <v>23</v>
      </c>
      <c r="G75" s="163">
        <v>24</v>
      </c>
      <c r="H75" s="163">
        <v>412</v>
      </c>
      <c r="I75" s="164">
        <f t="shared" si="27"/>
        <v>16.166666666666668</v>
      </c>
      <c r="J75" s="165">
        <f t="shared" si="24"/>
        <v>3.9638554216867474</v>
      </c>
      <c r="K75" s="163">
        <f t="shared" si="25"/>
        <v>388</v>
      </c>
      <c r="L75" s="163">
        <f t="shared" si="26"/>
        <v>329</v>
      </c>
      <c r="M75" s="164">
        <f t="shared" si="28"/>
        <v>1.4295642917046757E-4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12676</v>
      </c>
      <c r="D76" s="169">
        <f t="shared" si="29"/>
        <v>14096</v>
      </c>
      <c r="E76" s="169">
        <f t="shared" si="29"/>
        <v>1038</v>
      </c>
      <c r="F76" s="169">
        <f t="shared" si="29"/>
        <v>20347</v>
      </c>
      <c r="G76" s="169">
        <f t="shared" si="29"/>
        <v>14008</v>
      </c>
      <c r="H76" s="169">
        <f t="shared" si="29"/>
        <v>14891</v>
      </c>
      <c r="I76" s="170">
        <f t="shared" si="27"/>
        <v>6.3035408338092624E-2</v>
      </c>
      <c r="J76" s="171">
        <f t="shared" si="24"/>
        <v>5.639897843359809E-2</v>
      </c>
      <c r="K76" s="169">
        <f>H76-G76</f>
        <v>883</v>
      </c>
      <c r="L76" s="169">
        <f t="shared" si="26"/>
        <v>795</v>
      </c>
      <c r="M76" s="170">
        <f t="shared" si="28"/>
        <v>5.1669033659646419E-3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507900</v>
      </c>
      <c r="D78" s="176">
        <v>471100</v>
      </c>
      <c r="E78" s="176">
        <v>80706</v>
      </c>
      <c r="F78" s="176">
        <v>378277</v>
      </c>
      <c r="G78" s="176">
        <v>441114</v>
      </c>
      <c r="H78" s="176">
        <v>489204</v>
      </c>
      <c r="I78" s="177">
        <f>IFERROR(H78/G78-1,"-")</f>
        <v>0.10901943715230078</v>
      </c>
      <c r="J78" s="177">
        <f>IFERROR(H78/D78-1,"-")</f>
        <v>3.8429208236043344E-2</v>
      </c>
      <c r="K78" s="176">
        <f>H78-G78</f>
        <v>48090</v>
      </c>
      <c r="L78" s="176">
        <f>H78-D78</f>
        <v>18104</v>
      </c>
      <c r="M78" s="177">
        <f>H78/H$8</f>
        <v>0.16974479848521701</v>
      </c>
      <c r="N78" s="79"/>
    </row>
    <row r="79" spans="1:14" x14ac:dyDescent="0.25">
      <c r="A79" s="161" t="s">
        <v>96</v>
      </c>
      <c r="B79" s="157" t="s">
        <v>97</v>
      </c>
      <c r="C79" s="158">
        <v>174826</v>
      </c>
      <c r="D79" s="158">
        <v>171150</v>
      </c>
      <c r="E79" s="158">
        <v>52265</v>
      </c>
      <c r="F79" s="158">
        <v>158091</v>
      </c>
      <c r="G79" s="158">
        <v>158021</v>
      </c>
      <c r="H79" s="158">
        <v>159761</v>
      </c>
      <c r="I79" s="159">
        <f>IFERROR(H79/G79-1,"-")</f>
        <v>1.1011194714626527E-2</v>
      </c>
      <c r="J79" s="160">
        <f t="shared" ref="J79:J90" si="30">IFERROR(H79/D79-1,"-")</f>
        <v>-6.6543967280163652E-2</v>
      </c>
      <c r="K79" s="158">
        <f t="shared" ref="K79:K89" si="31">H79-G79</f>
        <v>1740</v>
      </c>
      <c r="L79" s="158">
        <f t="shared" ref="L79:L90" si="32">H79-D79</f>
        <v>-11389</v>
      </c>
      <c r="M79" s="159">
        <f>H79/H$8</f>
        <v>5.5434131263842397E-2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8.0731520539403759E-2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0.38837132724288054</v>
      </c>
      <c r="N81" s="79"/>
    </row>
    <row r="82" spans="1:14" x14ac:dyDescent="0.25">
      <c r="A82" s="161"/>
      <c r="B82" s="157" t="s">
        <v>107</v>
      </c>
      <c r="C82" s="158">
        <v>333074</v>
      </c>
      <c r="D82" s="158">
        <v>299950</v>
      </c>
      <c r="E82" s="158">
        <v>28441</v>
      </c>
      <c r="F82" s="158">
        <v>220186</v>
      </c>
      <c r="G82" s="158">
        <v>283093</v>
      </c>
      <c r="H82" s="158">
        <v>329443</v>
      </c>
      <c r="I82" s="159">
        <f>IFERROR(H82/G82-1,"-")</f>
        <v>0.16372711441116516</v>
      </c>
      <c r="J82" s="160">
        <f t="shared" si="30"/>
        <v>9.8326387731288545E-2</v>
      </c>
      <c r="K82" s="158">
        <f t="shared" si="31"/>
        <v>46350</v>
      </c>
      <c r="L82" s="158">
        <f t="shared" si="32"/>
        <v>29493</v>
      </c>
      <c r="M82" s="159">
        <f>H82/H$8</f>
        <v>0.11431066722137462</v>
      </c>
      <c r="N82" s="79"/>
    </row>
    <row r="83" spans="1:14" s="56" customFormat="1" x14ac:dyDescent="0.25">
      <c r="A83" s="161"/>
      <c r="B83" s="162" t="s">
        <v>110</v>
      </c>
      <c r="C83" s="163">
        <v>54642</v>
      </c>
      <c r="D83" s="163">
        <v>60384</v>
      </c>
      <c r="E83" s="163">
        <v>4342</v>
      </c>
      <c r="F83" s="163">
        <v>46875</v>
      </c>
      <c r="G83" s="163">
        <v>70200</v>
      </c>
      <c r="H83" s="163">
        <v>77720</v>
      </c>
      <c r="I83" s="164">
        <f t="shared" ref="I83:I90" si="33">IFERROR(H83/G83-1,"-")</f>
        <v>0.10712250712250704</v>
      </c>
      <c r="J83" s="165">
        <f t="shared" si="30"/>
        <v>0.2870959194488607</v>
      </c>
      <c r="K83" s="163">
        <f t="shared" si="31"/>
        <v>7520</v>
      </c>
      <c r="L83" s="163">
        <f t="shared" si="32"/>
        <v>17336</v>
      </c>
      <c r="M83" s="164">
        <f t="shared" ref="M83:M90" si="34">H83/H$8</f>
        <v>2.6967411832836744E-2</v>
      </c>
      <c r="N83" s="166"/>
    </row>
    <row r="84" spans="1:14" s="56" customFormat="1" x14ac:dyDescent="0.25">
      <c r="A84" s="161"/>
      <c r="B84" s="162" t="s">
        <v>113</v>
      </c>
      <c r="C84" s="163">
        <v>151162</v>
      </c>
      <c r="D84" s="163">
        <v>121486</v>
      </c>
      <c r="E84" s="163">
        <v>4527</v>
      </c>
      <c r="F84" s="163">
        <v>81698</v>
      </c>
      <c r="G84" s="163">
        <v>87257</v>
      </c>
      <c r="H84" s="163">
        <v>95768</v>
      </c>
      <c r="I84" s="164">
        <f t="shared" si="33"/>
        <v>9.7539452422155337E-2</v>
      </c>
      <c r="J84" s="165">
        <f t="shared" si="30"/>
        <v>-0.21169517475264643</v>
      </c>
      <c r="K84" s="163">
        <f t="shared" si="31"/>
        <v>8511</v>
      </c>
      <c r="L84" s="163">
        <f t="shared" si="32"/>
        <v>-25718</v>
      </c>
      <c r="M84" s="164">
        <f t="shared" si="34"/>
        <v>3.3229736186401307E-2</v>
      </c>
      <c r="N84" s="166"/>
    </row>
    <row r="85" spans="1:14" x14ac:dyDescent="0.25">
      <c r="A85" s="161"/>
      <c r="B85" s="162" t="s">
        <v>116</v>
      </c>
      <c r="C85" s="163">
        <v>14162</v>
      </c>
      <c r="D85" s="163">
        <v>17116</v>
      </c>
      <c r="E85" s="163">
        <v>1472</v>
      </c>
      <c r="F85" s="163">
        <v>16073</v>
      </c>
      <c r="G85" s="163">
        <v>25350</v>
      </c>
      <c r="H85" s="163">
        <v>32169</v>
      </c>
      <c r="I85" s="164">
        <f t="shared" si="33"/>
        <v>0.26899408284023663</v>
      </c>
      <c r="J85" s="165">
        <f t="shared" si="30"/>
        <v>0.87946950222014486</v>
      </c>
      <c r="K85" s="163">
        <f t="shared" si="31"/>
        <v>6819</v>
      </c>
      <c r="L85" s="163">
        <f t="shared" si="32"/>
        <v>15053</v>
      </c>
      <c r="M85" s="164">
        <f t="shared" si="34"/>
        <v>1.1162051868895075E-2</v>
      </c>
      <c r="N85" s="79"/>
    </row>
    <row r="86" spans="1:14" x14ac:dyDescent="0.25">
      <c r="A86" s="161"/>
      <c r="B86" s="162" t="s">
        <v>123</v>
      </c>
      <c r="C86" s="163">
        <v>7983</v>
      </c>
      <c r="D86" s="163">
        <v>6570</v>
      </c>
      <c r="E86" s="163">
        <v>396</v>
      </c>
      <c r="F86" s="163">
        <v>7103</v>
      </c>
      <c r="G86" s="163">
        <v>9989</v>
      </c>
      <c r="H86" s="163">
        <v>13011</v>
      </c>
      <c r="I86" s="164">
        <f t="shared" si="33"/>
        <v>0.30253278606467116</v>
      </c>
      <c r="J86" s="165">
        <f t="shared" si="30"/>
        <v>0.98036529680365292</v>
      </c>
      <c r="K86" s="163">
        <f t="shared" si="31"/>
        <v>3022</v>
      </c>
      <c r="L86" s="163">
        <f t="shared" si="32"/>
        <v>6441</v>
      </c>
      <c r="M86" s="164">
        <f t="shared" si="34"/>
        <v>4.5145779124683332E-3</v>
      </c>
      <c r="N86" s="79"/>
    </row>
    <row r="87" spans="1:14" x14ac:dyDescent="0.25">
      <c r="A87" s="161"/>
      <c r="B87" s="162" t="s">
        <v>119</v>
      </c>
      <c r="C87" s="163">
        <v>5617</v>
      </c>
      <c r="D87" s="163">
        <v>4261</v>
      </c>
      <c r="E87" s="163">
        <v>3461</v>
      </c>
      <c r="F87" s="163">
        <v>3064</v>
      </c>
      <c r="G87" s="163">
        <v>4673</v>
      </c>
      <c r="H87" s="163">
        <v>5487</v>
      </c>
      <c r="I87" s="164">
        <f t="shared" si="33"/>
        <v>0.17419216777230906</v>
      </c>
      <c r="J87" s="165">
        <f t="shared" si="30"/>
        <v>0.28772588594226711</v>
      </c>
      <c r="K87" s="163">
        <f t="shared" si="31"/>
        <v>814</v>
      </c>
      <c r="L87" s="163">
        <f t="shared" si="32"/>
        <v>1226</v>
      </c>
      <c r="M87" s="164">
        <f t="shared" si="34"/>
        <v>1.9038881719862998E-3</v>
      </c>
      <c r="N87" s="79"/>
    </row>
    <row r="88" spans="1:14" x14ac:dyDescent="0.25">
      <c r="A88" s="161"/>
      <c r="B88" s="162" t="s">
        <v>128</v>
      </c>
      <c r="C88" s="163">
        <v>2621</v>
      </c>
      <c r="D88" s="163">
        <v>1927</v>
      </c>
      <c r="E88" s="163">
        <v>100</v>
      </c>
      <c r="F88" s="163">
        <v>1619</v>
      </c>
      <c r="G88" s="163">
        <v>906</v>
      </c>
      <c r="H88" s="163">
        <v>1480</v>
      </c>
      <c r="I88" s="164">
        <f t="shared" si="33"/>
        <v>0.63355408388520962</v>
      </c>
      <c r="J88" s="165">
        <f t="shared" si="30"/>
        <v>-0.23196678775298396</v>
      </c>
      <c r="K88" s="163">
        <f t="shared" si="31"/>
        <v>574</v>
      </c>
      <c r="L88" s="163">
        <f t="shared" si="32"/>
        <v>-447</v>
      </c>
      <c r="M88" s="164">
        <f t="shared" si="34"/>
        <v>5.1353280381624265E-4</v>
      </c>
      <c r="N88" s="79"/>
    </row>
    <row r="89" spans="1:14" x14ac:dyDescent="0.25">
      <c r="A89" s="161" t="s">
        <v>144</v>
      </c>
      <c r="B89" s="162" t="s">
        <v>131</v>
      </c>
      <c r="C89" s="163">
        <v>1370</v>
      </c>
      <c r="D89" s="163">
        <v>1244</v>
      </c>
      <c r="E89" s="163">
        <v>134</v>
      </c>
      <c r="F89" s="163">
        <v>876</v>
      </c>
      <c r="G89" s="163">
        <v>677</v>
      </c>
      <c r="H89" s="163">
        <v>1644</v>
      </c>
      <c r="I89" s="164">
        <f t="shared" si="33"/>
        <v>1.4283604135893651</v>
      </c>
      <c r="J89" s="165">
        <f t="shared" si="30"/>
        <v>0.32154340836012851</v>
      </c>
      <c r="K89" s="163">
        <f t="shared" si="31"/>
        <v>967</v>
      </c>
      <c r="L89" s="163">
        <f t="shared" si="32"/>
        <v>400</v>
      </c>
      <c r="M89" s="164">
        <f t="shared" si="34"/>
        <v>5.7043779018506964E-4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95517</v>
      </c>
      <c r="D90" s="169">
        <f t="shared" si="35"/>
        <v>86962</v>
      </c>
      <c r="E90" s="169">
        <f t="shared" si="35"/>
        <v>14009</v>
      </c>
      <c r="F90" s="169">
        <f t="shared" si="35"/>
        <v>62878</v>
      </c>
      <c r="G90" s="169">
        <f t="shared" si="35"/>
        <v>84041</v>
      </c>
      <c r="H90" s="169">
        <f t="shared" si="35"/>
        <v>102164</v>
      </c>
      <c r="I90" s="170">
        <f t="shared" si="33"/>
        <v>0.21564474482692964</v>
      </c>
      <c r="J90" s="171">
        <f t="shared" si="30"/>
        <v>0.17481198684482879</v>
      </c>
      <c r="K90" s="169">
        <f>H90-G90</f>
        <v>18123</v>
      </c>
      <c r="L90" s="169">
        <f t="shared" si="32"/>
        <v>15202</v>
      </c>
      <c r="M90" s="170">
        <f t="shared" si="34"/>
        <v>3.5449030654785552E-2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10615</v>
      </c>
      <c r="D92" s="176">
        <v>8003</v>
      </c>
      <c r="E92" s="176">
        <v>3767</v>
      </c>
      <c r="F92" s="176">
        <v>10967</v>
      </c>
      <c r="G92" s="176">
        <v>10606</v>
      </c>
      <c r="H92" s="176">
        <v>11345</v>
      </c>
      <c r="I92" s="177">
        <f>IFERROR(H92/G92-1,"-")</f>
        <v>6.9677541014520061E-2</v>
      </c>
      <c r="J92" s="177">
        <f>IFERROR(H92/D92-1,"-")</f>
        <v>0.41759340247407217</v>
      </c>
      <c r="K92" s="176">
        <f>H92-G92</f>
        <v>739</v>
      </c>
      <c r="L92" s="176">
        <f>H92-D92</f>
        <v>3342</v>
      </c>
      <c r="M92" s="177">
        <f>H92/H$8</f>
        <v>3.9365065265508604E-3</v>
      </c>
      <c r="N92" s="79"/>
    </row>
    <row r="93" spans="1:14" x14ac:dyDescent="0.25">
      <c r="A93" s="161" t="s">
        <v>96</v>
      </c>
      <c r="B93" s="157" t="s">
        <v>97</v>
      </c>
      <c r="C93" s="158">
        <v>6331</v>
      </c>
      <c r="D93" s="158">
        <v>5204</v>
      </c>
      <c r="E93" s="158">
        <v>3075</v>
      </c>
      <c r="F93" s="158">
        <v>6733</v>
      </c>
      <c r="G93" s="158">
        <v>6420</v>
      </c>
      <c r="H93" s="158">
        <v>7407</v>
      </c>
      <c r="I93" s="159">
        <f>IFERROR(H93/G93-1,"-")</f>
        <v>0.1537383177570093</v>
      </c>
      <c r="J93" s="160">
        <f t="shared" ref="J93:J104" si="36">IFERROR(H93/D93-1,"-")</f>
        <v>0.42332820906994617</v>
      </c>
      <c r="K93" s="158">
        <f t="shared" ref="K93:K103" si="37">H93-G93</f>
        <v>987</v>
      </c>
      <c r="L93" s="158">
        <f t="shared" ref="L93:L104" si="38">H93-D93</f>
        <v>2203</v>
      </c>
      <c r="M93" s="159">
        <f>H93/H$8</f>
        <v>2.5700928904506147E-3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5.0825868312840018E-3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1.2858445029609677E-2</v>
      </c>
      <c r="N95" s="79"/>
    </row>
    <row r="96" spans="1:14" x14ac:dyDescent="0.25">
      <c r="A96" s="161"/>
      <c r="B96" s="157" t="s">
        <v>107</v>
      </c>
      <c r="C96" s="158">
        <v>4284</v>
      </c>
      <c r="D96" s="158">
        <v>2799</v>
      </c>
      <c r="E96" s="158">
        <v>692</v>
      </c>
      <c r="F96" s="158">
        <v>4234</v>
      </c>
      <c r="G96" s="158">
        <v>4186</v>
      </c>
      <c r="H96" s="158">
        <v>3938</v>
      </c>
      <c r="I96" s="159">
        <f>IFERROR(H96/G96-1,"-")</f>
        <v>-5.9245102723363585E-2</v>
      </c>
      <c r="J96" s="160">
        <f t="shared" si="36"/>
        <v>0.40693104680242942</v>
      </c>
      <c r="K96" s="158">
        <f t="shared" si="37"/>
        <v>-248</v>
      </c>
      <c r="L96" s="158">
        <f t="shared" si="38"/>
        <v>1139</v>
      </c>
      <c r="M96" s="159">
        <f>H96/H$8</f>
        <v>1.3664136361002457E-3</v>
      </c>
      <c r="N96" s="79"/>
    </row>
    <row r="97" spans="1:14" s="56" customFormat="1" x14ac:dyDescent="0.25">
      <c r="A97" s="161"/>
      <c r="B97" s="162" t="s">
        <v>110</v>
      </c>
      <c r="C97" s="163">
        <v>547</v>
      </c>
      <c r="D97" s="163">
        <v>369</v>
      </c>
      <c r="E97" s="163">
        <v>42</v>
      </c>
      <c r="F97" s="163">
        <v>722</v>
      </c>
      <c r="G97" s="163">
        <v>664</v>
      </c>
      <c r="H97" s="163">
        <v>519</v>
      </c>
      <c r="I97" s="164">
        <f t="shared" ref="I97:I104" si="39">IFERROR(H97/G97-1,"-")</f>
        <v>-0.21837349397590367</v>
      </c>
      <c r="J97" s="165">
        <f t="shared" si="36"/>
        <v>0.4065040650406504</v>
      </c>
      <c r="K97" s="163">
        <f t="shared" si="37"/>
        <v>-145</v>
      </c>
      <c r="L97" s="163">
        <f t="shared" si="38"/>
        <v>150</v>
      </c>
      <c r="M97" s="164">
        <f t="shared" ref="M97:M104" si="40">H97/H$8</f>
        <v>1.800834629598851E-4</v>
      </c>
      <c r="N97" s="166"/>
    </row>
    <row r="98" spans="1:14" s="56" customFormat="1" x14ac:dyDescent="0.25">
      <c r="A98" s="161"/>
      <c r="B98" s="162" t="s">
        <v>113</v>
      </c>
      <c r="C98" s="163">
        <v>1407</v>
      </c>
      <c r="D98" s="163">
        <v>592</v>
      </c>
      <c r="E98" s="163">
        <v>72</v>
      </c>
      <c r="F98" s="163">
        <v>1386</v>
      </c>
      <c r="G98" s="163">
        <v>1288</v>
      </c>
      <c r="H98" s="163">
        <v>1311</v>
      </c>
      <c r="I98" s="164">
        <f t="shared" si="39"/>
        <v>1.7857142857142794E-2</v>
      </c>
      <c r="J98" s="165">
        <f t="shared" si="36"/>
        <v>1.2145270270270272</v>
      </c>
      <c r="K98" s="163">
        <f t="shared" si="37"/>
        <v>23</v>
      </c>
      <c r="L98" s="163">
        <f t="shared" si="38"/>
        <v>719</v>
      </c>
      <c r="M98" s="164">
        <f t="shared" si="40"/>
        <v>4.5489290932641498E-4</v>
      </c>
      <c r="N98" s="166"/>
    </row>
    <row r="99" spans="1:14" x14ac:dyDescent="0.25">
      <c r="A99" s="161"/>
      <c r="B99" s="162" t="s">
        <v>116</v>
      </c>
      <c r="C99" s="163">
        <v>406</v>
      </c>
      <c r="D99" s="163">
        <v>504</v>
      </c>
      <c r="E99" s="163">
        <v>104</v>
      </c>
      <c r="F99" s="163">
        <v>390</v>
      </c>
      <c r="G99" s="163">
        <v>486</v>
      </c>
      <c r="H99" s="163">
        <v>421</v>
      </c>
      <c r="I99" s="164">
        <f t="shared" si="39"/>
        <v>-0.13374485596707819</v>
      </c>
      <c r="J99" s="165">
        <f t="shared" si="36"/>
        <v>-0.16468253968253965</v>
      </c>
      <c r="K99" s="163">
        <f t="shared" si="37"/>
        <v>-65</v>
      </c>
      <c r="L99" s="163">
        <f t="shared" si="38"/>
        <v>-83</v>
      </c>
      <c r="M99" s="164">
        <f t="shared" si="40"/>
        <v>1.4607926378826903E-4</v>
      </c>
      <c r="N99" s="79"/>
    </row>
    <row r="100" spans="1:14" x14ac:dyDescent="0.25">
      <c r="A100" s="161"/>
      <c r="B100" s="162" t="s">
        <v>123</v>
      </c>
      <c r="C100" s="163">
        <v>113</v>
      </c>
      <c r="D100" s="163">
        <v>116</v>
      </c>
      <c r="E100" s="163">
        <v>6</v>
      </c>
      <c r="F100" s="163">
        <v>333</v>
      </c>
      <c r="G100" s="163">
        <v>194</v>
      </c>
      <c r="H100" s="163">
        <v>121</v>
      </c>
      <c r="I100" s="164">
        <f t="shared" si="39"/>
        <v>-0.37628865979381443</v>
      </c>
      <c r="J100" s="165">
        <f t="shared" si="36"/>
        <v>4.31034482758621E-2</v>
      </c>
      <c r="K100" s="163">
        <f t="shared" si="37"/>
        <v>-73</v>
      </c>
      <c r="L100" s="163">
        <f t="shared" si="38"/>
        <v>5</v>
      </c>
      <c r="M100" s="164">
        <f t="shared" si="40"/>
        <v>4.1984776528219842E-5</v>
      </c>
      <c r="N100" s="79"/>
    </row>
    <row r="101" spans="1:14" x14ac:dyDescent="0.25">
      <c r="A101" s="161"/>
      <c r="B101" s="162" t="s">
        <v>119</v>
      </c>
      <c r="C101" s="163">
        <v>82</v>
      </c>
      <c r="D101" s="163">
        <v>24</v>
      </c>
      <c r="E101" s="163">
        <v>86</v>
      </c>
      <c r="F101" s="163">
        <v>117</v>
      </c>
      <c r="G101" s="163">
        <v>120</v>
      </c>
      <c r="H101" s="163">
        <v>158</v>
      </c>
      <c r="I101" s="164">
        <f t="shared" si="39"/>
        <v>0.31666666666666665</v>
      </c>
      <c r="J101" s="165">
        <f t="shared" si="36"/>
        <v>5.583333333333333</v>
      </c>
      <c r="K101" s="163">
        <f t="shared" si="37"/>
        <v>38</v>
      </c>
      <c r="L101" s="163">
        <f t="shared" si="38"/>
        <v>134</v>
      </c>
      <c r="M101" s="164">
        <f t="shared" si="40"/>
        <v>5.482309662362591E-5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2</v>
      </c>
      <c r="E102" s="163">
        <v>2</v>
      </c>
      <c r="F102" s="163">
        <v>27</v>
      </c>
      <c r="G102" s="163">
        <v>14</v>
      </c>
      <c r="H102" s="163">
        <v>36</v>
      </c>
      <c r="I102" s="164">
        <f t="shared" si="39"/>
        <v>1.5714285714285716</v>
      </c>
      <c r="J102" s="165">
        <f t="shared" si="36"/>
        <v>17</v>
      </c>
      <c r="K102" s="163">
        <f t="shared" si="37"/>
        <v>22</v>
      </c>
      <c r="L102" s="163">
        <f t="shared" si="38"/>
        <v>34</v>
      </c>
      <c r="M102" s="164">
        <f t="shared" si="40"/>
        <v>1.2491338471205903E-5</v>
      </c>
      <c r="N102" s="79"/>
    </row>
    <row r="103" spans="1:14" x14ac:dyDescent="0.25">
      <c r="A103" s="161" t="s">
        <v>144</v>
      </c>
      <c r="B103" s="162" t="s">
        <v>131</v>
      </c>
      <c r="C103" s="163">
        <v>46</v>
      </c>
      <c r="D103" s="163">
        <v>0</v>
      </c>
      <c r="E103" s="163">
        <v>6</v>
      </c>
      <c r="F103" s="163">
        <v>8</v>
      </c>
      <c r="G103" s="163">
        <v>40</v>
      </c>
      <c r="H103" s="163">
        <v>24</v>
      </c>
      <c r="I103" s="164">
        <f t="shared" si="39"/>
        <v>-0.4</v>
      </c>
      <c r="J103" s="165" t="str">
        <f t="shared" si="36"/>
        <v>-</v>
      </c>
      <c r="K103" s="163">
        <f t="shared" si="37"/>
        <v>-16</v>
      </c>
      <c r="L103" s="163">
        <f t="shared" si="38"/>
        <v>24</v>
      </c>
      <c r="M103" s="164">
        <f t="shared" si="40"/>
        <v>8.3275589808039355E-6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1683</v>
      </c>
      <c r="D104" s="169">
        <f t="shared" si="41"/>
        <v>1192</v>
      </c>
      <c r="E104" s="169">
        <f t="shared" si="41"/>
        <v>374</v>
      </c>
      <c r="F104" s="169">
        <f t="shared" si="41"/>
        <v>1251</v>
      </c>
      <c r="G104" s="169">
        <f t="shared" si="41"/>
        <v>1380</v>
      </c>
      <c r="H104" s="169">
        <f t="shared" si="41"/>
        <v>1348</v>
      </c>
      <c r="I104" s="170">
        <f t="shared" si="39"/>
        <v>-2.3188405797101463E-2</v>
      </c>
      <c r="J104" s="171">
        <f t="shared" si="36"/>
        <v>0.13087248322147649</v>
      </c>
      <c r="K104" s="169">
        <f>H104-G104</f>
        <v>-32</v>
      </c>
      <c r="L104" s="169">
        <f t="shared" si="38"/>
        <v>156</v>
      </c>
      <c r="M104" s="170">
        <f t="shared" si="40"/>
        <v>4.6773122942182104E-4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86272</v>
      </c>
      <c r="D106" s="176">
        <v>88940</v>
      </c>
      <c r="E106" s="176">
        <v>50300</v>
      </c>
      <c r="F106" s="176">
        <v>107425</v>
      </c>
      <c r="G106" s="176">
        <v>125237</v>
      </c>
      <c r="H106" s="176">
        <v>124231</v>
      </c>
      <c r="I106" s="177">
        <f>IFERROR(H106/G106-1,"-")</f>
        <v>-8.0327698683296811E-3</v>
      </c>
      <c r="J106" s="177">
        <f>IFERROR(H106/D106-1,"-")</f>
        <v>0.39679559253429275</v>
      </c>
      <c r="K106" s="176">
        <f>H106-G106</f>
        <v>-1006</v>
      </c>
      <c r="L106" s="176">
        <f>H106-D106</f>
        <v>35291</v>
      </c>
      <c r="M106" s="177">
        <f>H106/H$8</f>
        <v>4.3105874156010575E-2</v>
      </c>
      <c r="N106" s="79"/>
    </row>
    <row r="107" spans="1:14" x14ac:dyDescent="0.25">
      <c r="A107" s="161" t="s">
        <v>96</v>
      </c>
      <c r="B107" s="157" t="s">
        <v>97</v>
      </c>
      <c r="C107" s="158">
        <v>17354</v>
      </c>
      <c r="D107" s="158">
        <v>18213</v>
      </c>
      <c r="E107" s="158">
        <v>30000</v>
      </c>
      <c r="F107" s="158">
        <v>22910</v>
      </c>
      <c r="G107" s="158">
        <v>24058</v>
      </c>
      <c r="H107" s="158">
        <v>21808</v>
      </c>
      <c r="I107" s="159">
        <f>IFERROR(H107/G107-1,"-")</f>
        <v>-9.3523983706043756E-2</v>
      </c>
      <c r="J107" s="160">
        <f t="shared" ref="J107:J118" si="42">IFERROR(H107/D107-1,"-")</f>
        <v>0.19738648218305599</v>
      </c>
      <c r="K107" s="158">
        <f t="shared" ref="K107:K117" si="43">H107-G107</f>
        <v>-2250</v>
      </c>
      <c r="L107" s="158">
        <f t="shared" ref="L107:L118" si="44">H107-D107</f>
        <v>3595</v>
      </c>
      <c r="M107" s="159">
        <f>H107/H$8</f>
        <v>7.5669752605571758E-3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1.6736311661670708E-2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4.2313368126337396E-2</v>
      </c>
      <c r="N109" s="79"/>
    </row>
    <row r="110" spans="1:14" x14ac:dyDescent="0.25">
      <c r="A110" s="161"/>
      <c r="B110" s="157" t="s">
        <v>107</v>
      </c>
      <c r="C110" s="158">
        <v>68918</v>
      </c>
      <c r="D110" s="158">
        <v>70727</v>
      </c>
      <c r="E110" s="158">
        <v>20300</v>
      </c>
      <c r="F110" s="158">
        <v>84515</v>
      </c>
      <c r="G110" s="158">
        <v>101179</v>
      </c>
      <c r="H110" s="158">
        <v>102423</v>
      </c>
      <c r="I110" s="159">
        <f>IFERROR(H110/G110-1,"-")</f>
        <v>1.2295041461172662E-2</v>
      </c>
      <c r="J110" s="160">
        <f t="shared" si="42"/>
        <v>0.44814568693709611</v>
      </c>
      <c r="K110" s="158">
        <f t="shared" si="43"/>
        <v>1244</v>
      </c>
      <c r="L110" s="158">
        <f t="shared" si="44"/>
        <v>31696</v>
      </c>
      <c r="M110" s="159">
        <f>H110/H$8</f>
        <v>3.5538898895453398E-2</v>
      </c>
      <c r="N110" s="79"/>
    </row>
    <row r="111" spans="1:14" s="56" customFormat="1" x14ac:dyDescent="0.25">
      <c r="A111" s="161"/>
      <c r="B111" s="162" t="s">
        <v>110</v>
      </c>
      <c r="C111" s="163">
        <v>40123</v>
      </c>
      <c r="D111" s="163">
        <v>38111</v>
      </c>
      <c r="E111" s="163">
        <v>4379</v>
      </c>
      <c r="F111" s="163">
        <v>57053</v>
      </c>
      <c r="G111" s="163">
        <v>72566</v>
      </c>
      <c r="H111" s="163">
        <v>69731</v>
      </c>
      <c r="I111" s="164">
        <f t="shared" ref="I111:I118" si="45">IFERROR(H111/G111-1,"-")</f>
        <v>-3.9067883030620365E-2</v>
      </c>
      <c r="J111" s="165">
        <f t="shared" si="42"/>
        <v>0.82968171918868561</v>
      </c>
      <c r="K111" s="163">
        <f t="shared" si="43"/>
        <v>-2835</v>
      </c>
      <c r="L111" s="163">
        <f t="shared" si="44"/>
        <v>31620</v>
      </c>
      <c r="M111" s="164">
        <f t="shared" ref="M111:M118" si="46">H111/H$8</f>
        <v>2.4195375637101633E-2</v>
      </c>
      <c r="N111" s="166"/>
    </row>
    <row r="112" spans="1:14" s="56" customFormat="1" x14ac:dyDescent="0.25">
      <c r="A112" s="161"/>
      <c r="B112" s="162" t="s">
        <v>113</v>
      </c>
      <c r="C112" s="163">
        <v>9119</v>
      </c>
      <c r="D112" s="163">
        <v>8709</v>
      </c>
      <c r="E112" s="163">
        <v>1124</v>
      </c>
      <c r="F112" s="163">
        <v>1957</v>
      </c>
      <c r="G112" s="163">
        <v>3736</v>
      </c>
      <c r="H112" s="163">
        <v>3728</v>
      </c>
      <c r="I112" s="164">
        <f t="shared" si="45"/>
        <v>-2.1413276231263545E-3</v>
      </c>
      <c r="J112" s="165">
        <f t="shared" si="42"/>
        <v>-0.57193707658743831</v>
      </c>
      <c r="K112" s="163">
        <f t="shared" si="43"/>
        <v>-8</v>
      </c>
      <c r="L112" s="163">
        <f t="shared" si="44"/>
        <v>-4981</v>
      </c>
      <c r="M112" s="164">
        <f t="shared" si="46"/>
        <v>1.2935474950182112E-3</v>
      </c>
      <c r="N112" s="166"/>
    </row>
    <row r="113" spans="1:14" x14ac:dyDescent="0.25">
      <c r="A113" s="161"/>
      <c r="B113" s="162" t="s">
        <v>116</v>
      </c>
      <c r="C113" s="163">
        <v>8086</v>
      </c>
      <c r="D113" s="163">
        <v>8790</v>
      </c>
      <c r="E113" s="163">
        <v>1599</v>
      </c>
      <c r="F113" s="163">
        <v>6027</v>
      </c>
      <c r="G113" s="163">
        <v>5100</v>
      </c>
      <c r="H113" s="163">
        <v>7942</v>
      </c>
      <c r="I113" s="164">
        <f t="shared" si="45"/>
        <v>0.55725490196078442</v>
      </c>
      <c r="J113" s="165">
        <f t="shared" si="42"/>
        <v>-9.6473265073947712E-2</v>
      </c>
      <c r="K113" s="163">
        <f t="shared" si="43"/>
        <v>2842</v>
      </c>
      <c r="L113" s="163">
        <f t="shared" si="44"/>
        <v>-848</v>
      </c>
      <c r="M113" s="164">
        <f t="shared" si="46"/>
        <v>2.7557280593977023E-3</v>
      </c>
      <c r="N113" s="79"/>
    </row>
    <row r="114" spans="1:14" x14ac:dyDescent="0.25">
      <c r="A114" s="161"/>
      <c r="B114" s="162" t="s">
        <v>123</v>
      </c>
      <c r="C114" s="163">
        <v>864</v>
      </c>
      <c r="D114" s="163">
        <v>807</v>
      </c>
      <c r="E114" s="163">
        <v>184</v>
      </c>
      <c r="F114" s="163">
        <v>3035</v>
      </c>
      <c r="G114" s="163">
        <v>3026</v>
      </c>
      <c r="H114" s="163">
        <v>2654</v>
      </c>
      <c r="I114" s="164">
        <f t="shared" si="45"/>
        <v>-0.12293456708526107</v>
      </c>
      <c r="J114" s="165">
        <f t="shared" si="42"/>
        <v>2.288723667905824</v>
      </c>
      <c r="K114" s="163">
        <f t="shared" si="43"/>
        <v>-372</v>
      </c>
      <c r="L114" s="163">
        <f t="shared" si="44"/>
        <v>1847</v>
      </c>
      <c r="M114" s="164">
        <f t="shared" si="46"/>
        <v>9.2088923062723523E-4</v>
      </c>
      <c r="N114" s="79"/>
    </row>
    <row r="115" spans="1:14" x14ac:dyDescent="0.25">
      <c r="A115" s="161"/>
      <c r="B115" s="162" t="s">
        <v>119</v>
      </c>
      <c r="C115" s="163">
        <v>2440</v>
      </c>
      <c r="D115" s="163">
        <v>2126</v>
      </c>
      <c r="E115" s="163">
        <v>8307</v>
      </c>
      <c r="F115" s="163">
        <v>2964</v>
      </c>
      <c r="G115" s="163">
        <v>2896</v>
      </c>
      <c r="H115" s="163">
        <v>2306</v>
      </c>
      <c r="I115" s="164">
        <f t="shared" si="45"/>
        <v>-0.20372928176795579</v>
      </c>
      <c r="J115" s="165">
        <f t="shared" si="42"/>
        <v>8.4666039510818525E-2</v>
      </c>
      <c r="K115" s="163">
        <f t="shared" si="43"/>
        <v>-590</v>
      </c>
      <c r="L115" s="163">
        <f t="shared" si="44"/>
        <v>180</v>
      </c>
      <c r="M115" s="164">
        <f t="shared" si="46"/>
        <v>8.0013962540557819E-4</v>
      </c>
      <c r="N115" s="79"/>
    </row>
    <row r="116" spans="1:14" x14ac:dyDescent="0.25">
      <c r="A116" s="161"/>
      <c r="B116" s="162" t="s">
        <v>128</v>
      </c>
      <c r="C116" s="163">
        <v>14</v>
      </c>
      <c r="D116" s="163">
        <v>108</v>
      </c>
      <c r="E116" s="163">
        <v>49</v>
      </c>
      <c r="F116" s="163">
        <v>93</v>
      </c>
      <c r="G116" s="163">
        <v>219</v>
      </c>
      <c r="H116" s="163">
        <v>25</v>
      </c>
      <c r="I116" s="164">
        <f t="shared" si="45"/>
        <v>-0.88584474885844755</v>
      </c>
      <c r="J116" s="165">
        <f t="shared" si="42"/>
        <v>-0.76851851851851849</v>
      </c>
      <c r="K116" s="163">
        <f t="shared" si="43"/>
        <v>-194</v>
      </c>
      <c r="L116" s="163">
        <f t="shared" si="44"/>
        <v>-83</v>
      </c>
      <c r="M116" s="164">
        <f t="shared" si="46"/>
        <v>8.6745406050041E-6</v>
      </c>
      <c r="N116" s="79"/>
    </row>
    <row r="117" spans="1:14" x14ac:dyDescent="0.25">
      <c r="A117" s="161" t="s">
        <v>144</v>
      </c>
      <c r="B117" s="162" t="s">
        <v>131</v>
      </c>
      <c r="C117" s="163">
        <v>124</v>
      </c>
      <c r="D117" s="163">
        <v>146</v>
      </c>
      <c r="E117" s="163">
        <v>32</v>
      </c>
      <c r="F117" s="163">
        <v>81</v>
      </c>
      <c r="G117" s="163">
        <v>111</v>
      </c>
      <c r="H117" s="163">
        <v>22</v>
      </c>
      <c r="I117" s="164">
        <f t="shared" si="45"/>
        <v>-0.80180180180180183</v>
      </c>
      <c r="J117" s="165">
        <f t="shared" si="42"/>
        <v>-0.84931506849315075</v>
      </c>
      <c r="K117" s="163">
        <f t="shared" si="43"/>
        <v>-89</v>
      </c>
      <c r="L117" s="163">
        <f t="shared" si="44"/>
        <v>-124</v>
      </c>
      <c r="M117" s="164">
        <f t="shared" si="46"/>
        <v>7.6335957324036081E-6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8148</v>
      </c>
      <c r="D118" s="169">
        <f t="shared" si="47"/>
        <v>11930</v>
      </c>
      <c r="E118" s="169">
        <f t="shared" si="47"/>
        <v>4626</v>
      </c>
      <c r="F118" s="169">
        <f t="shared" si="47"/>
        <v>13305</v>
      </c>
      <c r="G118" s="169">
        <f t="shared" si="47"/>
        <v>13525</v>
      </c>
      <c r="H118" s="169">
        <f t="shared" si="47"/>
        <v>16015</v>
      </c>
      <c r="I118" s="170">
        <f t="shared" si="45"/>
        <v>0.18410351201478736</v>
      </c>
      <c r="J118" s="171">
        <f t="shared" si="42"/>
        <v>0.34241408214585078</v>
      </c>
      <c r="K118" s="169">
        <f>H118-G118</f>
        <v>2490</v>
      </c>
      <c r="L118" s="169">
        <f t="shared" si="44"/>
        <v>4085</v>
      </c>
      <c r="M118" s="170">
        <f t="shared" si="46"/>
        <v>5.5569107115656258E-3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40986</v>
      </c>
      <c r="D120" s="176">
        <v>36471</v>
      </c>
      <c r="E120" s="176">
        <v>14501</v>
      </c>
      <c r="F120" s="176">
        <v>42224</v>
      </c>
      <c r="G120" s="176">
        <v>40151</v>
      </c>
      <c r="H120" s="176">
        <v>43154</v>
      </c>
      <c r="I120" s="177">
        <f>IFERROR(H120/G120-1,"-")</f>
        <v>7.479265771711785E-2</v>
      </c>
      <c r="J120" s="177">
        <f>IFERROR(H120/D120-1,"-")</f>
        <v>0.18324147953168279</v>
      </c>
      <c r="K120" s="176">
        <f>H120-G120</f>
        <v>3003</v>
      </c>
      <c r="L120" s="176">
        <f>H120-D120</f>
        <v>6683</v>
      </c>
      <c r="M120" s="177">
        <f>H120/H$8</f>
        <v>1.4973645010733876E-2</v>
      </c>
      <c r="N120" s="79"/>
    </row>
    <row r="121" spans="1:14" x14ac:dyDescent="0.25">
      <c r="A121" s="161" t="s">
        <v>96</v>
      </c>
      <c r="B121" s="157" t="s">
        <v>97</v>
      </c>
      <c r="C121" s="158">
        <v>20872</v>
      </c>
      <c r="D121" s="158">
        <v>18123</v>
      </c>
      <c r="E121" s="158">
        <v>9944</v>
      </c>
      <c r="F121" s="158">
        <v>24548</v>
      </c>
      <c r="G121" s="158">
        <v>23087</v>
      </c>
      <c r="H121" s="158">
        <v>27092</v>
      </c>
      <c r="I121" s="159">
        <f>IFERROR(H121/G121-1,"-")</f>
        <v>0.17347424957768443</v>
      </c>
      <c r="J121" s="160">
        <f t="shared" ref="J121:J132" si="48">IFERROR(H121/D121-1,"-")</f>
        <v>0.49489598852287142</v>
      </c>
      <c r="K121" s="158">
        <f t="shared" ref="K121:K131" si="49">H121-G121</f>
        <v>4005</v>
      </c>
      <c r="L121" s="158">
        <f t="shared" ref="L121:L132" si="50">H121-D121</f>
        <v>8969</v>
      </c>
      <c r="M121" s="159">
        <f>H121/H$8</f>
        <v>9.4004261628308425E-3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3.6018774481722221E-2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4.3749525068901875E-2</v>
      </c>
      <c r="N123" s="79"/>
    </row>
    <row r="124" spans="1:14" x14ac:dyDescent="0.25">
      <c r="A124" s="161"/>
      <c r="B124" s="157" t="s">
        <v>107</v>
      </c>
      <c r="C124" s="158">
        <v>20114</v>
      </c>
      <c r="D124" s="158">
        <v>18348</v>
      </c>
      <c r="E124" s="158">
        <v>4557</v>
      </c>
      <c r="F124" s="158">
        <v>17676</v>
      </c>
      <c r="G124" s="158">
        <v>17064</v>
      </c>
      <c r="H124" s="158">
        <v>16062</v>
      </c>
      <c r="I124" s="159">
        <f>IFERROR(H124/G124-1,"-")</f>
        <v>-5.8720112517580914E-2</v>
      </c>
      <c r="J124" s="160">
        <f t="shared" si="48"/>
        <v>-0.12459123610202749</v>
      </c>
      <c r="K124" s="158">
        <f t="shared" si="49"/>
        <v>-1002</v>
      </c>
      <c r="L124" s="158">
        <f t="shared" si="50"/>
        <v>-2286</v>
      </c>
      <c r="M124" s="159">
        <f>H124/H$8</f>
        <v>5.5732188479030338E-3</v>
      </c>
      <c r="N124" s="79"/>
    </row>
    <row r="125" spans="1:14" s="56" customFormat="1" x14ac:dyDescent="0.25">
      <c r="A125" s="161"/>
      <c r="B125" s="162" t="s">
        <v>110</v>
      </c>
      <c r="C125" s="163">
        <v>1843</v>
      </c>
      <c r="D125" s="163">
        <v>2147</v>
      </c>
      <c r="E125" s="163">
        <v>271</v>
      </c>
      <c r="F125" s="163">
        <v>2245</v>
      </c>
      <c r="G125" s="163">
        <v>4909</v>
      </c>
      <c r="H125" s="163">
        <v>2363</v>
      </c>
      <c r="I125" s="164">
        <f t="shared" ref="I125:I132" si="51">IFERROR(H125/G125-1,"-")</f>
        <v>-0.51863923405988999</v>
      </c>
      <c r="J125" s="165">
        <f t="shared" si="48"/>
        <v>0.10060549604098745</v>
      </c>
      <c r="K125" s="163">
        <f t="shared" si="49"/>
        <v>-2546</v>
      </c>
      <c r="L125" s="163">
        <f t="shared" si="50"/>
        <v>216</v>
      </c>
      <c r="M125" s="164">
        <f t="shared" ref="M125:M132" si="52">H125/H$8</f>
        <v>8.1991757798498754E-4</v>
      </c>
      <c r="N125" s="166"/>
    </row>
    <row r="126" spans="1:14" s="56" customFormat="1" x14ac:dyDescent="0.25">
      <c r="A126" s="161"/>
      <c r="B126" s="162" t="s">
        <v>113</v>
      </c>
      <c r="C126" s="163">
        <v>1829</v>
      </c>
      <c r="D126" s="163">
        <v>1505</v>
      </c>
      <c r="E126" s="163">
        <v>265</v>
      </c>
      <c r="F126" s="163">
        <v>1872</v>
      </c>
      <c r="G126" s="163">
        <v>2184</v>
      </c>
      <c r="H126" s="163">
        <v>2212</v>
      </c>
      <c r="I126" s="164">
        <f t="shared" si="51"/>
        <v>1.2820512820512775E-2</v>
      </c>
      <c r="J126" s="165">
        <f t="shared" si="48"/>
        <v>0.46976744186046515</v>
      </c>
      <c r="K126" s="163">
        <f t="shared" si="49"/>
        <v>28</v>
      </c>
      <c r="L126" s="163">
        <f t="shared" si="50"/>
        <v>707</v>
      </c>
      <c r="M126" s="164">
        <f t="shared" si="52"/>
        <v>7.6752335273076277E-4</v>
      </c>
      <c r="N126" s="166"/>
    </row>
    <row r="127" spans="1:14" x14ac:dyDescent="0.25">
      <c r="A127" s="161"/>
      <c r="B127" s="162" t="s">
        <v>116</v>
      </c>
      <c r="C127" s="163">
        <v>2226</v>
      </c>
      <c r="D127" s="163">
        <v>1701</v>
      </c>
      <c r="E127" s="163">
        <v>212</v>
      </c>
      <c r="F127" s="163">
        <v>1536</v>
      </c>
      <c r="G127" s="163">
        <v>1358</v>
      </c>
      <c r="H127" s="163">
        <v>2078</v>
      </c>
      <c r="I127" s="164">
        <f t="shared" si="51"/>
        <v>0.53019145802650947</v>
      </c>
      <c r="J127" s="165">
        <f t="shared" si="48"/>
        <v>0.22163433274544375</v>
      </c>
      <c r="K127" s="163">
        <f t="shared" si="49"/>
        <v>720</v>
      </c>
      <c r="L127" s="163">
        <f t="shared" si="50"/>
        <v>377</v>
      </c>
      <c r="M127" s="164">
        <f t="shared" si="52"/>
        <v>7.2102781508794078E-4</v>
      </c>
      <c r="N127" s="79"/>
    </row>
    <row r="128" spans="1:14" x14ac:dyDescent="0.25">
      <c r="A128" s="161"/>
      <c r="B128" s="162" t="s">
        <v>123</v>
      </c>
      <c r="C128" s="163">
        <v>302</v>
      </c>
      <c r="D128" s="163">
        <v>361</v>
      </c>
      <c r="E128" s="163">
        <v>29</v>
      </c>
      <c r="F128" s="163">
        <v>373</v>
      </c>
      <c r="G128" s="163">
        <v>576</v>
      </c>
      <c r="H128" s="163">
        <v>351</v>
      </c>
      <c r="I128" s="164">
        <f t="shared" si="51"/>
        <v>-0.390625</v>
      </c>
      <c r="J128" s="165">
        <f t="shared" si="48"/>
        <v>-2.7700831024930705E-2</v>
      </c>
      <c r="K128" s="163">
        <f t="shared" si="49"/>
        <v>-225</v>
      </c>
      <c r="L128" s="163">
        <f t="shared" si="50"/>
        <v>-10</v>
      </c>
      <c r="M128" s="164">
        <f t="shared" si="52"/>
        <v>1.2179055009425756E-4</v>
      </c>
      <c r="N128" s="79"/>
    </row>
    <row r="129" spans="1:14" x14ac:dyDescent="0.25">
      <c r="A129" s="161"/>
      <c r="B129" s="162" t="s">
        <v>119</v>
      </c>
      <c r="C129" s="163">
        <v>421</v>
      </c>
      <c r="D129" s="163">
        <v>328</v>
      </c>
      <c r="E129" s="163">
        <v>140</v>
      </c>
      <c r="F129" s="163">
        <v>243</v>
      </c>
      <c r="G129" s="163">
        <v>288</v>
      </c>
      <c r="H129" s="163">
        <v>439</v>
      </c>
      <c r="I129" s="164">
        <f t="shared" si="51"/>
        <v>0.52430555555555558</v>
      </c>
      <c r="J129" s="165">
        <f t="shared" si="48"/>
        <v>0.33841463414634143</v>
      </c>
      <c r="K129" s="163">
        <f t="shared" si="49"/>
        <v>151</v>
      </c>
      <c r="L129" s="163">
        <f t="shared" si="50"/>
        <v>111</v>
      </c>
      <c r="M129" s="164">
        <f t="shared" si="52"/>
        <v>1.5232493302387199E-4</v>
      </c>
      <c r="N129" s="79"/>
    </row>
    <row r="130" spans="1:14" x14ac:dyDescent="0.25">
      <c r="A130" s="161"/>
      <c r="B130" s="162" t="s">
        <v>128</v>
      </c>
      <c r="C130" s="163">
        <v>85</v>
      </c>
      <c r="D130" s="163">
        <v>237</v>
      </c>
      <c r="E130" s="163">
        <v>0</v>
      </c>
      <c r="F130" s="163">
        <v>50</v>
      </c>
      <c r="G130" s="163">
        <v>136</v>
      </c>
      <c r="H130" s="163">
        <v>55</v>
      </c>
      <c r="I130" s="164">
        <f t="shared" si="51"/>
        <v>-0.59558823529411764</v>
      </c>
      <c r="J130" s="165">
        <f t="shared" si="48"/>
        <v>-0.76793248945147674</v>
      </c>
      <c r="K130" s="163">
        <f t="shared" si="49"/>
        <v>-81</v>
      </c>
      <c r="L130" s="163">
        <f t="shared" si="50"/>
        <v>-182</v>
      </c>
      <c r="M130" s="164">
        <f t="shared" si="52"/>
        <v>1.9083989331009019E-5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101</v>
      </c>
      <c r="E131" s="163">
        <v>63</v>
      </c>
      <c r="F131" s="163">
        <v>73</v>
      </c>
      <c r="G131" s="163">
        <v>105</v>
      </c>
      <c r="H131" s="163">
        <v>48</v>
      </c>
      <c r="I131" s="164">
        <f t="shared" si="51"/>
        <v>-0.54285714285714293</v>
      </c>
      <c r="J131" s="165">
        <f t="shared" si="48"/>
        <v>-0.52475247524752477</v>
      </c>
      <c r="K131" s="163">
        <f t="shared" si="49"/>
        <v>-57</v>
      </c>
      <c r="L131" s="163">
        <f t="shared" si="50"/>
        <v>-53</v>
      </c>
      <c r="M131" s="164">
        <f t="shared" si="52"/>
        <v>1.6655117961607871E-5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13287</v>
      </c>
      <c r="D132" s="169">
        <f t="shared" si="53"/>
        <v>11968</v>
      </c>
      <c r="E132" s="169">
        <f t="shared" si="53"/>
        <v>3577</v>
      </c>
      <c r="F132" s="169">
        <f t="shared" si="53"/>
        <v>11284</v>
      </c>
      <c r="G132" s="169">
        <f t="shared" si="53"/>
        <v>7508</v>
      </c>
      <c r="H132" s="169">
        <f t="shared" si="53"/>
        <v>8516</v>
      </c>
      <c r="I132" s="170">
        <f t="shared" si="51"/>
        <v>0.13425679275439539</v>
      </c>
      <c r="J132" s="171">
        <f t="shared" si="48"/>
        <v>-0.28843582887700536</v>
      </c>
      <c r="K132" s="169">
        <f>H132-G132</f>
        <v>1008</v>
      </c>
      <c r="L132" s="169">
        <f t="shared" si="50"/>
        <v>-3452</v>
      </c>
      <c r="M132" s="170">
        <f t="shared" si="52"/>
        <v>2.9548955116885964E-3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175183</v>
      </c>
      <c r="D134" s="176">
        <v>164115</v>
      </c>
      <c r="E134" s="176">
        <v>22909</v>
      </c>
      <c r="F134" s="176">
        <v>136089</v>
      </c>
      <c r="G134" s="176">
        <v>150809</v>
      </c>
      <c r="H134" s="176">
        <v>145872</v>
      </c>
      <c r="I134" s="177">
        <f>IFERROR(H134/G134-1,"-")</f>
        <v>-3.2736773004263697E-2</v>
      </c>
      <c r="J134" s="177">
        <f>IFERROR(H134/D134-1,"-")</f>
        <v>-0.11115985741705514</v>
      </c>
      <c r="K134" s="176">
        <f>H134-G134</f>
        <v>-4937</v>
      </c>
      <c r="L134" s="176">
        <f>H134-D134</f>
        <v>-18243</v>
      </c>
      <c r="M134" s="177">
        <f>H134/H$8</f>
        <v>5.0614903485326324E-2</v>
      </c>
      <c r="N134" s="79"/>
    </row>
    <row r="135" spans="1:14" x14ac:dyDescent="0.25">
      <c r="A135" s="161" t="s">
        <v>96</v>
      </c>
      <c r="B135" s="157" t="s">
        <v>97</v>
      </c>
      <c r="C135" s="158">
        <v>25354</v>
      </c>
      <c r="D135" s="158">
        <v>26178</v>
      </c>
      <c r="E135" s="158">
        <v>10533</v>
      </c>
      <c r="F135" s="158">
        <v>12307</v>
      </c>
      <c r="G135" s="158">
        <v>12268</v>
      </c>
      <c r="H135" s="158">
        <v>11247</v>
      </c>
      <c r="I135" s="159">
        <f>IFERROR(H135/G135-1,"-")</f>
        <v>-8.3224649494620162E-2</v>
      </c>
      <c r="J135" s="160">
        <f t="shared" ref="J135:J146" si="54">IFERROR(H135/D135-1,"-")</f>
        <v>-0.57036442814577126</v>
      </c>
      <c r="K135" s="158">
        <f t="shared" ref="K135:K145" si="55">H135-G135</f>
        <v>-1021</v>
      </c>
      <c r="L135" s="158">
        <f t="shared" ref="L135:L146" si="56">H135-D135</f>
        <v>-14931</v>
      </c>
      <c r="M135" s="159">
        <f>H135/H$8</f>
        <v>3.9025023273792443E-3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1.3402859197979735E-2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1.4678363648539536E-2</v>
      </c>
      <c r="N137" s="79"/>
    </row>
    <row r="138" spans="1:14" x14ac:dyDescent="0.25">
      <c r="A138" s="161"/>
      <c r="B138" s="157" t="s">
        <v>107</v>
      </c>
      <c r="C138" s="158">
        <v>149829</v>
      </c>
      <c r="D138" s="158">
        <v>137937</v>
      </c>
      <c r="E138" s="158">
        <v>12376</v>
      </c>
      <c r="F138" s="158">
        <v>123782</v>
      </c>
      <c r="G138" s="158">
        <v>138541</v>
      </c>
      <c r="H138" s="158">
        <v>134625</v>
      </c>
      <c r="I138" s="159">
        <f>IFERROR(H138/G138-1,"-")</f>
        <v>-2.8266000678499492E-2</v>
      </c>
      <c r="J138" s="160">
        <f t="shared" si="54"/>
        <v>-2.4010961525913976E-2</v>
      </c>
      <c r="K138" s="158">
        <f t="shared" si="55"/>
        <v>-3916</v>
      </c>
      <c r="L138" s="158">
        <f t="shared" si="56"/>
        <v>-3312</v>
      </c>
      <c r="M138" s="159">
        <f>H138/H$8</f>
        <v>4.671240115794708E-2</v>
      </c>
      <c r="N138" s="79"/>
    </row>
    <row r="139" spans="1:14" s="56" customFormat="1" x14ac:dyDescent="0.25">
      <c r="A139" s="161"/>
      <c r="B139" s="162" t="s">
        <v>110</v>
      </c>
      <c r="C139" s="163">
        <v>89589</v>
      </c>
      <c r="D139" s="163">
        <v>76931</v>
      </c>
      <c r="E139" s="163">
        <v>1376</v>
      </c>
      <c r="F139" s="163">
        <v>60744</v>
      </c>
      <c r="G139" s="163">
        <v>69941</v>
      </c>
      <c r="H139" s="163">
        <v>69701</v>
      </c>
      <c r="I139" s="164">
        <f t="shared" ref="I139:I146" si="57">IFERROR(H139/G139-1,"-")</f>
        <v>-3.4314636622295724E-3</v>
      </c>
      <c r="J139" s="165">
        <f t="shared" si="54"/>
        <v>-9.3980320027037267E-2</v>
      </c>
      <c r="K139" s="163">
        <f t="shared" si="55"/>
        <v>-240</v>
      </c>
      <c r="L139" s="163">
        <f t="shared" si="56"/>
        <v>-7230</v>
      </c>
      <c r="M139" s="164">
        <f t="shared" ref="M139:M146" si="58">H139/H$8</f>
        <v>2.418496618837563E-2</v>
      </c>
      <c r="N139" s="166"/>
    </row>
    <row r="140" spans="1:14" s="56" customFormat="1" x14ac:dyDescent="0.25">
      <c r="A140" s="161"/>
      <c r="B140" s="162" t="s">
        <v>113</v>
      </c>
      <c r="C140" s="163">
        <v>10354</v>
      </c>
      <c r="D140" s="163">
        <v>9866</v>
      </c>
      <c r="E140" s="163">
        <v>1355</v>
      </c>
      <c r="F140" s="163">
        <v>9609</v>
      </c>
      <c r="G140" s="163">
        <v>12732</v>
      </c>
      <c r="H140" s="163">
        <v>10309</v>
      </c>
      <c r="I140" s="164">
        <f t="shared" si="57"/>
        <v>-0.19030788564247569</v>
      </c>
      <c r="J140" s="165">
        <f t="shared" si="54"/>
        <v>4.4901682546117927E-2</v>
      </c>
      <c r="K140" s="163">
        <f t="shared" si="55"/>
        <v>-2423</v>
      </c>
      <c r="L140" s="163">
        <f t="shared" si="56"/>
        <v>443</v>
      </c>
      <c r="M140" s="164">
        <f t="shared" si="58"/>
        <v>3.5770335638794907E-3</v>
      </c>
      <c r="N140" s="166"/>
    </row>
    <row r="141" spans="1:14" x14ac:dyDescent="0.25">
      <c r="A141" s="161"/>
      <c r="B141" s="162" t="s">
        <v>116</v>
      </c>
      <c r="C141" s="163">
        <v>11878</v>
      </c>
      <c r="D141" s="163">
        <v>10681</v>
      </c>
      <c r="E141" s="163">
        <v>2045</v>
      </c>
      <c r="F141" s="163">
        <v>11521</v>
      </c>
      <c r="G141" s="163">
        <v>13438</v>
      </c>
      <c r="H141" s="163">
        <v>10957</v>
      </c>
      <c r="I141" s="164">
        <f t="shared" si="57"/>
        <v>-0.18462568834648008</v>
      </c>
      <c r="J141" s="165">
        <f t="shared" si="54"/>
        <v>2.5840277127609834E-2</v>
      </c>
      <c r="K141" s="163">
        <f t="shared" si="55"/>
        <v>-2481</v>
      </c>
      <c r="L141" s="163">
        <f t="shared" si="56"/>
        <v>276</v>
      </c>
      <c r="M141" s="164">
        <f t="shared" si="58"/>
        <v>3.8018776563611967E-3</v>
      </c>
      <c r="N141" s="79"/>
    </row>
    <row r="142" spans="1:14" x14ac:dyDescent="0.25">
      <c r="A142" s="161"/>
      <c r="B142" s="162" t="s">
        <v>123</v>
      </c>
      <c r="C142" s="163">
        <v>2765</v>
      </c>
      <c r="D142" s="163">
        <v>3118</v>
      </c>
      <c r="E142" s="163">
        <v>57</v>
      </c>
      <c r="F142" s="163">
        <v>5770</v>
      </c>
      <c r="G142" s="163">
        <v>7531</v>
      </c>
      <c r="H142" s="163">
        <v>3763</v>
      </c>
      <c r="I142" s="164">
        <f t="shared" si="57"/>
        <v>-0.50033196122692869</v>
      </c>
      <c r="J142" s="165">
        <f t="shared" si="54"/>
        <v>0.20686337395766508</v>
      </c>
      <c r="K142" s="163">
        <f t="shared" si="55"/>
        <v>-3768</v>
      </c>
      <c r="L142" s="163">
        <f t="shared" si="56"/>
        <v>645</v>
      </c>
      <c r="M142" s="164">
        <f t="shared" si="58"/>
        <v>1.3056918518652171E-3</v>
      </c>
      <c r="N142" s="79"/>
    </row>
    <row r="143" spans="1:14" x14ac:dyDescent="0.25">
      <c r="A143" s="161"/>
      <c r="B143" s="162" t="s">
        <v>119</v>
      </c>
      <c r="C143" s="163">
        <v>4509</v>
      </c>
      <c r="D143" s="163">
        <v>3446</v>
      </c>
      <c r="E143" s="163">
        <v>1017</v>
      </c>
      <c r="F143" s="163">
        <v>2357</v>
      </c>
      <c r="G143" s="163">
        <v>2600</v>
      </c>
      <c r="H143" s="163">
        <v>1713</v>
      </c>
      <c r="I143" s="164">
        <f t="shared" si="57"/>
        <v>-0.34115384615384614</v>
      </c>
      <c r="J143" s="165">
        <f t="shared" si="54"/>
        <v>-0.50290191526407435</v>
      </c>
      <c r="K143" s="163">
        <f t="shared" si="55"/>
        <v>-887</v>
      </c>
      <c r="L143" s="163">
        <f t="shared" si="56"/>
        <v>-1733</v>
      </c>
      <c r="M143" s="164">
        <f t="shared" si="58"/>
        <v>5.9437952225488086E-4</v>
      </c>
      <c r="N143" s="79"/>
    </row>
    <row r="144" spans="1:14" x14ac:dyDescent="0.25">
      <c r="A144" s="161"/>
      <c r="B144" s="162" t="s">
        <v>128</v>
      </c>
      <c r="C144" s="163">
        <v>482</v>
      </c>
      <c r="D144" s="163">
        <v>45</v>
      </c>
      <c r="E144" s="163">
        <v>6</v>
      </c>
      <c r="F144" s="163">
        <v>126</v>
      </c>
      <c r="G144" s="163">
        <v>46</v>
      </c>
      <c r="H144" s="163">
        <v>94</v>
      </c>
      <c r="I144" s="164">
        <f t="shared" si="57"/>
        <v>1.0434782608695654</v>
      </c>
      <c r="J144" s="165">
        <f t="shared" si="54"/>
        <v>1.088888888888889</v>
      </c>
      <c r="K144" s="163">
        <f t="shared" si="55"/>
        <v>48</v>
      </c>
      <c r="L144" s="163">
        <f t="shared" si="56"/>
        <v>49</v>
      </c>
      <c r="M144" s="164">
        <f t="shared" si="58"/>
        <v>3.2616272674815413E-5</v>
      </c>
      <c r="N144" s="79"/>
    </row>
    <row r="145" spans="1:14" x14ac:dyDescent="0.25">
      <c r="A145" s="161" t="s">
        <v>144</v>
      </c>
      <c r="B145" s="162" t="s">
        <v>131</v>
      </c>
      <c r="C145" s="163">
        <v>103</v>
      </c>
      <c r="D145" s="163">
        <v>136</v>
      </c>
      <c r="E145" s="163">
        <v>0</v>
      </c>
      <c r="F145" s="163">
        <v>15</v>
      </c>
      <c r="G145" s="163">
        <v>53</v>
      </c>
      <c r="H145" s="163">
        <v>102</v>
      </c>
      <c r="I145" s="164">
        <f t="shared" si="57"/>
        <v>0.92452830188679247</v>
      </c>
      <c r="J145" s="165">
        <f t="shared" si="54"/>
        <v>-0.25</v>
      </c>
      <c r="K145" s="163">
        <f t="shared" si="55"/>
        <v>49</v>
      </c>
      <c r="L145" s="163">
        <f t="shared" si="56"/>
        <v>-34</v>
      </c>
      <c r="M145" s="164">
        <f t="shared" si="58"/>
        <v>3.5392125668416729E-5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30149</v>
      </c>
      <c r="D146" s="169">
        <f t="shared" si="59"/>
        <v>33714</v>
      </c>
      <c r="E146" s="169">
        <f t="shared" si="59"/>
        <v>6520</v>
      </c>
      <c r="F146" s="169">
        <f t="shared" si="59"/>
        <v>33640</v>
      </c>
      <c r="G146" s="169">
        <f t="shared" si="59"/>
        <v>32200</v>
      </c>
      <c r="H146" s="169">
        <f t="shared" si="59"/>
        <v>37986</v>
      </c>
      <c r="I146" s="170">
        <f t="shared" si="57"/>
        <v>0.17968944099378881</v>
      </c>
      <c r="J146" s="171">
        <f t="shared" si="54"/>
        <v>0.12671293824523944</v>
      </c>
      <c r="K146" s="169">
        <f>H146-G146</f>
        <v>5786</v>
      </c>
      <c r="L146" s="169">
        <f t="shared" si="56"/>
        <v>4272</v>
      </c>
      <c r="M146" s="170">
        <f t="shared" si="58"/>
        <v>1.3180443976867429E-2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77782</v>
      </c>
      <c r="D148" s="176">
        <v>46117</v>
      </c>
      <c r="E148" s="176">
        <v>12773</v>
      </c>
      <c r="F148" s="176">
        <v>45326</v>
      </c>
      <c r="G148" s="176">
        <v>51812</v>
      </c>
      <c r="H148" s="176">
        <v>59839</v>
      </c>
      <c r="I148" s="177">
        <f>IFERROR(H148/G148-1,"-")</f>
        <v>0.15492549988419668</v>
      </c>
      <c r="J148" s="177">
        <f>IFERROR(H148/D148-1,"-")</f>
        <v>0.29754754212112666</v>
      </c>
      <c r="K148" s="176">
        <f>H148-G148</f>
        <v>8027</v>
      </c>
      <c r="L148" s="176">
        <f>H148-D148</f>
        <v>13722</v>
      </c>
      <c r="M148" s="177">
        <f>H148/H$8</f>
        <v>2.0763033410513613E-2</v>
      </c>
      <c r="N148" s="79"/>
    </row>
    <row r="149" spans="1:14" x14ac:dyDescent="0.25">
      <c r="A149" s="161" t="s">
        <v>96</v>
      </c>
      <c r="B149" s="157" t="s">
        <v>97</v>
      </c>
      <c r="C149" s="158">
        <v>35437</v>
      </c>
      <c r="D149" s="158">
        <v>12798</v>
      </c>
      <c r="E149" s="158">
        <v>8890</v>
      </c>
      <c r="F149" s="158">
        <v>20101</v>
      </c>
      <c r="G149" s="158">
        <v>20643</v>
      </c>
      <c r="H149" s="158">
        <v>23005</v>
      </c>
      <c r="I149" s="159">
        <f>IFERROR(H149/G149-1,"-")</f>
        <v>0.11442135348544302</v>
      </c>
      <c r="J149" s="160">
        <f t="shared" ref="J149:J160" si="60">IFERROR(H149/D149-1,"-")</f>
        <v>0.79754649163931868</v>
      </c>
      <c r="K149" s="158">
        <f t="shared" ref="K149:K159" si="61">H149-G149</f>
        <v>2362</v>
      </c>
      <c r="L149" s="158">
        <f t="shared" ref="L149:L160" si="62">H149-D149</f>
        <v>10207</v>
      </c>
      <c r="M149" s="159">
        <f>H149/H$8</f>
        <v>7.9823122647247717E-3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4.9385200609160941E-2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2.5848743076415416E-2</v>
      </c>
      <c r="N151" s="79"/>
    </row>
    <row r="152" spans="1:14" x14ac:dyDescent="0.25">
      <c r="A152" s="161"/>
      <c r="B152" s="157" t="s">
        <v>107</v>
      </c>
      <c r="C152" s="158">
        <v>42345</v>
      </c>
      <c r="D152" s="158">
        <v>33319</v>
      </c>
      <c r="E152" s="158">
        <v>3883</v>
      </c>
      <c r="F152" s="158">
        <v>25225</v>
      </c>
      <c r="G152" s="158">
        <v>31169</v>
      </c>
      <c r="H152" s="158">
        <v>36834</v>
      </c>
      <c r="I152" s="159">
        <f>IFERROR(H152/G152-1,"-")</f>
        <v>0.1817510988482145</v>
      </c>
      <c r="J152" s="160">
        <f t="shared" si="60"/>
        <v>0.10549536300609264</v>
      </c>
      <c r="K152" s="158">
        <f t="shared" si="61"/>
        <v>5665</v>
      </c>
      <c r="L152" s="158">
        <f t="shared" si="62"/>
        <v>3515</v>
      </c>
      <c r="M152" s="159">
        <f>H152/H$8</f>
        <v>1.2780721145788839E-2</v>
      </c>
      <c r="N152" s="79"/>
    </row>
    <row r="153" spans="1:14" s="56" customFormat="1" x14ac:dyDescent="0.25">
      <c r="A153" s="161"/>
      <c r="B153" s="162" t="s">
        <v>110</v>
      </c>
      <c r="C153" s="163">
        <v>9223</v>
      </c>
      <c r="D153" s="163">
        <v>6231</v>
      </c>
      <c r="E153" s="163">
        <v>61</v>
      </c>
      <c r="F153" s="163">
        <v>10081</v>
      </c>
      <c r="G153" s="163">
        <v>10375</v>
      </c>
      <c r="H153" s="163">
        <v>10394</v>
      </c>
      <c r="I153" s="164">
        <f t="shared" ref="I153:I160" si="63">IFERROR(H153/G153-1,"-")</f>
        <v>1.8313253012047781E-3</v>
      </c>
      <c r="J153" s="165">
        <f t="shared" si="60"/>
        <v>0.66811105761515011</v>
      </c>
      <c r="K153" s="163">
        <f t="shared" si="61"/>
        <v>19</v>
      </c>
      <c r="L153" s="163">
        <f t="shared" si="62"/>
        <v>4163</v>
      </c>
      <c r="M153" s="164">
        <f t="shared" ref="M153:M160" si="64">H153/H$8</f>
        <v>3.6065270019365043E-3</v>
      </c>
      <c r="N153" s="166"/>
    </row>
    <row r="154" spans="1:14" s="56" customFormat="1" x14ac:dyDescent="0.25">
      <c r="A154" s="161"/>
      <c r="B154" s="162" t="s">
        <v>113</v>
      </c>
      <c r="C154" s="163">
        <v>13379</v>
      </c>
      <c r="D154" s="163">
        <v>11211</v>
      </c>
      <c r="E154" s="163">
        <v>621</v>
      </c>
      <c r="F154" s="163">
        <v>5508</v>
      </c>
      <c r="G154" s="163">
        <v>6218</v>
      </c>
      <c r="H154" s="163">
        <v>5753</v>
      </c>
      <c r="I154" s="164">
        <f t="shared" si="63"/>
        <v>-7.4782888388549407E-2</v>
      </c>
      <c r="J154" s="165">
        <f t="shared" si="60"/>
        <v>-0.4868432789224868</v>
      </c>
      <c r="K154" s="163">
        <f t="shared" si="61"/>
        <v>-465</v>
      </c>
      <c r="L154" s="163">
        <f t="shared" si="62"/>
        <v>-5458</v>
      </c>
      <c r="M154" s="164">
        <f t="shared" si="64"/>
        <v>1.9961852840235435E-3</v>
      </c>
      <c r="N154" s="166"/>
    </row>
    <row r="155" spans="1:14" x14ac:dyDescent="0.25">
      <c r="A155" s="161"/>
      <c r="B155" s="162" t="s">
        <v>116</v>
      </c>
      <c r="C155" s="163">
        <v>8629</v>
      </c>
      <c r="D155" s="163">
        <v>5028</v>
      </c>
      <c r="E155" s="163">
        <v>187</v>
      </c>
      <c r="F155" s="163">
        <v>3549</v>
      </c>
      <c r="G155" s="163">
        <v>6400</v>
      </c>
      <c r="H155" s="163">
        <v>8652</v>
      </c>
      <c r="I155" s="164">
        <f t="shared" si="63"/>
        <v>0.35187499999999994</v>
      </c>
      <c r="J155" s="165">
        <f t="shared" si="60"/>
        <v>0.72076372315035808</v>
      </c>
      <c r="K155" s="163">
        <f t="shared" si="61"/>
        <v>2252</v>
      </c>
      <c r="L155" s="163">
        <f t="shared" si="62"/>
        <v>3624</v>
      </c>
      <c r="M155" s="164">
        <f t="shared" si="64"/>
        <v>3.002085012579819E-3</v>
      </c>
      <c r="N155" s="79"/>
    </row>
    <row r="156" spans="1:14" x14ac:dyDescent="0.25">
      <c r="A156" s="161"/>
      <c r="B156" s="162" t="s">
        <v>123</v>
      </c>
      <c r="C156" s="163">
        <v>437</v>
      </c>
      <c r="D156" s="163">
        <v>483</v>
      </c>
      <c r="E156" s="163">
        <v>16</v>
      </c>
      <c r="F156" s="163">
        <v>626</v>
      </c>
      <c r="G156" s="163">
        <v>1017</v>
      </c>
      <c r="H156" s="163">
        <v>1441</v>
      </c>
      <c r="I156" s="164">
        <f t="shared" si="63"/>
        <v>0.41691248770894784</v>
      </c>
      <c r="J156" s="165">
        <f t="shared" si="60"/>
        <v>1.9834368530020705</v>
      </c>
      <c r="K156" s="163">
        <f t="shared" si="61"/>
        <v>424</v>
      </c>
      <c r="L156" s="163">
        <f t="shared" si="62"/>
        <v>958</v>
      </c>
      <c r="M156" s="164">
        <f t="shared" si="64"/>
        <v>5.0000052047243632E-4</v>
      </c>
      <c r="N156" s="79"/>
    </row>
    <row r="157" spans="1:14" x14ac:dyDescent="0.25">
      <c r="A157" s="161"/>
      <c r="B157" s="162" t="s">
        <v>119</v>
      </c>
      <c r="C157" s="163">
        <v>3183</v>
      </c>
      <c r="D157" s="163">
        <v>4168</v>
      </c>
      <c r="E157" s="163">
        <v>1392</v>
      </c>
      <c r="F157" s="163">
        <v>2120</v>
      </c>
      <c r="G157" s="163">
        <v>919</v>
      </c>
      <c r="H157" s="163">
        <v>2380</v>
      </c>
      <c r="I157" s="164">
        <f t="shared" si="63"/>
        <v>1.5897714907508163</v>
      </c>
      <c r="J157" s="165">
        <f t="shared" si="60"/>
        <v>-0.42898272552783112</v>
      </c>
      <c r="K157" s="163">
        <f t="shared" si="61"/>
        <v>1461</v>
      </c>
      <c r="L157" s="163">
        <f t="shared" si="62"/>
        <v>-1788</v>
      </c>
      <c r="M157" s="164">
        <f t="shared" si="64"/>
        <v>8.2581626559639031E-4</v>
      </c>
      <c r="N157" s="79"/>
    </row>
    <row r="158" spans="1:14" x14ac:dyDescent="0.25">
      <c r="A158" s="161"/>
      <c r="B158" s="162" t="s">
        <v>128</v>
      </c>
      <c r="C158" s="163">
        <v>25</v>
      </c>
      <c r="D158" s="163">
        <v>46</v>
      </c>
      <c r="E158" s="163">
        <v>29</v>
      </c>
      <c r="F158" s="163">
        <v>36</v>
      </c>
      <c r="G158" s="163">
        <v>36</v>
      </c>
      <c r="H158" s="163">
        <v>73</v>
      </c>
      <c r="I158" s="164">
        <f t="shared" si="63"/>
        <v>1.0277777777777777</v>
      </c>
      <c r="J158" s="165">
        <f t="shared" si="60"/>
        <v>0.58695652173913038</v>
      </c>
      <c r="K158" s="163">
        <f t="shared" si="61"/>
        <v>37</v>
      </c>
      <c r="L158" s="163">
        <f t="shared" si="62"/>
        <v>27</v>
      </c>
      <c r="M158" s="164">
        <f t="shared" si="64"/>
        <v>2.5329658566611971E-5</v>
      </c>
      <c r="N158" s="79"/>
    </row>
    <row r="159" spans="1:14" x14ac:dyDescent="0.25">
      <c r="A159" s="161" t="s">
        <v>144</v>
      </c>
      <c r="B159" s="162" t="s">
        <v>131</v>
      </c>
      <c r="C159" s="163">
        <v>28</v>
      </c>
      <c r="D159" s="163">
        <v>43</v>
      </c>
      <c r="E159" s="163">
        <v>0</v>
      </c>
      <c r="F159" s="163">
        <v>18</v>
      </c>
      <c r="G159" s="163">
        <v>46</v>
      </c>
      <c r="H159" s="163">
        <v>35</v>
      </c>
      <c r="I159" s="164">
        <f t="shared" si="63"/>
        <v>-0.23913043478260865</v>
      </c>
      <c r="J159" s="165">
        <f t="shared" si="60"/>
        <v>-0.18604651162790697</v>
      </c>
      <c r="K159" s="163">
        <f t="shared" si="61"/>
        <v>-11</v>
      </c>
      <c r="L159" s="163">
        <f t="shared" si="62"/>
        <v>-8</v>
      </c>
      <c r="M159" s="164">
        <f t="shared" si="64"/>
        <v>1.2144356847005739E-5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7441</v>
      </c>
      <c r="D160" s="169">
        <f t="shared" si="65"/>
        <v>6109</v>
      </c>
      <c r="E160" s="169">
        <f t="shared" si="65"/>
        <v>1577</v>
      </c>
      <c r="F160" s="169">
        <f t="shared" si="65"/>
        <v>3287</v>
      </c>
      <c r="G160" s="169">
        <f t="shared" si="65"/>
        <v>6158</v>
      </c>
      <c r="H160" s="169">
        <f t="shared" si="65"/>
        <v>8106</v>
      </c>
      <c r="I160" s="170">
        <f t="shared" si="63"/>
        <v>0.31633647288080535</v>
      </c>
      <c r="J160" s="171">
        <f t="shared" si="60"/>
        <v>0.32689474545752173</v>
      </c>
      <c r="K160" s="169">
        <f>H160-G160</f>
        <v>1948</v>
      </c>
      <c r="L160" s="169">
        <f t="shared" si="62"/>
        <v>1997</v>
      </c>
      <c r="M160" s="170">
        <f t="shared" si="64"/>
        <v>2.8126330457665292E-3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7D7BB-0581-4739-BF6B-3380DA0978B0}">
  <sheetPr>
    <tabColor rgb="FFF29140"/>
    <pageSetUpPr fitToPage="1"/>
  </sheetPr>
  <dimension ref="A1:P162"/>
  <sheetViews>
    <sheetView showGridLines="0" workbookViewId="0">
      <selection activeCell="D15" sqref="D1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25905948</v>
      </c>
      <c r="D8" s="176">
        <v>25578799</v>
      </c>
      <c r="E8" s="176">
        <v>8930544</v>
      </c>
      <c r="F8" s="176">
        <v>23015665</v>
      </c>
      <c r="G8" s="176">
        <v>25556749</v>
      </c>
      <c r="H8" s="176">
        <v>27044823</v>
      </c>
      <c r="I8" s="177">
        <f>IFERROR(H8/G8-1,"-")</f>
        <v>5.8226263442192838E-2</v>
      </c>
      <c r="J8" s="177">
        <f>IFERROR(H8/D8-1,"-")</f>
        <v>5.7314027918198951E-2</v>
      </c>
      <c r="K8" s="176">
        <f>H8-G8</f>
        <v>1488074</v>
      </c>
      <c r="L8" s="176">
        <f>H8-D8</f>
        <v>1466024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3728058</v>
      </c>
      <c r="D9" s="158">
        <v>3687112</v>
      </c>
      <c r="E9" s="158">
        <v>1358306</v>
      </c>
      <c r="F9" s="158">
        <v>3245814</v>
      </c>
      <c r="G9" s="158">
        <v>3423966</v>
      </c>
      <c r="H9" s="158">
        <v>3369395</v>
      </c>
      <c r="I9" s="159">
        <f>IFERROR(H9/G9-1,"-")</f>
        <v>-1.5937950318431926E-2</v>
      </c>
      <c r="J9" s="160">
        <f t="shared" ref="J9:J20" si="0">IFERROR(H9/D9-1,"-")</f>
        <v>-8.6169609168368133E-2</v>
      </c>
      <c r="K9" s="158">
        <f t="shared" ref="K9:K19" si="1">H9-G9</f>
        <v>-54571</v>
      </c>
      <c r="L9" s="158">
        <f t="shared" ref="L9:L20" si="2">H9-D9</f>
        <v>-317717</v>
      </c>
      <c r="M9" s="159">
        <f>H9/H$8</f>
        <v>0.12458558149927622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3.9748050856165708E-2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8.4837530643110518E-2</v>
      </c>
      <c r="N11" s="79"/>
    </row>
    <row r="12" spans="1:14" x14ac:dyDescent="0.25">
      <c r="A12" s="1"/>
      <c r="B12" s="157" t="s">
        <v>107</v>
      </c>
      <c r="C12" s="158">
        <v>22177890</v>
      </c>
      <c r="D12" s="158">
        <v>21891687</v>
      </c>
      <c r="E12" s="158">
        <v>7572238</v>
      </c>
      <c r="F12" s="158">
        <v>19769851</v>
      </c>
      <c r="G12" s="158">
        <v>22132783</v>
      </c>
      <c r="H12" s="158">
        <v>23675428</v>
      </c>
      <c r="I12" s="159">
        <f>IFERROR(H12/G12-1,"-")</f>
        <v>6.9699549306564856E-2</v>
      </c>
      <c r="J12" s="160">
        <f t="shared" si="0"/>
        <v>8.1480289755650137E-2</v>
      </c>
      <c r="K12" s="158">
        <f t="shared" si="1"/>
        <v>1542645</v>
      </c>
      <c r="L12" s="158">
        <f t="shared" si="2"/>
        <v>1783741</v>
      </c>
      <c r="M12" s="159">
        <f>H12/H$8</f>
        <v>0.87541441850072377</v>
      </c>
      <c r="N12" s="79"/>
    </row>
    <row r="13" spans="1:14" s="56" customFormat="1" x14ac:dyDescent="0.25">
      <c r="A13" s="161"/>
      <c r="B13" s="162" t="s">
        <v>110</v>
      </c>
      <c r="C13" s="163">
        <v>9666021</v>
      </c>
      <c r="D13" s="163">
        <v>10028810</v>
      </c>
      <c r="E13" s="163">
        <v>2918774</v>
      </c>
      <c r="F13" s="163">
        <v>9382512</v>
      </c>
      <c r="G13" s="163">
        <v>10349496</v>
      </c>
      <c r="H13" s="163">
        <v>11157754</v>
      </c>
      <c r="I13" s="164">
        <f t="shared" ref="I13:I20" si="3">IFERROR(H13/G13-1,"-")</f>
        <v>7.809636333981862E-2</v>
      </c>
      <c r="J13" s="165">
        <f t="shared" si="0"/>
        <v>0.11257008558343418</v>
      </c>
      <c r="K13" s="163">
        <f t="shared" si="1"/>
        <v>808258</v>
      </c>
      <c r="L13" s="163">
        <f t="shared" si="2"/>
        <v>1128944</v>
      </c>
      <c r="M13" s="164">
        <f t="shared" ref="M13:M20" si="4">H13/H$8</f>
        <v>0.41256524400252131</v>
      </c>
      <c r="N13" s="166"/>
    </row>
    <row r="14" spans="1:14" s="56" customFormat="1" x14ac:dyDescent="0.25">
      <c r="A14" s="161"/>
      <c r="B14" s="162" t="s">
        <v>113</v>
      </c>
      <c r="C14" s="163">
        <v>3792824</v>
      </c>
      <c r="D14" s="163">
        <v>3248761</v>
      </c>
      <c r="E14" s="163">
        <v>1150264</v>
      </c>
      <c r="F14" s="163">
        <v>2214213</v>
      </c>
      <c r="G14" s="163">
        <v>2530507</v>
      </c>
      <c r="H14" s="163">
        <v>2658876</v>
      </c>
      <c r="I14" s="164">
        <f t="shared" si="3"/>
        <v>5.0728569413164948E-2</v>
      </c>
      <c r="J14" s="165">
        <f t="shared" si="0"/>
        <v>-0.18157229786986484</v>
      </c>
      <c r="K14" s="163">
        <f t="shared" si="1"/>
        <v>128369</v>
      </c>
      <c r="L14" s="163">
        <f t="shared" si="2"/>
        <v>-589885</v>
      </c>
      <c r="M14" s="164">
        <f t="shared" si="4"/>
        <v>9.8313677260893892E-2</v>
      </c>
      <c r="N14" s="166"/>
    </row>
    <row r="15" spans="1:14" x14ac:dyDescent="0.25">
      <c r="A15" s="161"/>
      <c r="B15" s="162" t="s">
        <v>116</v>
      </c>
      <c r="C15" s="163">
        <v>901191</v>
      </c>
      <c r="D15" s="163">
        <v>927867</v>
      </c>
      <c r="E15" s="163">
        <v>323121</v>
      </c>
      <c r="F15" s="163">
        <v>942553</v>
      </c>
      <c r="G15" s="163">
        <v>1133961</v>
      </c>
      <c r="H15" s="163">
        <v>1213515</v>
      </c>
      <c r="I15" s="164">
        <f t="shared" si="3"/>
        <v>7.0155851920833179E-2</v>
      </c>
      <c r="J15" s="165">
        <f t="shared" si="0"/>
        <v>0.30785446621121348</v>
      </c>
      <c r="K15" s="163">
        <f t="shared" si="1"/>
        <v>79554</v>
      </c>
      <c r="L15" s="163">
        <f t="shared" si="2"/>
        <v>285648</v>
      </c>
      <c r="M15" s="164">
        <f t="shared" si="4"/>
        <v>4.4870509967841164E-2</v>
      </c>
      <c r="N15" s="79"/>
    </row>
    <row r="16" spans="1:14" x14ac:dyDescent="0.25">
      <c r="A16" s="161"/>
      <c r="B16" s="162" t="s">
        <v>123</v>
      </c>
      <c r="C16" s="163">
        <v>927445</v>
      </c>
      <c r="D16" s="163">
        <v>864379</v>
      </c>
      <c r="E16" s="163">
        <v>280169</v>
      </c>
      <c r="F16" s="163">
        <v>1010222</v>
      </c>
      <c r="G16" s="163">
        <v>992524</v>
      </c>
      <c r="H16" s="163">
        <v>1029391</v>
      </c>
      <c r="I16" s="164">
        <f t="shared" si="3"/>
        <v>3.7144693730327916E-2</v>
      </c>
      <c r="J16" s="165">
        <f t="shared" si="0"/>
        <v>0.19090237037225566</v>
      </c>
      <c r="K16" s="163">
        <f t="shared" si="1"/>
        <v>36867</v>
      </c>
      <c r="L16" s="163">
        <f t="shared" si="2"/>
        <v>165012</v>
      </c>
      <c r="M16" s="164">
        <f t="shared" si="4"/>
        <v>3.806240477151579E-2</v>
      </c>
      <c r="N16" s="79"/>
    </row>
    <row r="17" spans="1:14" x14ac:dyDescent="0.25">
      <c r="A17" s="161"/>
      <c r="B17" s="162" t="s">
        <v>119</v>
      </c>
      <c r="C17" s="163">
        <v>826086</v>
      </c>
      <c r="D17" s="163">
        <v>802853</v>
      </c>
      <c r="E17" s="163">
        <v>381223</v>
      </c>
      <c r="F17" s="163">
        <v>826401</v>
      </c>
      <c r="G17" s="163">
        <v>849221</v>
      </c>
      <c r="H17" s="163">
        <v>877709</v>
      </c>
      <c r="I17" s="164">
        <f t="shared" si="3"/>
        <v>3.3546038074894424E-2</v>
      </c>
      <c r="J17" s="165">
        <f t="shared" si="0"/>
        <v>9.3237491794886385E-2</v>
      </c>
      <c r="K17" s="163">
        <f t="shared" si="1"/>
        <v>28488</v>
      </c>
      <c r="L17" s="163">
        <f t="shared" si="2"/>
        <v>74856</v>
      </c>
      <c r="M17" s="164">
        <f t="shared" si="4"/>
        <v>3.2453863720979061E-2</v>
      </c>
      <c r="N17" s="79"/>
    </row>
    <row r="18" spans="1:14" x14ac:dyDescent="0.25">
      <c r="A18" s="161"/>
      <c r="B18" s="162" t="s">
        <v>128</v>
      </c>
      <c r="C18" s="163">
        <v>388707</v>
      </c>
      <c r="D18" s="163">
        <v>415821</v>
      </c>
      <c r="E18" s="163">
        <v>239983</v>
      </c>
      <c r="F18" s="163">
        <v>303983</v>
      </c>
      <c r="G18" s="163">
        <v>364696</v>
      </c>
      <c r="H18" s="163">
        <v>350071</v>
      </c>
      <c r="I18" s="164">
        <f t="shared" si="3"/>
        <v>-4.0101893083554496E-2</v>
      </c>
      <c r="J18" s="165">
        <f t="shared" si="0"/>
        <v>-0.1581209222237453</v>
      </c>
      <c r="K18" s="163">
        <f t="shared" si="1"/>
        <v>-14625</v>
      </c>
      <c r="L18" s="163">
        <f t="shared" si="2"/>
        <v>-65750</v>
      </c>
      <c r="M18" s="164">
        <f t="shared" si="4"/>
        <v>1.2944103941815407E-2</v>
      </c>
      <c r="N18" s="79"/>
    </row>
    <row r="19" spans="1:14" x14ac:dyDescent="0.25">
      <c r="A19" s="161" t="s">
        <v>144</v>
      </c>
      <c r="B19" s="162" t="s">
        <v>131</v>
      </c>
      <c r="C19" s="163">
        <v>610787</v>
      </c>
      <c r="D19" s="163">
        <v>516905</v>
      </c>
      <c r="E19" s="163">
        <v>339355</v>
      </c>
      <c r="F19" s="163">
        <v>221326</v>
      </c>
      <c r="G19" s="163">
        <v>324645</v>
      </c>
      <c r="H19" s="163">
        <v>334953</v>
      </c>
      <c r="I19" s="164">
        <f t="shared" si="3"/>
        <v>3.1751605599962929E-2</v>
      </c>
      <c r="J19" s="165">
        <f t="shared" si="0"/>
        <v>-0.35200278581170619</v>
      </c>
      <c r="K19" s="163">
        <f t="shared" si="1"/>
        <v>10308</v>
      </c>
      <c r="L19" s="163">
        <f t="shared" si="2"/>
        <v>-181952</v>
      </c>
      <c r="M19" s="164">
        <f t="shared" si="4"/>
        <v>1.2385106014559607E-2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5064829</v>
      </c>
      <c r="D20" s="169">
        <f t="shared" si="5"/>
        <v>5086291</v>
      </c>
      <c r="E20" s="169">
        <f t="shared" si="5"/>
        <v>1939349</v>
      </c>
      <c r="F20" s="169">
        <f t="shared" si="5"/>
        <v>4868641</v>
      </c>
      <c r="G20" s="169">
        <f t="shared" si="5"/>
        <v>5587733</v>
      </c>
      <c r="H20" s="169">
        <f t="shared" si="5"/>
        <v>6053159</v>
      </c>
      <c r="I20" s="170">
        <f t="shared" si="3"/>
        <v>8.3294244732166067E-2</v>
      </c>
      <c r="J20" s="171">
        <f t="shared" si="0"/>
        <v>0.19009293805643446</v>
      </c>
      <c r="K20" s="169">
        <f>H20-G20</f>
        <v>465426</v>
      </c>
      <c r="L20" s="169">
        <f t="shared" si="2"/>
        <v>966868</v>
      </c>
      <c r="M20" s="170">
        <f t="shared" si="4"/>
        <v>0.22381950882059756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9543452</v>
      </c>
      <c r="D22" s="176">
        <v>9847763</v>
      </c>
      <c r="E22" s="176">
        <v>3228073</v>
      </c>
      <c r="F22" s="176">
        <v>9333775</v>
      </c>
      <c r="G22" s="176">
        <v>10077442</v>
      </c>
      <c r="H22" s="176">
        <v>10350937</v>
      </c>
      <c r="I22" s="177">
        <f>IFERROR(H22/G22-1,"-")</f>
        <v>2.7139327619052578E-2</v>
      </c>
      <c r="J22" s="177">
        <f>IFERROR(H22/D22-1,"-")</f>
        <v>5.1095258892806417E-2</v>
      </c>
      <c r="K22" s="176">
        <f>H22-G22</f>
        <v>273495</v>
      </c>
      <c r="L22" s="176">
        <f>H22-D22</f>
        <v>503174</v>
      </c>
      <c r="M22" s="177">
        <f>H22/H$8</f>
        <v>0.38273265829841074</v>
      </c>
      <c r="N22" s="79"/>
    </row>
    <row r="23" spans="1:14" x14ac:dyDescent="0.25">
      <c r="A23" s="161" t="s">
        <v>96</v>
      </c>
      <c r="B23" s="157" t="s">
        <v>97</v>
      </c>
      <c r="C23" s="158">
        <v>689477</v>
      </c>
      <c r="D23" s="158">
        <v>835888</v>
      </c>
      <c r="E23" s="158">
        <v>287860</v>
      </c>
      <c r="F23" s="158">
        <v>747196</v>
      </c>
      <c r="G23" s="158">
        <v>656924</v>
      </c>
      <c r="H23" s="158">
        <v>601274</v>
      </c>
      <c r="I23" s="159">
        <f>IFERROR(H23/G23-1,"-")</f>
        <v>-8.4712995719443906E-2</v>
      </c>
      <c r="J23" s="160">
        <f t="shared" ref="J23:J34" si="6">IFERROR(H23/D23-1,"-")</f>
        <v>-0.28067635855521311</v>
      </c>
      <c r="K23" s="158">
        <f t="shared" ref="K23:K33" si="7">H23-G23</f>
        <v>-55650</v>
      </c>
      <c r="L23" s="158">
        <f t="shared" ref="L23:L34" si="8">H23-D23</f>
        <v>-234614</v>
      </c>
      <c r="M23" s="159">
        <f>H23/H$8</f>
        <v>2.223249898880832E-2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6.7236897797408402E-3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1.550880920906748E-2</v>
      </c>
      <c r="N25" s="79"/>
    </row>
    <row r="26" spans="1:14" x14ac:dyDescent="0.25">
      <c r="A26" s="161"/>
      <c r="B26" s="157" t="s">
        <v>107</v>
      </c>
      <c r="C26" s="158">
        <v>8853975</v>
      </c>
      <c r="D26" s="158">
        <v>9011875</v>
      </c>
      <c r="E26" s="158">
        <v>2940213</v>
      </c>
      <c r="F26" s="158">
        <v>8586579</v>
      </c>
      <c r="G26" s="158">
        <v>9420518</v>
      </c>
      <c r="H26" s="158">
        <v>9749663</v>
      </c>
      <c r="I26" s="159">
        <f>IFERROR(H26/G26-1,"-")</f>
        <v>3.4939161519568218E-2</v>
      </c>
      <c r="J26" s="160">
        <f t="shared" si="6"/>
        <v>8.1868423607739826E-2</v>
      </c>
      <c r="K26" s="158">
        <f t="shared" si="7"/>
        <v>329145</v>
      </c>
      <c r="L26" s="158">
        <f t="shared" si="8"/>
        <v>737788</v>
      </c>
      <c r="M26" s="159">
        <f>H26/H$8</f>
        <v>0.36050015930960244</v>
      </c>
      <c r="N26" s="79"/>
    </row>
    <row r="27" spans="1:14" s="56" customFormat="1" x14ac:dyDescent="0.25">
      <c r="A27" s="161"/>
      <c r="B27" s="162" t="s">
        <v>110</v>
      </c>
      <c r="C27" s="163">
        <v>4039219</v>
      </c>
      <c r="D27" s="163">
        <v>4276177</v>
      </c>
      <c r="E27" s="163">
        <v>1243159</v>
      </c>
      <c r="F27" s="163">
        <v>4332424</v>
      </c>
      <c r="G27" s="163">
        <v>4829410</v>
      </c>
      <c r="H27" s="163">
        <v>5052166</v>
      </c>
      <c r="I27" s="164">
        <f t="shared" ref="I27:I34" si="9">IFERROR(H27/G27-1,"-")</f>
        <v>4.6124888961591504E-2</v>
      </c>
      <c r="J27" s="165">
        <f t="shared" si="6"/>
        <v>0.18146793268847383</v>
      </c>
      <c r="K27" s="163">
        <f t="shared" si="7"/>
        <v>222756</v>
      </c>
      <c r="L27" s="163">
        <f t="shared" si="8"/>
        <v>775989</v>
      </c>
      <c r="M27" s="164">
        <f t="shared" ref="M27:M34" si="10">H27/H$8</f>
        <v>0.18680713865274695</v>
      </c>
      <c r="N27" s="166"/>
    </row>
    <row r="28" spans="1:14" s="56" customFormat="1" x14ac:dyDescent="0.25">
      <c r="A28" s="161"/>
      <c r="B28" s="162" t="s">
        <v>113</v>
      </c>
      <c r="C28" s="163">
        <v>1452865</v>
      </c>
      <c r="D28" s="163">
        <v>1345464</v>
      </c>
      <c r="E28" s="163">
        <v>414667</v>
      </c>
      <c r="F28" s="163">
        <v>1019837</v>
      </c>
      <c r="G28" s="163">
        <v>1081490</v>
      </c>
      <c r="H28" s="163">
        <v>1062041</v>
      </c>
      <c r="I28" s="164">
        <f t="shared" si="9"/>
        <v>-1.7983522732526458E-2</v>
      </c>
      <c r="J28" s="165">
        <f t="shared" si="6"/>
        <v>-0.21065074948121987</v>
      </c>
      <c r="K28" s="163">
        <f t="shared" si="7"/>
        <v>-19449</v>
      </c>
      <c r="L28" s="163">
        <f t="shared" si="8"/>
        <v>-283423</v>
      </c>
      <c r="M28" s="164">
        <f t="shared" si="10"/>
        <v>3.9269659853200002E-2</v>
      </c>
      <c r="N28" s="166"/>
    </row>
    <row r="29" spans="1:14" x14ac:dyDescent="0.25">
      <c r="A29" s="161"/>
      <c r="B29" s="162" t="s">
        <v>116</v>
      </c>
      <c r="C29" s="163">
        <v>313122</v>
      </c>
      <c r="D29" s="163">
        <v>330897</v>
      </c>
      <c r="E29" s="163">
        <v>135620</v>
      </c>
      <c r="F29" s="163">
        <v>350575</v>
      </c>
      <c r="G29" s="163">
        <v>398844</v>
      </c>
      <c r="H29" s="163">
        <v>364141</v>
      </c>
      <c r="I29" s="164">
        <f t="shared" si="9"/>
        <v>-8.7008955882500461E-2</v>
      </c>
      <c r="J29" s="165">
        <f t="shared" si="6"/>
        <v>0.10046630824697722</v>
      </c>
      <c r="K29" s="163">
        <f t="shared" si="7"/>
        <v>-34703</v>
      </c>
      <c r="L29" s="163">
        <f t="shared" si="8"/>
        <v>33244</v>
      </c>
      <c r="M29" s="164">
        <f t="shared" si="10"/>
        <v>1.3464351384366613E-2</v>
      </c>
      <c r="N29" s="79"/>
    </row>
    <row r="30" spans="1:14" x14ac:dyDescent="0.25">
      <c r="A30" s="161"/>
      <c r="B30" s="162" t="s">
        <v>123</v>
      </c>
      <c r="C30" s="163">
        <v>414841</v>
      </c>
      <c r="D30" s="163">
        <v>383239</v>
      </c>
      <c r="E30" s="163">
        <v>121574</v>
      </c>
      <c r="F30" s="163">
        <v>467069</v>
      </c>
      <c r="G30" s="163">
        <v>423389</v>
      </c>
      <c r="H30" s="163">
        <v>423920</v>
      </c>
      <c r="I30" s="164">
        <f t="shared" si="9"/>
        <v>1.2541657907976234E-3</v>
      </c>
      <c r="J30" s="165">
        <f t="shared" si="6"/>
        <v>0.10615047007220046</v>
      </c>
      <c r="K30" s="163">
        <f t="shared" si="7"/>
        <v>531</v>
      </c>
      <c r="L30" s="163">
        <f t="shared" si="8"/>
        <v>40681</v>
      </c>
      <c r="M30" s="164">
        <f t="shared" si="10"/>
        <v>1.5674718965622367E-2</v>
      </c>
      <c r="N30" s="79"/>
    </row>
    <row r="31" spans="1:14" x14ac:dyDescent="0.25">
      <c r="A31" s="161"/>
      <c r="B31" s="162" t="s">
        <v>119</v>
      </c>
      <c r="C31" s="163">
        <v>435710</v>
      </c>
      <c r="D31" s="163">
        <v>424803</v>
      </c>
      <c r="E31" s="163">
        <v>188425</v>
      </c>
      <c r="F31" s="163">
        <v>472282</v>
      </c>
      <c r="G31" s="163">
        <v>444309</v>
      </c>
      <c r="H31" s="163">
        <v>458279</v>
      </c>
      <c r="I31" s="164">
        <f t="shared" si="9"/>
        <v>3.1442081974481617E-2</v>
      </c>
      <c r="J31" s="165">
        <f t="shared" si="6"/>
        <v>7.8803586603672704E-2</v>
      </c>
      <c r="K31" s="163">
        <f t="shared" si="7"/>
        <v>13970</v>
      </c>
      <c r="L31" s="163">
        <f t="shared" si="8"/>
        <v>33476</v>
      </c>
      <c r="M31" s="164">
        <f t="shared" si="10"/>
        <v>1.6945165438871611E-2</v>
      </c>
      <c r="N31" s="79"/>
    </row>
    <row r="32" spans="1:14" x14ac:dyDescent="0.25">
      <c r="A32" s="161"/>
      <c r="B32" s="162" t="s">
        <v>128</v>
      </c>
      <c r="C32" s="163">
        <v>154249</v>
      </c>
      <c r="D32" s="163">
        <v>176635</v>
      </c>
      <c r="E32" s="163">
        <v>94459</v>
      </c>
      <c r="F32" s="163">
        <v>114576</v>
      </c>
      <c r="G32" s="163">
        <v>129191</v>
      </c>
      <c r="H32" s="163">
        <v>127582</v>
      </c>
      <c r="I32" s="164">
        <f t="shared" si="9"/>
        <v>-1.2454427940026824E-2</v>
      </c>
      <c r="J32" s="165">
        <f t="shared" si="6"/>
        <v>-0.27770826846321506</v>
      </c>
      <c r="K32" s="163">
        <f t="shared" si="7"/>
        <v>-1609</v>
      </c>
      <c r="L32" s="163">
        <f t="shared" si="8"/>
        <v>-49053</v>
      </c>
      <c r="M32" s="164">
        <f t="shared" si="10"/>
        <v>4.7174278049444069E-3</v>
      </c>
      <c r="N32" s="79"/>
    </row>
    <row r="33" spans="1:14" x14ac:dyDescent="0.25">
      <c r="A33" s="161" t="s">
        <v>144</v>
      </c>
      <c r="B33" s="162" t="s">
        <v>131</v>
      </c>
      <c r="C33" s="163">
        <v>188327</v>
      </c>
      <c r="D33" s="163">
        <v>164859</v>
      </c>
      <c r="E33" s="163">
        <v>103139</v>
      </c>
      <c r="F33" s="163">
        <v>69505</v>
      </c>
      <c r="G33" s="163">
        <v>110811</v>
      </c>
      <c r="H33" s="163">
        <v>102902</v>
      </c>
      <c r="I33" s="164">
        <f t="shared" si="9"/>
        <v>-7.1373780581350244E-2</v>
      </c>
      <c r="J33" s="165">
        <f t="shared" si="6"/>
        <v>-0.37581812336602793</v>
      </c>
      <c r="K33" s="163">
        <f t="shared" si="7"/>
        <v>-7909</v>
      </c>
      <c r="L33" s="163">
        <f t="shared" si="8"/>
        <v>-61957</v>
      </c>
      <c r="M33" s="164">
        <f t="shared" si="10"/>
        <v>3.8048686804125135E-3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1855642</v>
      </c>
      <c r="D34" s="169">
        <f t="shared" si="11"/>
        <v>1909801</v>
      </c>
      <c r="E34" s="169">
        <f t="shared" si="11"/>
        <v>639170</v>
      </c>
      <c r="F34" s="169">
        <f t="shared" si="11"/>
        <v>1760311</v>
      </c>
      <c r="G34" s="169">
        <f t="shared" si="11"/>
        <v>2003074</v>
      </c>
      <c r="H34" s="169">
        <f t="shared" si="11"/>
        <v>2158632</v>
      </c>
      <c r="I34" s="170">
        <f t="shared" si="9"/>
        <v>7.7659637137719395E-2</v>
      </c>
      <c r="J34" s="171">
        <f t="shared" si="6"/>
        <v>0.13029158535365726</v>
      </c>
      <c r="K34" s="169">
        <f>H34-G34</f>
        <v>155558</v>
      </c>
      <c r="L34" s="169">
        <f t="shared" si="8"/>
        <v>248831</v>
      </c>
      <c r="M34" s="170">
        <f t="shared" si="10"/>
        <v>7.9816828529437958E-2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7629195</v>
      </c>
      <c r="D36" s="176">
        <v>7573908</v>
      </c>
      <c r="E36" s="176">
        <v>2404828</v>
      </c>
      <c r="F36" s="176">
        <v>6487078</v>
      </c>
      <c r="G36" s="176">
        <v>7196338</v>
      </c>
      <c r="H36" s="176">
        <v>7492248</v>
      </c>
      <c r="I36" s="177">
        <f>IFERROR(H36/G36-1,"-")</f>
        <v>4.1119524958388665E-2</v>
      </c>
      <c r="J36" s="177">
        <f>IFERROR(H36/D36-1,"-")</f>
        <v>-1.0781752300133562E-2</v>
      </c>
      <c r="K36" s="176">
        <f>H36-G36</f>
        <v>295910</v>
      </c>
      <c r="L36" s="176">
        <f>H36-D36</f>
        <v>-81660</v>
      </c>
      <c r="M36" s="177">
        <f>H36/H$8</f>
        <v>0.27703076481587624</v>
      </c>
      <c r="N36" s="79"/>
    </row>
    <row r="37" spans="1:14" x14ac:dyDescent="0.25">
      <c r="A37" s="161" t="s">
        <v>96</v>
      </c>
      <c r="B37" s="157" t="s">
        <v>97</v>
      </c>
      <c r="C37" s="158">
        <v>547806</v>
      </c>
      <c r="D37" s="158">
        <v>485180</v>
      </c>
      <c r="E37" s="158">
        <v>174594</v>
      </c>
      <c r="F37" s="158">
        <v>407411</v>
      </c>
      <c r="G37" s="158">
        <v>450459</v>
      </c>
      <c r="H37" s="158">
        <v>438799</v>
      </c>
      <c r="I37" s="159">
        <f>IFERROR(H37/G37-1,"-")</f>
        <v>-2.5884708708228676E-2</v>
      </c>
      <c r="J37" s="160">
        <f t="shared" ref="J37:J48" si="12">IFERROR(H37/D37-1,"-")</f>
        <v>-9.559544911166995E-2</v>
      </c>
      <c r="K37" s="158">
        <f t="shared" ref="K37:K47" si="13">H37-G37</f>
        <v>-11660</v>
      </c>
      <c r="L37" s="158">
        <f t="shared" ref="L37:L48" si="14">H37-D37</f>
        <v>-46381</v>
      </c>
      <c r="M37" s="159">
        <f>H37/H$8</f>
        <v>1.6224879711728934E-2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7.3120094000984955E-3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8.9128703116304366E-3</v>
      </c>
      <c r="N39" s="79"/>
    </row>
    <row r="40" spans="1:14" x14ac:dyDescent="0.25">
      <c r="A40" s="161"/>
      <c r="B40" s="157" t="s">
        <v>107</v>
      </c>
      <c r="C40" s="158">
        <v>7081389</v>
      </c>
      <c r="D40" s="158">
        <v>7088728</v>
      </c>
      <c r="E40" s="158">
        <v>2230234</v>
      </c>
      <c r="F40" s="158">
        <v>6079667</v>
      </c>
      <c r="G40" s="158">
        <v>6745879</v>
      </c>
      <c r="H40" s="158">
        <v>7053449</v>
      </c>
      <c r="I40" s="159">
        <f>IFERROR(H40/G40-1,"-")</f>
        <v>4.5593761761810514E-2</v>
      </c>
      <c r="J40" s="160">
        <f t="shared" si="12"/>
        <v>-4.9767743945035026E-3</v>
      </c>
      <c r="K40" s="158">
        <f t="shared" si="13"/>
        <v>307570</v>
      </c>
      <c r="L40" s="158">
        <f t="shared" si="14"/>
        <v>-35279</v>
      </c>
      <c r="M40" s="159">
        <f>H40/H$8</f>
        <v>0.26080588510414726</v>
      </c>
      <c r="N40" s="79"/>
    </row>
    <row r="41" spans="1:14" s="56" customFormat="1" x14ac:dyDescent="0.25">
      <c r="A41" s="161"/>
      <c r="B41" s="162" t="s">
        <v>110</v>
      </c>
      <c r="C41" s="163">
        <v>3641132</v>
      </c>
      <c r="D41" s="163">
        <v>3935311</v>
      </c>
      <c r="E41" s="163">
        <v>972971</v>
      </c>
      <c r="F41" s="163">
        <v>3165011</v>
      </c>
      <c r="G41" s="163">
        <v>3481161</v>
      </c>
      <c r="H41" s="163">
        <v>3721099</v>
      </c>
      <c r="I41" s="164">
        <f t="shared" ref="I41:I48" si="15">IFERROR(H41/G41-1,"-")</f>
        <v>6.8924706441328087E-2</v>
      </c>
      <c r="J41" s="165">
        <f t="shared" si="12"/>
        <v>-5.4433309082814518E-2</v>
      </c>
      <c r="K41" s="163">
        <f t="shared" si="13"/>
        <v>239938</v>
      </c>
      <c r="L41" s="163">
        <f t="shared" si="14"/>
        <v>-214212</v>
      </c>
      <c r="M41" s="164">
        <f t="shared" ref="M41:M48" si="16">H41/H$8</f>
        <v>0.1375900666830025</v>
      </c>
      <c r="N41" s="166"/>
    </row>
    <row r="42" spans="1:14" s="56" customFormat="1" x14ac:dyDescent="0.25">
      <c r="A42" s="161"/>
      <c r="B42" s="162" t="s">
        <v>113</v>
      </c>
      <c r="C42" s="163">
        <v>477191</v>
      </c>
      <c r="D42" s="163">
        <v>348599</v>
      </c>
      <c r="E42" s="163">
        <v>118015</v>
      </c>
      <c r="F42" s="163">
        <v>215817</v>
      </c>
      <c r="G42" s="163">
        <v>254303</v>
      </c>
      <c r="H42" s="163">
        <v>245100</v>
      </c>
      <c r="I42" s="164">
        <f t="shared" si="15"/>
        <v>-3.6189112987263239E-2</v>
      </c>
      <c r="J42" s="165">
        <f t="shared" si="12"/>
        <v>-0.29689987636223858</v>
      </c>
      <c r="K42" s="163">
        <f t="shared" si="13"/>
        <v>-9203</v>
      </c>
      <c r="L42" s="163">
        <f t="shared" si="14"/>
        <v>-103499</v>
      </c>
      <c r="M42" s="164">
        <f t="shared" si="16"/>
        <v>9.0627326346339934E-3</v>
      </c>
      <c r="N42" s="166"/>
    </row>
    <row r="43" spans="1:14" x14ac:dyDescent="0.25">
      <c r="A43" s="161"/>
      <c r="B43" s="162" t="s">
        <v>116</v>
      </c>
      <c r="C43" s="163">
        <v>142516</v>
      </c>
      <c r="D43" s="163">
        <v>139355</v>
      </c>
      <c r="E43" s="163">
        <v>53624</v>
      </c>
      <c r="F43" s="163">
        <v>144404</v>
      </c>
      <c r="G43" s="163">
        <v>184615</v>
      </c>
      <c r="H43" s="163">
        <v>185724</v>
      </c>
      <c r="I43" s="164">
        <f t="shared" si="15"/>
        <v>6.0070958481164283E-3</v>
      </c>
      <c r="J43" s="165">
        <f t="shared" si="12"/>
        <v>0.33274012414337473</v>
      </c>
      <c r="K43" s="163">
        <f t="shared" si="13"/>
        <v>1109</v>
      </c>
      <c r="L43" s="163">
        <f t="shared" si="14"/>
        <v>46369</v>
      </c>
      <c r="M43" s="164">
        <f t="shared" si="16"/>
        <v>6.8672662416759019E-3</v>
      </c>
      <c r="N43" s="79"/>
    </row>
    <row r="44" spans="1:14" x14ac:dyDescent="0.25">
      <c r="A44" s="161"/>
      <c r="B44" s="162" t="s">
        <v>123</v>
      </c>
      <c r="C44" s="163">
        <v>366094</v>
      </c>
      <c r="D44" s="163">
        <v>354201</v>
      </c>
      <c r="E44" s="163">
        <v>102738</v>
      </c>
      <c r="F44" s="163">
        <v>374048</v>
      </c>
      <c r="G44" s="163">
        <v>377945</v>
      </c>
      <c r="H44" s="163">
        <v>372670</v>
      </c>
      <c r="I44" s="164">
        <f t="shared" si="15"/>
        <v>-1.3957057243778825E-2</v>
      </c>
      <c r="J44" s="165">
        <f t="shared" si="12"/>
        <v>5.2142709930237396E-2</v>
      </c>
      <c r="K44" s="163">
        <f t="shared" si="13"/>
        <v>-5275</v>
      </c>
      <c r="L44" s="163">
        <f t="shared" si="14"/>
        <v>18469</v>
      </c>
      <c r="M44" s="164">
        <f t="shared" si="16"/>
        <v>1.377971673173827E-2</v>
      </c>
      <c r="N44" s="79"/>
    </row>
    <row r="45" spans="1:14" x14ac:dyDescent="0.25">
      <c r="A45" s="161"/>
      <c r="B45" s="162" t="s">
        <v>119</v>
      </c>
      <c r="C45" s="163">
        <v>263548</v>
      </c>
      <c r="D45" s="163">
        <v>251608</v>
      </c>
      <c r="E45" s="163">
        <v>109378</v>
      </c>
      <c r="F45" s="163">
        <v>225141</v>
      </c>
      <c r="G45" s="163">
        <v>269310</v>
      </c>
      <c r="H45" s="163">
        <v>269282</v>
      </c>
      <c r="I45" s="164">
        <f t="shared" si="15"/>
        <v>-1.0396940328993853E-4</v>
      </c>
      <c r="J45" s="165">
        <f t="shared" si="12"/>
        <v>7.0244189373946719E-2</v>
      </c>
      <c r="K45" s="163">
        <f t="shared" si="13"/>
        <v>-28</v>
      </c>
      <c r="L45" s="163">
        <f t="shared" si="14"/>
        <v>17674</v>
      </c>
      <c r="M45" s="164">
        <f t="shared" si="16"/>
        <v>9.9568778838005339E-3</v>
      </c>
      <c r="N45" s="79"/>
    </row>
    <row r="46" spans="1:14" x14ac:dyDescent="0.25">
      <c r="A46" s="161"/>
      <c r="B46" s="162" t="s">
        <v>128</v>
      </c>
      <c r="C46" s="163">
        <v>162521</v>
      </c>
      <c r="D46" s="163">
        <v>156722</v>
      </c>
      <c r="E46" s="163">
        <v>85862</v>
      </c>
      <c r="F46" s="163">
        <v>122681</v>
      </c>
      <c r="G46" s="163">
        <v>129599</v>
      </c>
      <c r="H46" s="163">
        <v>125590</v>
      </c>
      <c r="I46" s="164">
        <f t="shared" si="15"/>
        <v>-3.0933880662659452E-2</v>
      </c>
      <c r="J46" s="165">
        <f t="shared" si="12"/>
        <v>-0.19864473398757032</v>
      </c>
      <c r="K46" s="163">
        <f t="shared" si="13"/>
        <v>-4009</v>
      </c>
      <c r="L46" s="163">
        <f t="shared" si="14"/>
        <v>-31132</v>
      </c>
      <c r="M46" s="164">
        <f t="shared" si="16"/>
        <v>4.6437723034829992E-3</v>
      </c>
      <c r="N46" s="79"/>
    </row>
    <row r="47" spans="1:14" x14ac:dyDescent="0.25">
      <c r="A47" s="161" t="s">
        <v>144</v>
      </c>
      <c r="B47" s="162" t="s">
        <v>131</v>
      </c>
      <c r="C47" s="163">
        <v>257916</v>
      </c>
      <c r="D47" s="163">
        <v>226100</v>
      </c>
      <c r="E47" s="163">
        <v>139118</v>
      </c>
      <c r="F47" s="163">
        <v>101645</v>
      </c>
      <c r="G47" s="163">
        <v>131609</v>
      </c>
      <c r="H47" s="163">
        <v>138398</v>
      </c>
      <c r="I47" s="164">
        <f t="shared" si="15"/>
        <v>5.1584618073232003E-2</v>
      </c>
      <c r="J47" s="165">
        <f t="shared" si="12"/>
        <v>-0.38789031402034502</v>
      </c>
      <c r="K47" s="163">
        <f t="shared" si="13"/>
        <v>6789</v>
      </c>
      <c r="L47" s="163">
        <f t="shared" si="14"/>
        <v>-87702</v>
      </c>
      <c r="M47" s="164">
        <f t="shared" si="16"/>
        <v>5.1173564715139754E-3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1770471</v>
      </c>
      <c r="D48" s="169">
        <f t="shared" si="17"/>
        <v>1676832</v>
      </c>
      <c r="E48" s="169">
        <f t="shared" si="17"/>
        <v>648528</v>
      </c>
      <c r="F48" s="169">
        <f t="shared" si="17"/>
        <v>1730920</v>
      </c>
      <c r="G48" s="169">
        <f t="shared" si="17"/>
        <v>1917337</v>
      </c>
      <c r="H48" s="169">
        <f t="shared" si="17"/>
        <v>1995586</v>
      </c>
      <c r="I48" s="170">
        <f t="shared" si="15"/>
        <v>4.0811291911646119E-2</v>
      </c>
      <c r="J48" s="171">
        <f t="shared" si="12"/>
        <v>0.19009298486670101</v>
      </c>
      <c r="K48" s="169">
        <f>H48-G48</f>
        <v>78249</v>
      </c>
      <c r="L48" s="169">
        <f t="shared" si="14"/>
        <v>318754</v>
      </c>
      <c r="M48" s="170">
        <f t="shared" si="16"/>
        <v>7.3788096154299099E-2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176758</v>
      </c>
      <c r="D50" s="176">
        <v>171426</v>
      </c>
      <c r="E50" s="176">
        <v>58399</v>
      </c>
      <c r="F50" s="176">
        <v>119118</v>
      </c>
      <c r="G50" s="176">
        <v>124202</v>
      </c>
      <c r="H50" s="176">
        <v>142297</v>
      </c>
      <c r="I50" s="177">
        <f>IFERROR(H50/G50-1,"-")</f>
        <v>0.14569008550586937</v>
      </c>
      <c r="J50" s="177">
        <f>IFERROR(H50/D50-1,"-")</f>
        <v>-0.16992171549239909</v>
      </c>
      <c r="K50" s="176">
        <f>H50-G50</f>
        <v>18095</v>
      </c>
      <c r="L50" s="176">
        <f>H50-D50</f>
        <v>-29129</v>
      </c>
      <c r="M50" s="177">
        <f>H50/H$8</f>
        <v>5.2615245439025429E-3</v>
      </c>
      <c r="N50" s="79"/>
    </row>
    <row r="51" spans="1:14" x14ac:dyDescent="0.25">
      <c r="A51" s="161" t="s">
        <v>96</v>
      </c>
      <c r="B51" s="157" t="s">
        <v>97</v>
      </c>
      <c r="C51" s="158">
        <v>27000</v>
      </c>
      <c r="D51" s="158">
        <v>24395</v>
      </c>
      <c r="E51" s="158">
        <v>5882</v>
      </c>
      <c r="F51" s="158">
        <v>13227</v>
      </c>
      <c r="G51" s="158">
        <v>31470</v>
      </c>
      <c r="H51" s="158">
        <v>20887</v>
      </c>
      <c r="I51" s="159">
        <f>IFERROR(H51/G51-1,"-")</f>
        <v>-0.33628852875754689</v>
      </c>
      <c r="J51" s="160">
        <f t="shared" ref="J51:J62" si="18">IFERROR(H51/D51-1,"-")</f>
        <v>-0.14379995900799347</v>
      </c>
      <c r="K51" s="158">
        <f t="shared" ref="K51:K61" si="19">H51-G51</f>
        <v>-10583</v>
      </c>
      <c r="L51" s="158">
        <f t="shared" ref="L51:L62" si="20">H51-D51</f>
        <v>-3508</v>
      </c>
      <c r="M51" s="159">
        <f>H51/H$8</f>
        <v>7.7231047139779765E-4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4.3653456338020775E-4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3.357759080175899E-4</v>
      </c>
      <c r="N53" s="79"/>
    </row>
    <row r="54" spans="1:14" x14ac:dyDescent="0.25">
      <c r="A54" s="161"/>
      <c r="B54" s="157" t="s">
        <v>107</v>
      </c>
      <c r="C54" s="158">
        <v>149758</v>
      </c>
      <c r="D54" s="158">
        <v>147031</v>
      </c>
      <c r="E54" s="158">
        <v>52517</v>
      </c>
      <c r="F54" s="158">
        <v>105891</v>
      </c>
      <c r="G54" s="158">
        <v>92732</v>
      </c>
      <c r="H54" s="158">
        <v>121410</v>
      </c>
      <c r="I54" s="159">
        <f>IFERROR(H54/G54-1,"-")</f>
        <v>0.3092567829875339</v>
      </c>
      <c r="J54" s="160">
        <f t="shared" si="18"/>
        <v>-0.17425576919153107</v>
      </c>
      <c r="K54" s="158">
        <f t="shared" si="19"/>
        <v>28678</v>
      </c>
      <c r="L54" s="158">
        <f t="shared" si="20"/>
        <v>-25621</v>
      </c>
      <c r="M54" s="159">
        <f>H54/H$8</f>
        <v>4.4892140725047453E-3</v>
      </c>
      <c r="N54" s="79"/>
    </row>
    <row r="55" spans="1:14" s="56" customFormat="1" x14ac:dyDescent="0.25">
      <c r="A55" s="161"/>
      <c r="B55" s="162" t="s">
        <v>110</v>
      </c>
      <c r="C55" s="163">
        <v>49242</v>
      </c>
      <c r="D55" s="163">
        <v>51215</v>
      </c>
      <c r="E55" s="163">
        <v>19108</v>
      </c>
      <c r="F55" s="163">
        <v>48933</v>
      </c>
      <c r="G55" s="163">
        <v>39565</v>
      </c>
      <c r="H55" s="163">
        <v>51736</v>
      </c>
      <c r="I55" s="164">
        <f t="shared" ref="I55:I62" si="21">IFERROR(H55/G55-1,"-")</f>
        <v>0.30762037154050303</v>
      </c>
      <c r="J55" s="165">
        <f t="shared" si="18"/>
        <v>1.0172800937225501E-2</v>
      </c>
      <c r="K55" s="163">
        <f t="shared" si="19"/>
        <v>12171</v>
      </c>
      <c r="L55" s="163">
        <f t="shared" si="20"/>
        <v>521</v>
      </c>
      <c r="M55" s="164">
        <f t="shared" ref="M55:M62" si="22">H55/H$8</f>
        <v>1.9129724014093196E-3</v>
      </c>
      <c r="N55" s="166"/>
    </row>
    <row r="56" spans="1:14" s="56" customFormat="1" x14ac:dyDescent="0.25">
      <c r="A56" s="161"/>
      <c r="B56" s="162" t="s">
        <v>113</v>
      </c>
      <c r="C56" s="163">
        <v>59251</v>
      </c>
      <c r="D56" s="163">
        <v>47233</v>
      </c>
      <c r="E56" s="163">
        <v>15109</v>
      </c>
      <c r="F56" s="163">
        <v>23868</v>
      </c>
      <c r="G56" s="163">
        <v>19386</v>
      </c>
      <c r="H56" s="163">
        <v>27209</v>
      </c>
      <c r="I56" s="164">
        <f t="shared" si="21"/>
        <v>0.4035386361291653</v>
      </c>
      <c r="J56" s="165">
        <f t="shared" si="18"/>
        <v>-0.42394088878538305</v>
      </c>
      <c r="K56" s="163">
        <f t="shared" si="19"/>
        <v>7823</v>
      </c>
      <c r="L56" s="163">
        <f t="shared" si="20"/>
        <v>-20024</v>
      </c>
      <c r="M56" s="164">
        <f t="shared" si="22"/>
        <v>1.0060705518390709E-3</v>
      </c>
      <c r="N56" s="166"/>
    </row>
    <row r="57" spans="1:14" x14ac:dyDescent="0.25">
      <c r="A57" s="161"/>
      <c r="B57" s="162" t="s">
        <v>116</v>
      </c>
      <c r="C57" s="163">
        <v>3843</v>
      </c>
      <c r="D57" s="163">
        <v>5834</v>
      </c>
      <c r="E57" s="163">
        <v>1405</v>
      </c>
      <c r="F57" s="163">
        <v>4506</v>
      </c>
      <c r="G57" s="163">
        <v>4837</v>
      </c>
      <c r="H57" s="163">
        <v>5012</v>
      </c>
      <c r="I57" s="164">
        <f t="shared" si="21"/>
        <v>3.6179450072358899E-2</v>
      </c>
      <c r="J57" s="165">
        <f t="shared" si="18"/>
        <v>-0.14089818306479263</v>
      </c>
      <c r="K57" s="163">
        <f t="shared" si="19"/>
        <v>175</v>
      </c>
      <c r="L57" s="163">
        <f t="shared" si="20"/>
        <v>-822</v>
      </c>
      <c r="M57" s="164">
        <f t="shared" si="22"/>
        <v>1.8532197456052864E-4</v>
      </c>
      <c r="N57" s="79"/>
    </row>
    <row r="58" spans="1:14" x14ac:dyDescent="0.25">
      <c r="A58" s="161"/>
      <c r="B58" s="162" t="s">
        <v>123</v>
      </c>
      <c r="C58" s="163">
        <v>2127</v>
      </c>
      <c r="D58" s="163">
        <v>3094</v>
      </c>
      <c r="E58" s="163">
        <v>911</v>
      </c>
      <c r="F58" s="163">
        <v>2182</v>
      </c>
      <c r="G58" s="163">
        <v>1414</v>
      </c>
      <c r="H58" s="163">
        <v>3485</v>
      </c>
      <c r="I58" s="164">
        <f t="shared" si="21"/>
        <v>1.4646393210749644</v>
      </c>
      <c r="J58" s="165">
        <f t="shared" si="18"/>
        <v>0.12637362637362637</v>
      </c>
      <c r="K58" s="163">
        <f t="shared" si="19"/>
        <v>2071</v>
      </c>
      <c r="L58" s="163">
        <f t="shared" si="20"/>
        <v>391</v>
      </c>
      <c r="M58" s="164">
        <f t="shared" si="22"/>
        <v>1.2886015190411858E-4</v>
      </c>
      <c r="N58" s="79"/>
    </row>
    <row r="59" spans="1:14" x14ac:dyDescent="0.25">
      <c r="A59" s="161"/>
      <c r="B59" s="162" t="s">
        <v>119</v>
      </c>
      <c r="C59" s="163">
        <v>2409</v>
      </c>
      <c r="D59" s="163">
        <v>3723</v>
      </c>
      <c r="E59" s="163">
        <v>803</v>
      </c>
      <c r="F59" s="163">
        <v>1904</v>
      </c>
      <c r="G59" s="163">
        <v>1892</v>
      </c>
      <c r="H59" s="163">
        <v>2225</v>
      </c>
      <c r="I59" s="164">
        <f t="shared" si="21"/>
        <v>0.17600422832980978</v>
      </c>
      <c r="J59" s="165">
        <f t="shared" si="18"/>
        <v>-0.40236368520010746</v>
      </c>
      <c r="K59" s="163">
        <f t="shared" si="19"/>
        <v>333</v>
      </c>
      <c r="L59" s="163">
        <f t="shared" si="20"/>
        <v>-1498</v>
      </c>
      <c r="M59" s="164">
        <f t="shared" si="22"/>
        <v>8.2270828690577866E-5</v>
      </c>
      <c r="N59" s="79"/>
    </row>
    <row r="60" spans="1:14" x14ac:dyDescent="0.25">
      <c r="A60" s="161"/>
      <c r="B60" s="162" t="s">
        <v>128</v>
      </c>
      <c r="C60" s="163">
        <v>904</v>
      </c>
      <c r="D60" s="163">
        <v>1088</v>
      </c>
      <c r="E60" s="163">
        <v>713</v>
      </c>
      <c r="F60" s="163">
        <v>298</v>
      </c>
      <c r="G60" s="163">
        <v>583</v>
      </c>
      <c r="H60" s="163">
        <v>450</v>
      </c>
      <c r="I60" s="164">
        <f t="shared" si="21"/>
        <v>-0.22813036020583188</v>
      </c>
      <c r="J60" s="165">
        <f t="shared" si="18"/>
        <v>-0.58639705882352944</v>
      </c>
      <c r="K60" s="163">
        <f t="shared" si="19"/>
        <v>-133</v>
      </c>
      <c r="L60" s="163">
        <f t="shared" si="20"/>
        <v>-638</v>
      </c>
      <c r="M60" s="164">
        <f t="shared" si="22"/>
        <v>1.663904400483597E-5</v>
      </c>
      <c r="N60" s="79"/>
    </row>
    <row r="61" spans="1:14" x14ac:dyDescent="0.25">
      <c r="A61" s="161" t="s">
        <v>144</v>
      </c>
      <c r="B61" s="162" t="s">
        <v>131</v>
      </c>
      <c r="C61" s="163">
        <v>1010</v>
      </c>
      <c r="D61" s="163">
        <v>1733</v>
      </c>
      <c r="E61" s="163">
        <v>1488</v>
      </c>
      <c r="F61" s="163">
        <v>258</v>
      </c>
      <c r="G61" s="163">
        <v>458</v>
      </c>
      <c r="H61" s="163">
        <v>387</v>
      </c>
      <c r="I61" s="164">
        <f t="shared" si="21"/>
        <v>-0.15502183406113534</v>
      </c>
      <c r="J61" s="165">
        <f t="shared" si="18"/>
        <v>-0.77668782458165031</v>
      </c>
      <c r="K61" s="163">
        <f t="shared" si="19"/>
        <v>-71</v>
      </c>
      <c r="L61" s="163">
        <f t="shared" si="20"/>
        <v>-1346</v>
      </c>
      <c r="M61" s="164">
        <f t="shared" si="22"/>
        <v>1.4309577844158935E-5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30972</v>
      </c>
      <c r="D62" s="169">
        <f t="shared" si="23"/>
        <v>33111</v>
      </c>
      <c r="E62" s="169">
        <f t="shared" si="23"/>
        <v>12980</v>
      </c>
      <c r="F62" s="169">
        <f t="shared" si="23"/>
        <v>23942</v>
      </c>
      <c r="G62" s="169">
        <f t="shared" si="23"/>
        <v>24597</v>
      </c>
      <c r="H62" s="169">
        <f t="shared" si="23"/>
        <v>30906</v>
      </c>
      <c r="I62" s="170">
        <f t="shared" si="21"/>
        <v>0.256494694474936</v>
      </c>
      <c r="J62" s="171">
        <f t="shared" si="18"/>
        <v>-6.6594183201957091E-2</v>
      </c>
      <c r="K62" s="169">
        <f>H62-G62</f>
        <v>6309</v>
      </c>
      <c r="L62" s="169">
        <f t="shared" si="20"/>
        <v>-2205</v>
      </c>
      <c r="M62" s="170">
        <f t="shared" si="22"/>
        <v>1.1427695422521345E-3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672922</v>
      </c>
      <c r="D64" s="176">
        <v>630914</v>
      </c>
      <c r="E64" s="176">
        <v>195183</v>
      </c>
      <c r="F64" s="176">
        <v>728683</v>
      </c>
      <c r="G64" s="176">
        <v>789742</v>
      </c>
      <c r="H64" s="176">
        <v>1039569</v>
      </c>
      <c r="I64" s="177">
        <f>IFERROR(H64/G64-1,"-")</f>
        <v>0.31634001990523486</v>
      </c>
      <c r="J64" s="177">
        <f>IFERROR(H64/D64-1,"-")</f>
        <v>0.64771902351192079</v>
      </c>
      <c r="K64" s="176">
        <f>H64-G64</f>
        <v>249827</v>
      </c>
      <c r="L64" s="176">
        <f>H64-D64</f>
        <v>408655</v>
      </c>
      <c r="M64" s="177">
        <f>H64/H$8</f>
        <v>3.8438742971251834E-2</v>
      </c>
      <c r="N64" s="79"/>
    </row>
    <row r="65" spans="1:14" x14ac:dyDescent="0.25">
      <c r="A65" s="161" t="s">
        <v>96</v>
      </c>
      <c r="B65" s="157" t="s">
        <v>97</v>
      </c>
      <c r="C65" s="158">
        <v>119952</v>
      </c>
      <c r="D65" s="158">
        <v>128307</v>
      </c>
      <c r="E65" s="158">
        <v>56889</v>
      </c>
      <c r="F65" s="158">
        <v>105850</v>
      </c>
      <c r="G65" s="158">
        <v>140500</v>
      </c>
      <c r="H65" s="158">
        <v>206949</v>
      </c>
      <c r="I65" s="159">
        <f>IFERROR(H65/G65-1,"-")</f>
        <v>0.47294661921708192</v>
      </c>
      <c r="J65" s="160">
        <f t="shared" ref="J65:J76" si="24">IFERROR(H65/D65-1,"-")</f>
        <v>0.61292057331244587</v>
      </c>
      <c r="K65" s="158">
        <f t="shared" ref="K65:K75" si="25">H65-G65</f>
        <v>66449</v>
      </c>
      <c r="L65" s="158">
        <f t="shared" ref="L65:L76" si="26">H65-D65</f>
        <v>78642</v>
      </c>
      <c r="M65" s="159">
        <f>H65/H$8</f>
        <v>7.6520744839039985E-3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3.8184387451897909E-3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3.833635738714208E-3</v>
      </c>
      <c r="N67" s="79"/>
    </row>
    <row r="68" spans="1:14" x14ac:dyDescent="0.25">
      <c r="A68" s="161"/>
      <c r="B68" s="157" t="s">
        <v>107</v>
      </c>
      <c r="C68" s="158">
        <v>552970</v>
      </c>
      <c r="D68" s="158">
        <v>502607</v>
      </c>
      <c r="E68" s="158">
        <v>138294</v>
      </c>
      <c r="F68" s="158">
        <v>622833</v>
      </c>
      <c r="G68" s="158">
        <v>649242</v>
      </c>
      <c r="H68" s="158">
        <v>832620</v>
      </c>
      <c r="I68" s="159">
        <f>IFERROR(H68/G68-1,"-")</f>
        <v>0.28244937943016635</v>
      </c>
      <c r="J68" s="160">
        <f t="shared" si="24"/>
        <v>0.65660247469693012</v>
      </c>
      <c r="K68" s="158">
        <f t="shared" si="25"/>
        <v>183378</v>
      </c>
      <c r="L68" s="158">
        <f t="shared" si="26"/>
        <v>330013</v>
      </c>
      <c r="M68" s="159">
        <f>H68/H$8</f>
        <v>3.0786668487347839E-2</v>
      </c>
      <c r="N68" s="79"/>
    </row>
    <row r="69" spans="1:14" s="56" customFormat="1" x14ac:dyDescent="0.25">
      <c r="A69" s="161"/>
      <c r="B69" s="162" t="s">
        <v>110</v>
      </c>
      <c r="C69" s="163">
        <v>251478</v>
      </c>
      <c r="D69" s="163">
        <v>217254</v>
      </c>
      <c r="E69" s="163">
        <v>50022</v>
      </c>
      <c r="F69" s="163">
        <v>299464</v>
      </c>
      <c r="G69" s="163">
        <v>244920</v>
      </c>
      <c r="H69" s="163">
        <v>355629</v>
      </c>
      <c r="I69" s="164">
        <f t="shared" ref="I69:I76" si="27">IFERROR(H69/G69-1,"-")</f>
        <v>0.45202106810387055</v>
      </c>
      <c r="J69" s="165">
        <f t="shared" si="24"/>
        <v>0.63692728327211467</v>
      </c>
      <c r="K69" s="163">
        <f t="shared" si="25"/>
        <v>110709</v>
      </c>
      <c r="L69" s="163">
        <f t="shared" si="26"/>
        <v>138375</v>
      </c>
      <c r="M69" s="164">
        <f t="shared" ref="M69:M76" si="28">H69/H$8</f>
        <v>1.3149614623101803E-2</v>
      </c>
      <c r="N69" s="166"/>
    </row>
    <row r="70" spans="1:14" s="56" customFormat="1" x14ac:dyDescent="0.25">
      <c r="A70" s="161"/>
      <c r="B70" s="162" t="s">
        <v>113</v>
      </c>
      <c r="C70" s="163">
        <v>83145</v>
      </c>
      <c r="D70" s="163">
        <v>66937</v>
      </c>
      <c r="E70" s="163">
        <v>20686</v>
      </c>
      <c r="F70" s="163">
        <v>43033</v>
      </c>
      <c r="G70" s="163">
        <v>55732</v>
      </c>
      <c r="H70" s="163">
        <v>51511</v>
      </c>
      <c r="I70" s="164">
        <f t="shared" si="27"/>
        <v>-7.5737457833919497E-2</v>
      </c>
      <c r="J70" s="165">
        <f t="shared" si="24"/>
        <v>-0.23045550293559613</v>
      </c>
      <c r="K70" s="163">
        <f t="shared" si="25"/>
        <v>-4221</v>
      </c>
      <c r="L70" s="163">
        <f t="shared" si="26"/>
        <v>-15426</v>
      </c>
      <c r="M70" s="164">
        <f t="shared" si="28"/>
        <v>1.9046528794069016E-3</v>
      </c>
      <c r="N70" s="166"/>
    </row>
    <row r="71" spans="1:14" x14ac:dyDescent="0.25">
      <c r="A71" s="161"/>
      <c r="B71" s="162" t="s">
        <v>116</v>
      </c>
      <c r="C71" s="163">
        <v>35407</v>
      </c>
      <c r="D71" s="163">
        <v>56301</v>
      </c>
      <c r="E71" s="163">
        <v>16601</v>
      </c>
      <c r="F71" s="163">
        <v>80284</v>
      </c>
      <c r="G71" s="163">
        <v>77308</v>
      </c>
      <c r="H71" s="163">
        <v>97520</v>
      </c>
      <c r="I71" s="164">
        <f t="shared" si="27"/>
        <v>0.26144771563098246</v>
      </c>
      <c r="J71" s="165">
        <f t="shared" si="24"/>
        <v>0.73211843484129946</v>
      </c>
      <c r="K71" s="163">
        <f t="shared" si="25"/>
        <v>20212</v>
      </c>
      <c r="L71" s="163">
        <f t="shared" si="26"/>
        <v>41219</v>
      </c>
      <c r="M71" s="164">
        <f t="shared" si="28"/>
        <v>3.6058657141146756E-3</v>
      </c>
      <c r="N71" s="79"/>
    </row>
    <row r="72" spans="1:14" x14ac:dyDescent="0.25">
      <c r="A72" s="161"/>
      <c r="B72" s="162" t="s">
        <v>123</v>
      </c>
      <c r="C72" s="163">
        <v>12516</v>
      </c>
      <c r="D72" s="163">
        <v>8844</v>
      </c>
      <c r="E72" s="163">
        <v>1561</v>
      </c>
      <c r="F72" s="163">
        <v>17485</v>
      </c>
      <c r="G72" s="163">
        <v>19544</v>
      </c>
      <c r="H72" s="163">
        <v>34657</v>
      </c>
      <c r="I72" s="164">
        <f t="shared" si="27"/>
        <v>0.7732808022922637</v>
      </c>
      <c r="J72" s="165">
        <f t="shared" si="24"/>
        <v>2.9187019448213478</v>
      </c>
      <c r="K72" s="163">
        <f t="shared" si="25"/>
        <v>15113</v>
      </c>
      <c r="L72" s="163">
        <f t="shared" si="26"/>
        <v>25813</v>
      </c>
      <c r="M72" s="164">
        <f t="shared" si="28"/>
        <v>1.2814652179457785E-3</v>
      </c>
      <c r="N72" s="79"/>
    </row>
    <row r="73" spans="1:14" x14ac:dyDescent="0.25">
      <c r="A73" s="161"/>
      <c r="B73" s="162" t="s">
        <v>119</v>
      </c>
      <c r="C73" s="163">
        <v>13817</v>
      </c>
      <c r="D73" s="163">
        <v>10144</v>
      </c>
      <c r="E73" s="163">
        <v>5257</v>
      </c>
      <c r="F73" s="163">
        <v>18083</v>
      </c>
      <c r="G73" s="163">
        <v>14195</v>
      </c>
      <c r="H73" s="163">
        <v>21106</v>
      </c>
      <c r="I73" s="164">
        <f t="shared" si="27"/>
        <v>0.4868615709756956</v>
      </c>
      <c r="J73" s="165">
        <f t="shared" si="24"/>
        <v>1.0806388012618298</v>
      </c>
      <c r="K73" s="163">
        <f t="shared" si="25"/>
        <v>6911</v>
      </c>
      <c r="L73" s="163">
        <f t="shared" si="26"/>
        <v>10962</v>
      </c>
      <c r="M73" s="164">
        <f t="shared" si="28"/>
        <v>7.8040813948015118E-4</v>
      </c>
      <c r="N73" s="79"/>
    </row>
    <row r="74" spans="1:14" x14ac:dyDescent="0.25">
      <c r="A74" s="161"/>
      <c r="B74" s="162" t="s">
        <v>128</v>
      </c>
      <c r="C74" s="163">
        <v>6948</v>
      </c>
      <c r="D74" s="163">
        <v>9010</v>
      </c>
      <c r="E74" s="163">
        <v>5452</v>
      </c>
      <c r="F74" s="163">
        <v>7866</v>
      </c>
      <c r="G74" s="163">
        <v>23161</v>
      </c>
      <c r="H74" s="163">
        <v>17511</v>
      </c>
      <c r="I74" s="164">
        <f t="shared" si="27"/>
        <v>-0.24394456197918912</v>
      </c>
      <c r="J74" s="165">
        <f t="shared" si="24"/>
        <v>0.94350721420643735</v>
      </c>
      <c r="K74" s="163">
        <f t="shared" si="25"/>
        <v>-5650</v>
      </c>
      <c r="L74" s="163">
        <f t="shared" si="26"/>
        <v>8501</v>
      </c>
      <c r="M74" s="164">
        <f t="shared" si="28"/>
        <v>6.4748066570818376E-4</v>
      </c>
      <c r="N74" s="79"/>
    </row>
    <row r="75" spans="1:14" x14ac:dyDescent="0.25">
      <c r="A75" s="161" t="s">
        <v>144</v>
      </c>
      <c r="B75" s="162" t="s">
        <v>131</v>
      </c>
      <c r="C75" s="163">
        <v>10226</v>
      </c>
      <c r="D75" s="163">
        <v>7321</v>
      </c>
      <c r="E75" s="163">
        <v>4548</v>
      </c>
      <c r="F75" s="163">
        <v>2796</v>
      </c>
      <c r="G75" s="163">
        <v>6974</v>
      </c>
      <c r="H75" s="163">
        <v>12214</v>
      </c>
      <c r="I75" s="164">
        <f t="shared" si="27"/>
        <v>0.75136220246630336</v>
      </c>
      <c r="J75" s="165">
        <f t="shared" si="24"/>
        <v>0.66835131812593906</v>
      </c>
      <c r="K75" s="163">
        <f t="shared" si="25"/>
        <v>5240</v>
      </c>
      <c r="L75" s="163">
        <f t="shared" si="26"/>
        <v>4893</v>
      </c>
      <c r="M75" s="164">
        <f t="shared" si="28"/>
        <v>4.5162062994459233E-4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139433</v>
      </c>
      <c r="D76" s="169">
        <f t="shared" si="29"/>
        <v>126796</v>
      </c>
      <c r="E76" s="169">
        <f t="shared" si="29"/>
        <v>34167</v>
      </c>
      <c r="F76" s="169">
        <f t="shared" si="29"/>
        <v>153822</v>
      </c>
      <c r="G76" s="169">
        <f t="shared" si="29"/>
        <v>207408</v>
      </c>
      <c r="H76" s="169">
        <f t="shared" si="29"/>
        <v>242472</v>
      </c>
      <c r="I76" s="170">
        <f t="shared" si="27"/>
        <v>0.16905808840546177</v>
      </c>
      <c r="J76" s="171">
        <f t="shared" si="24"/>
        <v>0.9123000725574939</v>
      </c>
      <c r="K76" s="169">
        <f>H76-G76</f>
        <v>35064</v>
      </c>
      <c r="L76" s="169">
        <f t="shared" si="26"/>
        <v>115676</v>
      </c>
      <c r="M76" s="170">
        <f t="shared" si="28"/>
        <v>8.9655606176457497E-3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4402987</v>
      </c>
      <c r="D78" s="176">
        <v>4147957</v>
      </c>
      <c r="E78" s="176">
        <v>1338661</v>
      </c>
      <c r="F78" s="176">
        <v>3164473</v>
      </c>
      <c r="G78" s="176">
        <v>3797412</v>
      </c>
      <c r="H78" s="176">
        <v>4309024</v>
      </c>
      <c r="I78" s="177">
        <f>IFERROR(H78/G78-1,"-")</f>
        <v>0.13472649267448467</v>
      </c>
      <c r="J78" s="177">
        <f>IFERROR(H78/D78-1,"-")</f>
        <v>3.8830441106308511E-2</v>
      </c>
      <c r="K78" s="176">
        <f>H78-G78</f>
        <v>511612</v>
      </c>
      <c r="L78" s="176">
        <f>H78-D78</f>
        <v>161067</v>
      </c>
      <c r="M78" s="177">
        <f>H78/H$8</f>
        <v>0.1593289776753207</v>
      </c>
      <c r="N78" s="79"/>
    </row>
    <row r="79" spans="1:14" x14ac:dyDescent="0.25">
      <c r="A79" s="161" t="s">
        <v>96</v>
      </c>
      <c r="B79" s="157" t="s">
        <v>97</v>
      </c>
      <c r="C79" s="158">
        <v>1578338</v>
      </c>
      <c r="D79" s="158">
        <v>1507802</v>
      </c>
      <c r="E79" s="158">
        <v>371015</v>
      </c>
      <c r="F79" s="158">
        <v>1298150</v>
      </c>
      <c r="G79" s="158">
        <v>1358012</v>
      </c>
      <c r="H79" s="158">
        <v>1351953</v>
      </c>
      <c r="I79" s="159">
        <f>IFERROR(H79/G79-1,"-")</f>
        <v>-4.4616689690518685E-3</v>
      </c>
      <c r="J79" s="160">
        <f t="shared" ref="J79:J90" si="30">IFERROR(H79/D79-1,"-")</f>
        <v>-0.10336171460178456</v>
      </c>
      <c r="K79" s="158">
        <f t="shared" ref="K79:K89" si="31">H79-G79</f>
        <v>-6059</v>
      </c>
      <c r="L79" s="158">
        <f t="shared" ref="L79:L90" si="32">H79-D79</f>
        <v>-155849</v>
      </c>
      <c r="M79" s="159">
        <f>H79/H$8</f>
        <v>4.9989345465488902E-2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8.6030513122603916E-3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4.138629415322851E-2</v>
      </c>
      <c r="N81" s="79"/>
    </row>
    <row r="82" spans="1:14" x14ac:dyDescent="0.25">
      <c r="A82" s="161"/>
      <c r="B82" s="157" t="s">
        <v>107</v>
      </c>
      <c r="C82" s="158">
        <v>2824649</v>
      </c>
      <c r="D82" s="158">
        <v>2640155</v>
      </c>
      <c r="E82" s="158">
        <v>967646</v>
      </c>
      <c r="F82" s="158">
        <v>1866323</v>
      </c>
      <c r="G82" s="158">
        <v>2439400</v>
      </c>
      <c r="H82" s="158">
        <v>2957071</v>
      </c>
      <c r="I82" s="159">
        <f>IFERROR(H82/G82-1,"-")</f>
        <v>0.21221242928589001</v>
      </c>
      <c r="J82" s="160">
        <f t="shared" si="30"/>
        <v>0.1200368917733996</v>
      </c>
      <c r="K82" s="158">
        <f t="shared" si="31"/>
        <v>517671</v>
      </c>
      <c r="L82" s="158">
        <f t="shared" si="32"/>
        <v>316916</v>
      </c>
      <c r="M82" s="159">
        <f>H82/H$8</f>
        <v>0.10933963220983181</v>
      </c>
      <c r="N82" s="79"/>
    </row>
    <row r="83" spans="1:14" s="56" customFormat="1" x14ac:dyDescent="0.25">
      <c r="A83" s="161"/>
      <c r="B83" s="162" t="s">
        <v>110</v>
      </c>
      <c r="C83" s="163">
        <v>372575</v>
      </c>
      <c r="D83" s="163">
        <v>422147</v>
      </c>
      <c r="E83" s="163">
        <v>140598</v>
      </c>
      <c r="F83" s="163">
        <v>362744</v>
      </c>
      <c r="G83" s="163">
        <v>476707</v>
      </c>
      <c r="H83" s="163">
        <v>584844</v>
      </c>
      <c r="I83" s="164">
        <f t="shared" ref="I83:I90" si="33">IFERROR(H83/G83-1,"-")</f>
        <v>0.22684164486781189</v>
      </c>
      <c r="J83" s="165">
        <f t="shared" si="30"/>
        <v>0.38540366270517135</v>
      </c>
      <c r="K83" s="163">
        <f t="shared" si="31"/>
        <v>108137</v>
      </c>
      <c r="L83" s="163">
        <f t="shared" si="32"/>
        <v>162697</v>
      </c>
      <c r="M83" s="164">
        <f t="shared" ref="M83:M90" si="34">H83/H$8</f>
        <v>2.1624989004365085E-2</v>
      </c>
      <c r="N83" s="166"/>
    </row>
    <row r="84" spans="1:14" s="56" customFormat="1" x14ac:dyDescent="0.25">
      <c r="A84" s="161"/>
      <c r="B84" s="162" t="s">
        <v>113</v>
      </c>
      <c r="C84" s="163">
        <v>1366159</v>
      </c>
      <c r="D84" s="163">
        <v>1148483</v>
      </c>
      <c r="E84" s="163">
        <v>406865</v>
      </c>
      <c r="F84" s="163">
        <v>689086</v>
      </c>
      <c r="G84" s="163">
        <v>832824</v>
      </c>
      <c r="H84" s="163">
        <v>975376</v>
      </c>
      <c r="I84" s="164">
        <f t="shared" si="33"/>
        <v>0.17116701728096206</v>
      </c>
      <c r="J84" s="165">
        <f t="shared" si="30"/>
        <v>-0.15072665420384979</v>
      </c>
      <c r="K84" s="163">
        <f t="shared" si="31"/>
        <v>142552</v>
      </c>
      <c r="L84" s="163">
        <f t="shared" si="32"/>
        <v>-173107</v>
      </c>
      <c r="M84" s="164">
        <f t="shared" si="34"/>
        <v>3.6065164856135312E-2</v>
      </c>
      <c r="N84" s="166"/>
    </row>
    <row r="85" spans="1:14" x14ac:dyDescent="0.25">
      <c r="A85" s="161"/>
      <c r="B85" s="162" t="s">
        <v>116</v>
      </c>
      <c r="C85" s="163">
        <v>123889</v>
      </c>
      <c r="D85" s="163">
        <v>135749</v>
      </c>
      <c r="E85" s="163">
        <v>41361</v>
      </c>
      <c r="F85" s="163">
        <v>133627</v>
      </c>
      <c r="G85" s="163">
        <v>199415</v>
      </c>
      <c r="H85" s="163">
        <v>297137</v>
      </c>
      <c r="I85" s="164">
        <f t="shared" si="33"/>
        <v>0.49004337687736621</v>
      </c>
      <c r="J85" s="165">
        <f t="shared" si="30"/>
        <v>1.1888706362477808</v>
      </c>
      <c r="K85" s="163">
        <f t="shared" si="31"/>
        <v>97722</v>
      </c>
      <c r="L85" s="163">
        <f t="shared" si="32"/>
        <v>161388</v>
      </c>
      <c r="M85" s="164">
        <f t="shared" si="34"/>
        <v>1.098683470769988E-2</v>
      </c>
      <c r="N85" s="79"/>
    </row>
    <row r="86" spans="1:14" x14ac:dyDescent="0.25">
      <c r="A86" s="161"/>
      <c r="B86" s="162" t="s">
        <v>123</v>
      </c>
      <c r="C86" s="163">
        <v>80774</v>
      </c>
      <c r="D86" s="163">
        <v>60208</v>
      </c>
      <c r="E86" s="163">
        <v>12762</v>
      </c>
      <c r="F86" s="163">
        <v>55181</v>
      </c>
      <c r="G86" s="163">
        <v>65462</v>
      </c>
      <c r="H86" s="163">
        <v>98245</v>
      </c>
      <c r="I86" s="164">
        <f t="shared" si="33"/>
        <v>0.50079435397635264</v>
      </c>
      <c r="J86" s="165">
        <f t="shared" si="30"/>
        <v>0.6317598990167419</v>
      </c>
      <c r="K86" s="163">
        <f t="shared" si="31"/>
        <v>32783</v>
      </c>
      <c r="L86" s="163">
        <f t="shared" si="32"/>
        <v>38037</v>
      </c>
      <c r="M86" s="164">
        <f t="shared" si="34"/>
        <v>3.6326730627891336E-3</v>
      </c>
      <c r="N86" s="79"/>
    </row>
    <row r="87" spans="1:14" x14ac:dyDescent="0.25">
      <c r="A87" s="161"/>
      <c r="B87" s="162" t="s">
        <v>119</v>
      </c>
      <c r="C87" s="163">
        <v>44833</v>
      </c>
      <c r="D87" s="163">
        <v>37804</v>
      </c>
      <c r="E87" s="163">
        <v>12354</v>
      </c>
      <c r="F87" s="163">
        <v>24540</v>
      </c>
      <c r="G87" s="163">
        <v>33952</v>
      </c>
      <c r="H87" s="163">
        <v>43900</v>
      </c>
      <c r="I87" s="164">
        <f t="shared" si="33"/>
        <v>0.2930018850141376</v>
      </c>
      <c r="J87" s="165">
        <f t="shared" si="30"/>
        <v>0.16125277748386413</v>
      </c>
      <c r="K87" s="163">
        <f t="shared" si="31"/>
        <v>9948</v>
      </c>
      <c r="L87" s="163">
        <f t="shared" si="32"/>
        <v>6096</v>
      </c>
      <c r="M87" s="164">
        <f t="shared" si="34"/>
        <v>1.6232311818051093E-3</v>
      </c>
      <c r="N87" s="79"/>
    </row>
    <row r="88" spans="1:14" x14ac:dyDescent="0.25">
      <c r="A88" s="161"/>
      <c r="B88" s="162" t="s">
        <v>128</v>
      </c>
      <c r="C88" s="163">
        <v>44058</v>
      </c>
      <c r="D88" s="163">
        <v>50185</v>
      </c>
      <c r="E88" s="163">
        <v>30296</v>
      </c>
      <c r="F88" s="163">
        <v>35518</v>
      </c>
      <c r="G88" s="163">
        <v>50535</v>
      </c>
      <c r="H88" s="163">
        <v>46488</v>
      </c>
      <c r="I88" s="164">
        <f t="shared" si="33"/>
        <v>-8.0083110715345796E-2</v>
      </c>
      <c r="J88" s="165">
        <f t="shared" si="30"/>
        <v>-7.3667430507123655E-2</v>
      </c>
      <c r="K88" s="163">
        <f t="shared" si="31"/>
        <v>-4047</v>
      </c>
      <c r="L88" s="163">
        <f t="shared" si="32"/>
        <v>-3697</v>
      </c>
      <c r="M88" s="164">
        <f t="shared" si="34"/>
        <v>1.7189241726595882E-3</v>
      </c>
      <c r="N88" s="79"/>
    </row>
    <row r="89" spans="1:14" x14ac:dyDescent="0.25">
      <c r="A89" s="161" t="s">
        <v>144</v>
      </c>
      <c r="B89" s="162" t="s">
        <v>131</v>
      </c>
      <c r="C89" s="163">
        <v>80980</v>
      </c>
      <c r="D89" s="163">
        <v>65355</v>
      </c>
      <c r="E89" s="163">
        <v>48839</v>
      </c>
      <c r="F89" s="163">
        <v>29720</v>
      </c>
      <c r="G89" s="163">
        <v>49558</v>
      </c>
      <c r="H89" s="163">
        <v>53306</v>
      </c>
      <c r="I89" s="164">
        <f t="shared" si="33"/>
        <v>7.562855643892008E-2</v>
      </c>
      <c r="J89" s="165">
        <f t="shared" si="30"/>
        <v>-0.18436232881952419</v>
      </c>
      <c r="K89" s="163">
        <f t="shared" si="31"/>
        <v>3748</v>
      </c>
      <c r="L89" s="163">
        <f t="shared" si="32"/>
        <v>-12049</v>
      </c>
      <c r="M89" s="164">
        <f t="shared" si="34"/>
        <v>1.9710241771595249E-3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711381</v>
      </c>
      <c r="D90" s="169">
        <f t="shared" si="35"/>
        <v>720224</v>
      </c>
      <c r="E90" s="169">
        <f t="shared" si="35"/>
        <v>274571</v>
      </c>
      <c r="F90" s="169">
        <f t="shared" si="35"/>
        <v>535907</v>
      </c>
      <c r="G90" s="169">
        <f t="shared" si="35"/>
        <v>730947</v>
      </c>
      <c r="H90" s="169">
        <f t="shared" si="35"/>
        <v>857775</v>
      </c>
      <c r="I90" s="170">
        <f t="shared" si="33"/>
        <v>0.17351189621135332</v>
      </c>
      <c r="J90" s="171">
        <f t="shared" si="30"/>
        <v>0.19098363842360144</v>
      </c>
      <c r="K90" s="169">
        <f>H90-G90</f>
        <v>126828</v>
      </c>
      <c r="L90" s="169">
        <f t="shared" si="32"/>
        <v>137551</v>
      </c>
      <c r="M90" s="170">
        <f t="shared" si="34"/>
        <v>3.1716791047218168E-2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101524</v>
      </c>
      <c r="D92" s="176">
        <v>98308</v>
      </c>
      <c r="E92" s="176">
        <v>44367</v>
      </c>
      <c r="F92" s="176">
        <v>100995</v>
      </c>
      <c r="G92" s="176">
        <v>112147</v>
      </c>
      <c r="H92" s="176">
        <v>111822</v>
      </c>
      <c r="I92" s="177">
        <f>IFERROR(H92/G92-1,"-")</f>
        <v>-2.8979821127627092E-3</v>
      </c>
      <c r="J92" s="177">
        <f>IFERROR(H92/D92-1,"-")</f>
        <v>0.13746592342433983</v>
      </c>
      <c r="K92" s="176">
        <f>H92-G92</f>
        <v>-325</v>
      </c>
      <c r="L92" s="176">
        <f>H92-D92</f>
        <v>13514</v>
      </c>
      <c r="M92" s="177">
        <f>H92/H$8</f>
        <v>4.1346915082417068E-3</v>
      </c>
      <c r="N92" s="79"/>
    </row>
    <row r="93" spans="1:14" x14ac:dyDescent="0.25">
      <c r="A93" s="161" t="s">
        <v>96</v>
      </c>
      <c r="B93" s="157" t="s">
        <v>97</v>
      </c>
      <c r="C93" s="158">
        <v>52641</v>
      </c>
      <c r="D93" s="158">
        <v>53495</v>
      </c>
      <c r="E93" s="158">
        <v>21472</v>
      </c>
      <c r="F93" s="158">
        <v>53443</v>
      </c>
      <c r="G93" s="158">
        <v>57667</v>
      </c>
      <c r="H93" s="158">
        <v>51706</v>
      </c>
      <c r="I93" s="159">
        <f>IFERROR(H93/G93-1,"-")</f>
        <v>-0.10336934468586889</v>
      </c>
      <c r="J93" s="160">
        <f t="shared" ref="J93:J104" si="36">IFERROR(H93/D93-1,"-")</f>
        <v>-3.3442377792317068E-2</v>
      </c>
      <c r="K93" s="158">
        <f t="shared" ref="K93:K103" si="37">H93-G93</f>
        <v>-5961</v>
      </c>
      <c r="L93" s="158">
        <f t="shared" ref="L93:L104" si="38">H93-D93</f>
        <v>-1789</v>
      </c>
      <c r="M93" s="159">
        <f>H93/H$8</f>
        <v>1.9118631318089973E-3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5.4161937018408295E-4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1.3702437616249143E-3</v>
      </c>
      <c r="N95" s="79"/>
    </row>
    <row r="96" spans="1:14" x14ac:dyDescent="0.25">
      <c r="A96" s="161"/>
      <c r="B96" s="157" t="s">
        <v>107</v>
      </c>
      <c r="C96" s="158">
        <v>48883</v>
      </c>
      <c r="D96" s="158">
        <v>44813</v>
      </c>
      <c r="E96" s="158">
        <v>22895</v>
      </c>
      <c r="F96" s="158">
        <v>47552</v>
      </c>
      <c r="G96" s="158">
        <v>54480</v>
      </c>
      <c r="H96" s="158">
        <v>60116</v>
      </c>
      <c r="I96" s="159">
        <f>IFERROR(H96/G96-1,"-")</f>
        <v>0.10345080763582959</v>
      </c>
      <c r="J96" s="160">
        <f t="shared" si="36"/>
        <v>0.34148572958739654</v>
      </c>
      <c r="K96" s="158">
        <f t="shared" si="37"/>
        <v>5636</v>
      </c>
      <c r="L96" s="158">
        <f t="shared" si="38"/>
        <v>15303</v>
      </c>
      <c r="M96" s="159">
        <f>H96/H$8</f>
        <v>2.2228283764327097E-3</v>
      </c>
      <c r="N96" s="79"/>
    </row>
    <row r="97" spans="1:14" s="56" customFormat="1" x14ac:dyDescent="0.25">
      <c r="A97" s="161"/>
      <c r="B97" s="162" t="s">
        <v>110</v>
      </c>
      <c r="C97" s="163">
        <v>5327</v>
      </c>
      <c r="D97" s="163">
        <v>6238</v>
      </c>
      <c r="E97" s="163">
        <v>4549</v>
      </c>
      <c r="F97" s="163">
        <v>6678</v>
      </c>
      <c r="G97" s="163">
        <v>8437</v>
      </c>
      <c r="H97" s="163">
        <v>9512</v>
      </c>
      <c r="I97" s="164">
        <f t="shared" ref="I97:I104" si="39">IFERROR(H97/G97-1,"-")</f>
        <v>0.12741495792343249</v>
      </c>
      <c r="J97" s="165">
        <f t="shared" si="36"/>
        <v>0.52484770759858934</v>
      </c>
      <c r="K97" s="163">
        <f t="shared" si="37"/>
        <v>1075</v>
      </c>
      <c r="L97" s="163">
        <f t="shared" si="38"/>
        <v>3274</v>
      </c>
      <c r="M97" s="164">
        <f t="shared" ref="M97:M104" si="40">H97/H$8</f>
        <v>3.5171241460888836E-4</v>
      </c>
      <c r="N97" s="166"/>
    </row>
    <row r="98" spans="1:14" s="56" customFormat="1" x14ac:dyDescent="0.25">
      <c r="A98" s="161"/>
      <c r="B98" s="162" t="s">
        <v>113</v>
      </c>
      <c r="C98" s="163">
        <v>18232</v>
      </c>
      <c r="D98" s="163">
        <v>14224</v>
      </c>
      <c r="E98" s="163">
        <v>6846</v>
      </c>
      <c r="F98" s="163">
        <v>14680</v>
      </c>
      <c r="G98" s="163">
        <v>15937</v>
      </c>
      <c r="H98" s="163">
        <v>17843</v>
      </c>
      <c r="I98" s="164">
        <f t="shared" si="39"/>
        <v>0.11959590889125926</v>
      </c>
      <c r="J98" s="165">
        <f t="shared" si="36"/>
        <v>0.25442913385826782</v>
      </c>
      <c r="K98" s="163">
        <f t="shared" si="37"/>
        <v>1906</v>
      </c>
      <c r="L98" s="163">
        <f t="shared" si="38"/>
        <v>3619</v>
      </c>
      <c r="M98" s="164">
        <f t="shared" si="40"/>
        <v>6.597565826184183E-4</v>
      </c>
      <c r="N98" s="166"/>
    </row>
    <row r="99" spans="1:14" x14ac:dyDescent="0.25">
      <c r="A99" s="161"/>
      <c r="B99" s="162" t="s">
        <v>116</v>
      </c>
      <c r="C99" s="163">
        <v>6351</v>
      </c>
      <c r="D99" s="163">
        <v>6457</v>
      </c>
      <c r="E99" s="163">
        <v>3672</v>
      </c>
      <c r="F99" s="163">
        <v>6004</v>
      </c>
      <c r="G99" s="163">
        <v>6518</v>
      </c>
      <c r="H99" s="163">
        <v>7642</v>
      </c>
      <c r="I99" s="164">
        <f t="shared" si="39"/>
        <v>0.17244553544031915</v>
      </c>
      <c r="J99" s="165">
        <f t="shared" si="36"/>
        <v>0.1835217593309586</v>
      </c>
      <c r="K99" s="163">
        <f t="shared" si="37"/>
        <v>1124</v>
      </c>
      <c r="L99" s="163">
        <f t="shared" si="38"/>
        <v>1185</v>
      </c>
      <c r="M99" s="164">
        <f t="shared" si="40"/>
        <v>2.8256794285545886E-4</v>
      </c>
      <c r="N99" s="79"/>
    </row>
    <row r="100" spans="1:14" x14ac:dyDescent="0.25">
      <c r="A100" s="161"/>
      <c r="B100" s="162" t="s">
        <v>123</v>
      </c>
      <c r="C100" s="163">
        <v>1808</v>
      </c>
      <c r="D100" s="163">
        <v>1730</v>
      </c>
      <c r="E100" s="163">
        <v>864</v>
      </c>
      <c r="F100" s="163">
        <v>3436</v>
      </c>
      <c r="G100" s="163">
        <v>2670</v>
      </c>
      <c r="H100" s="163">
        <v>3162</v>
      </c>
      <c r="I100" s="164">
        <f t="shared" si="39"/>
        <v>0.18426966292134828</v>
      </c>
      <c r="J100" s="165">
        <f t="shared" si="36"/>
        <v>0.82774566473988442</v>
      </c>
      <c r="K100" s="163">
        <f t="shared" si="37"/>
        <v>492</v>
      </c>
      <c r="L100" s="163">
        <f t="shared" si="38"/>
        <v>1432</v>
      </c>
      <c r="M100" s="164">
        <f t="shared" si="40"/>
        <v>1.1691701587398077E-4</v>
      </c>
      <c r="N100" s="79"/>
    </row>
    <row r="101" spans="1:14" x14ac:dyDescent="0.25">
      <c r="A101" s="161"/>
      <c r="B101" s="162" t="s">
        <v>119</v>
      </c>
      <c r="C101" s="163">
        <v>1092</v>
      </c>
      <c r="D101" s="163">
        <v>1007</v>
      </c>
      <c r="E101" s="163">
        <v>500</v>
      </c>
      <c r="F101" s="163">
        <v>1540</v>
      </c>
      <c r="G101" s="163">
        <v>1223</v>
      </c>
      <c r="H101" s="163">
        <v>1693</v>
      </c>
      <c r="I101" s="164">
        <f t="shared" si="39"/>
        <v>0.3843008994276369</v>
      </c>
      <c r="J101" s="165">
        <f t="shared" si="36"/>
        <v>0.68123138033763664</v>
      </c>
      <c r="K101" s="163">
        <f t="shared" si="37"/>
        <v>470</v>
      </c>
      <c r="L101" s="163">
        <f t="shared" si="38"/>
        <v>686</v>
      </c>
      <c r="M101" s="164">
        <f t="shared" si="40"/>
        <v>6.2599781111527335E-5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315</v>
      </c>
      <c r="E102" s="163">
        <v>568</v>
      </c>
      <c r="F102" s="163">
        <v>630</v>
      </c>
      <c r="G102" s="163">
        <v>298</v>
      </c>
      <c r="H102" s="163">
        <v>632</v>
      </c>
      <c r="I102" s="164">
        <f t="shared" si="39"/>
        <v>1.1208053691275168</v>
      </c>
      <c r="J102" s="165">
        <f t="shared" si="36"/>
        <v>1.0063492063492063</v>
      </c>
      <c r="K102" s="163">
        <f t="shared" si="37"/>
        <v>334</v>
      </c>
      <c r="L102" s="163">
        <f t="shared" si="38"/>
        <v>317</v>
      </c>
      <c r="M102" s="164">
        <f t="shared" si="40"/>
        <v>2.3368612913458519E-5</v>
      </c>
      <c r="N102" s="79"/>
    </row>
    <row r="103" spans="1:14" x14ac:dyDescent="0.25">
      <c r="A103" s="161" t="s">
        <v>144</v>
      </c>
      <c r="B103" s="162" t="s">
        <v>131</v>
      </c>
      <c r="C103" s="163">
        <v>702</v>
      </c>
      <c r="D103" s="163">
        <v>383</v>
      </c>
      <c r="E103" s="163">
        <v>219</v>
      </c>
      <c r="F103" s="163">
        <v>247</v>
      </c>
      <c r="G103" s="163">
        <v>680</v>
      </c>
      <c r="H103" s="163">
        <v>871</v>
      </c>
      <c r="I103" s="164">
        <f t="shared" si="39"/>
        <v>0.28088235294117636</v>
      </c>
      <c r="J103" s="165">
        <f t="shared" si="36"/>
        <v>1.2741514360313317</v>
      </c>
      <c r="K103" s="163">
        <f t="shared" si="37"/>
        <v>191</v>
      </c>
      <c r="L103" s="163">
        <f t="shared" si="38"/>
        <v>488</v>
      </c>
      <c r="M103" s="164">
        <f t="shared" si="40"/>
        <v>3.2205794062693624E-5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15150</v>
      </c>
      <c r="D104" s="169">
        <f t="shared" si="41"/>
        <v>14459</v>
      </c>
      <c r="E104" s="169">
        <f t="shared" si="41"/>
        <v>5677</v>
      </c>
      <c r="F104" s="169">
        <f t="shared" si="41"/>
        <v>14337</v>
      </c>
      <c r="G104" s="169">
        <f t="shared" si="41"/>
        <v>18717</v>
      </c>
      <c r="H104" s="169">
        <f t="shared" si="41"/>
        <v>18761</v>
      </c>
      <c r="I104" s="170">
        <f t="shared" si="39"/>
        <v>2.3508040818507325E-3</v>
      </c>
      <c r="J104" s="171">
        <f t="shared" si="36"/>
        <v>0.29753094958157544</v>
      </c>
      <c r="K104" s="169">
        <f>H104-G104</f>
        <v>44</v>
      </c>
      <c r="L104" s="169">
        <f t="shared" si="38"/>
        <v>4302</v>
      </c>
      <c r="M104" s="170">
        <f t="shared" si="40"/>
        <v>6.9370023238828375E-4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795874</v>
      </c>
      <c r="D106" s="176">
        <v>795524</v>
      </c>
      <c r="E106" s="176">
        <v>350068</v>
      </c>
      <c r="F106" s="176">
        <v>960692</v>
      </c>
      <c r="G106" s="176">
        <v>1064225</v>
      </c>
      <c r="H106" s="176">
        <v>1119703</v>
      </c>
      <c r="I106" s="177">
        <f>IFERROR(H106/G106-1,"-")</f>
        <v>5.2129953722192202E-2</v>
      </c>
      <c r="J106" s="177">
        <f>IFERROR(H106/D106-1,"-")</f>
        <v>0.40750373338830759</v>
      </c>
      <c r="K106" s="176">
        <f>H106-G106</f>
        <v>55478</v>
      </c>
      <c r="L106" s="176">
        <f>H106-D106</f>
        <v>324179</v>
      </c>
      <c r="M106" s="177">
        <f>H106/H$8</f>
        <v>4.1401749976326341E-2</v>
      </c>
      <c r="N106" s="79"/>
    </row>
    <row r="107" spans="1:14" x14ac:dyDescent="0.25">
      <c r="A107" s="161" t="s">
        <v>96</v>
      </c>
      <c r="B107" s="157" t="s">
        <v>97</v>
      </c>
      <c r="C107" s="158">
        <v>125777</v>
      </c>
      <c r="D107" s="158">
        <v>116270</v>
      </c>
      <c r="E107" s="158">
        <v>103323</v>
      </c>
      <c r="F107" s="158">
        <v>146210</v>
      </c>
      <c r="G107" s="158">
        <v>171102</v>
      </c>
      <c r="H107" s="158">
        <v>170181</v>
      </c>
      <c r="I107" s="159">
        <f>IFERROR(H107/G107-1,"-")</f>
        <v>-5.3827541466493489E-3</v>
      </c>
      <c r="J107" s="160">
        <f t="shared" ref="J107:J118" si="42">IFERROR(H107/D107-1,"-")</f>
        <v>0.463670766319773</v>
      </c>
      <c r="K107" s="158">
        <f t="shared" ref="K107:K117" si="43">H107-G107</f>
        <v>-921</v>
      </c>
      <c r="L107" s="158">
        <f t="shared" ref="L107:L118" si="44">H107-D107</f>
        <v>53911</v>
      </c>
      <c r="M107" s="159">
        <f>H107/H$8</f>
        <v>6.2925536617488677E-3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1.7834836633983516E-3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4.5090699983505161E-3</v>
      </c>
      <c r="N109" s="79"/>
    </row>
    <row r="110" spans="1:14" x14ac:dyDescent="0.25">
      <c r="A110" s="161"/>
      <c r="B110" s="157" t="s">
        <v>107</v>
      </c>
      <c r="C110" s="158">
        <v>670097</v>
      </c>
      <c r="D110" s="158">
        <v>679254</v>
      </c>
      <c r="E110" s="158">
        <v>246745</v>
      </c>
      <c r="F110" s="158">
        <v>814482</v>
      </c>
      <c r="G110" s="158">
        <v>893123</v>
      </c>
      <c r="H110" s="158">
        <v>949522</v>
      </c>
      <c r="I110" s="159">
        <f>IFERROR(H110/G110-1,"-")</f>
        <v>6.3148077028583938E-2</v>
      </c>
      <c r="J110" s="160">
        <f t="shared" si="42"/>
        <v>0.39788944930762282</v>
      </c>
      <c r="K110" s="158">
        <f t="shared" si="43"/>
        <v>56399</v>
      </c>
      <c r="L110" s="158">
        <f t="shared" si="44"/>
        <v>270268</v>
      </c>
      <c r="M110" s="159">
        <f>H110/H$8</f>
        <v>3.510919631457747E-2</v>
      </c>
      <c r="N110" s="79"/>
    </row>
    <row r="111" spans="1:14" s="56" customFormat="1" x14ac:dyDescent="0.25">
      <c r="A111" s="161"/>
      <c r="B111" s="162" t="s">
        <v>110</v>
      </c>
      <c r="C111" s="163">
        <v>376583</v>
      </c>
      <c r="D111" s="163">
        <v>365109</v>
      </c>
      <c r="E111" s="163">
        <v>127632</v>
      </c>
      <c r="F111" s="163">
        <v>499233</v>
      </c>
      <c r="G111" s="163">
        <v>559863</v>
      </c>
      <c r="H111" s="163">
        <v>589805</v>
      </c>
      <c r="I111" s="164">
        <f t="shared" ref="I111:I118" si="45">IFERROR(H111/G111-1,"-")</f>
        <v>5.348094087303501E-2</v>
      </c>
      <c r="J111" s="165">
        <f t="shared" si="42"/>
        <v>0.61542169598667784</v>
      </c>
      <c r="K111" s="163">
        <f t="shared" si="43"/>
        <v>29942</v>
      </c>
      <c r="L111" s="163">
        <f t="shared" si="44"/>
        <v>224696</v>
      </c>
      <c r="M111" s="164">
        <f t="shared" ref="M111:M118" si="46">H111/H$8</f>
        <v>2.1808425220605068E-2</v>
      </c>
      <c r="N111" s="166"/>
    </row>
    <row r="112" spans="1:14" s="56" customFormat="1" x14ac:dyDescent="0.25">
      <c r="A112" s="161"/>
      <c r="B112" s="162" t="s">
        <v>113</v>
      </c>
      <c r="C112" s="163">
        <v>83339</v>
      </c>
      <c r="D112" s="163">
        <v>64823</v>
      </c>
      <c r="E112" s="163">
        <v>18556</v>
      </c>
      <c r="F112" s="163">
        <v>32869</v>
      </c>
      <c r="G112" s="163">
        <v>43496</v>
      </c>
      <c r="H112" s="163">
        <v>41195</v>
      </c>
      <c r="I112" s="164">
        <f t="shared" si="45"/>
        <v>-5.2901416222181363E-2</v>
      </c>
      <c r="J112" s="165">
        <f t="shared" si="42"/>
        <v>-0.36450025453928392</v>
      </c>
      <c r="K112" s="163">
        <f t="shared" si="43"/>
        <v>-2301</v>
      </c>
      <c r="L112" s="163">
        <f t="shared" si="44"/>
        <v>-23628</v>
      </c>
      <c r="M112" s="164">
        <f t="shared" si="46"/>
        <v>1.5232120395093731E-3</v>
      </c>
      <c r="N112" s="166"/>
    </row>
    <row r="113" spans="1:14" x14ac:dyDescent="0.25">
      <c r="A113" s="161"/>
      <c r="B113" s="162" t="s">
        <v>116</v>
      </c>
      <c r="C113" s="163">
        <v>77564</v>
      </c>
      <c r="D113" s="163">
        <v>80052</v>
      </c>
      <c r="E113" s="163">
        <v>10673</v>
      </c>
      <c r="F113" s="163">
        <v>49017</v>
      </c>
      <c r="G113" s="163">
        <v>63689</v>
      </c>
      <c r="H113" s="163">
        <v>60200</v>
      </c>
      <c r="I113" s="164">
        <f t="shared" si="45"/>
        <v>-5.4781830457378833E-2</v>
      </c>
      <c r="J113" s="165">
        <f t="shared" si="42"/>
        <v>-0.24798880727527106</v>
      </c>
      <c r="K113" s="163">
        <f t="shared" si="43"/>
        <v>-3489</v>
      </c>
      <c r="L113" s="163">
        <f t="shared" si="44"/>
        <v>-19852</v>
      </c>
      <c r="M113" s="164">
        <f t="shared" si="46"/>
        <v>2.2259343313136121E-3</v>
      </c>
      <c r="N113" s="79"/>
    </row>
    <row r="114" spans="1:14" x14ac:dyDescent="0.25">
      <c r="A114" s="161"/>
      <c r="B114" s="162" t="s">
        <v>123</v>
      </c>
      <c r="C114" s="163">
        <v>10971</v>
      </c>
      <c r="D114" s="163">
        <v>13798</v>
      </c>
      <c r="E114" s="163">
        <v>7421</v>
      </c>
      <c r="F114" s="163">
        <v>31602</v>
      </c>
      <c r="G114" s="163">
        <v>28649</v>
      </c>
      <c r="H114" s="163">
        <v>29803</v>
      </c>
      <c r="I114" s="164">
        <f t="shared" si="45"/>
        <v>4.0280638067646368E-2</v>
      </c>
      <c r="J114" s="165">
        <f t="shared" si="42"/>
        <v>1.1599507174952892</v>
      </c>
      <c r="K114" s="163">
        <f t="shared" si="43"/>
        <v>1154</v>
      </c>
      <c r="L114" s="163">
        <f t="shared" si="44"/>
        <v>16005</v>
      </c>
      <c r="M114" s="164">
        <f t="shared" si="46"/>
        <v>1.1019853966136143E-3</v>
      </c>
      <c r="N114" s="79"/>
    </row>
    <row r="115" spans="1:14" x14ac:dyDescent="0.25">
      <c r="A115" s="161"/>
      <c r="B115" s="162" t="s">
        <v>119</v>
      </c>
      <c r="C115" s="163">
        <v>19833</v>
      </c>
      <c r="D115" s="163">
        <v>24162</v>
      </c>
      <c r="E115" s="163">
        <v>17411</v>
      </c>
      <c r="F115" s="163">
        <v>34248</v>
      </c>
      <c r="G115" s="163">
        <v>33161</v>
      </c>
      <c r="H115" s="163">
        <v>23224</v>
      </c>
      <c r="I115" s="164">
        <f t="shared" si="45"/>
        <v>-0.29965923826181362</v>
      </c>
      <c r="J115" s="165">
        <f t="shared" si="42"/>
        <v>-3.8821289628341971E-2</v>
      </c>
      <c r="K115" s="163">
        <f t="shared" si="43"/>
        <v>-9937</v>
      </c>
      <c r="L115" s="163">
        <f t="shared" si="44"/>
        <v>-938</v>
      </c>
      <c r="M115" s="164">
        <f t="shared" si="46"/>
        <v>8.5872257326291242E-4</v>
      </c>
      <c r="N115" s="79"/>
    </row>
    <row r="116" spans="1:14" x14ac:dyDescent="0.25">
      <c r="A116" s="161"/>
      <c r="B116" s="162" t="s">
        <v>128</v>
      </c>
      <c r="C116" s="163">
        <v>2920</v>
      </c>
      <c r="D116" s="163">
        <v>3857</v>
      </c>
      <c r="E116" s="163">
        <v>2329</v>
      </c>
      <c r="F116" s="163">
        <v>4391</v>
      </c>
      <c r="G116" s="163">
        <v>7117</v>
      </c>
      <c r="H116" s="163">
        <v>9993</v>
      </c>
      <c r="I116" s="164">
        <f t="shared" si="45"/>
        <v>0.40410285232541798</v>
      </c>
      <c r="J116" s="165">
        <f t="shared" si="42"/>
        <v>1.5908737360642986</v>
      </c>
      <c r="K116" s="163">
        <f t="shared" si="43"/>
        <v>2876</v>
      </c>
      <c r="L116" s="163">
        <f t="shared" si="44"/>
        <v>6136</v>
      </c>
      <c r="M116" s="164">
        <f t="shared" si="46"/>
        <v>3.6949770386739079E-4</v>
      </c>
      <c r="N116" s="79"/>
    </row>
    <row r="117" spans="1:14" x14ac:dyDescent="0.25">
      <c r="A117" s="161" t="s">
        <v>144</v>
      </c>
      <c r="B117" s="162" t="s">
        <v>131</v>
      </c>
      <c r="C117" s="163">
        <v>7822</v>
      </c>
      <c r="D117" s="163">
        <v>8164</v>
      </c>
      <c r="E117" s="163">
        <v>7242</v>
      </c>
      <c r="F117" s="163">
        <v>5361</v>
      </c>
      <c r="G117" s="163">
        <v>4471</v>
      </c>
      <c r="H117" s="163">
        <v>8914</v>
      </c>
      <c r="I117" s="164">
        <f t="shared" si="45"/>
        <v>0.99373741892194145</v>
      </c>
      <c r="J117" s="165">
        <f t="shared" si="42"/>
        <v>9.1866731994120432E-2</v>
      </c>
      <c r="K117" s="163">
        <f t="shared" si="43"/>
        <v>4443</v>
      </c>
      <c r="L117" s="163">
        <f t="shared" si="44"/>
        <v>750</v>
      </c>
      <c r="M117" s="164">
        <f t="shared" si="46"/>
        <v>3.2960097390912857E-4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91065</v>
      </c>
      <c r="D118" s="169">
        <f t="shared" si="47"/>
        <v>119289</v>
      </c>
      <c r="E118" s="169">
        <f t="shared" si="47"/>
        <v>55481</v>
      </c>
      <c r="F118" s="169">
        <f t="shared" si="47"/>
        <v>157761</v>
      </c>
      <c r="G118" s="169">
        <f t="shared" si="47"/>
        <v>152677</v>
      </c>
      <c r="H118" s="169">
        <f t="shared" si="47"/>
        <v>186388</v>
      </c>
      <c r="I118" s="170">
        <f t="shared" si="45"/>
        <v>0.22079946553835872</v>
      </c>
      <c r="J118" s="171">
        <f t="shared" si="42"/>
        <v>0.56249109305971223</v>
      </c>
      <c r="K118" s="169">
        <f>H118-G118</f>
        <v>33711</v>
      </c>
      <c r="L118" s="169">
        <f t="shared" si="44"/>
        <v>67099</v>
      </c>
      <c r="M118" s="170">
        <f t="shared" si="46"/>
        <v>6.8918180754963714E-3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391852</v>
      </c>
      <c r="D120" s="176">
        <v>366728</v>
      </c>
      <c r="E120" s="176">
        <v>147987</v>
      </c>
      <c r="F120" s="176">
        <v>385149</v>
      </c>
      <c r="G120" s="176">
        <v>418024</v>
      </c>
      <c r="H120" s="176">
        <v>432765</v>
      </c>
      <c r="I120" s="177">
        <f>IFERROR(H120/G120-1,"-")</f>
        <v>3.5263525539203533E-2</v>
      </c>
      <c r="J120" s="177">
        <f>IFERROR(H120/D120-1,"-")</f>
        <v>0.18007078815907152</v>
      </c>
      <c r="K120" s="176">
        <f>H120-G120</f>
        <v>14741</v>
      </c>
      <c r="L120" s="176">
        <f>H120-D120</f>
        <v>66037</v>
      </c>
      <c r="M120" s="177">
        <f>H120/H$8</f>
        <v>1.6001768619450754E-2</v>
      </c>
      <c r="N120" s="79"/>
    </row>
    <row r="121" spans="1:14" x14ac:dyDescent="0.25">
      <c r="A121" s="161" t="s">
        <v>96</v>
      </c>
      <c r="B121" s="157" t="s">
        <v>97</v>
      </c>
      <c r="C121" s="158">
        <v>201434</v>
      </c>
      <c r="D121" s="158">
        <v>172457</v>
      </c>
      <c r="E121" s="158">
        <v>70562</v>
      </c>
      <c r="F121" s="158">
        <v>199002</v>
      </c>
      <c r="G121" s="158">
        <v>224961</v>
      </c>
      <c r="H121" s="158">
        <v>229892</v>
      </c>
      <c r="I121" s="159">
        <f>IFERROR(H121/G121-1,"-")</f>
        <v>2.1919354910406641E-2</v>
      </c>
      <c r="J121" s="160">
        <f t="shared" ref="J121:J132" si="48">IFERROR(H121/D121-1,"-")</f>
        <v>0.33303954029120297</v>
      </c>
      <c r="K121" s="158">
        <f t="shared" ref="K121:K131" si="49">H121-G121</f>
        <v>4931</v>
      </c>
      <c r="L121" s="158">
        <f t="shared" ref="L121:L132" si="50">H121-D121</f>
        <v>57435</v>
      </c>
      <c r="M121" s="159">
        <f>H121/H$8</f>
        <v>8.5004068985772251E-3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3.8382946710355621E-3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4.662112227541663E-3</v>
      </c>
      <c r="N123" s="79"/>
    </row>
    <row r="124" spans="1:14" x14ac:dyDescent="0.25">
      <c r="A124" s="161"/>
      <c r="B124" s="157" t="s">
        <v>107</v>
      </c>
      <c r="C124" s="158">
        <v>190418</v>
      </c>
      <c r="D124" s="158">
        <v>194271</v>
      </c>
      <c r="E124" s="158">
        <v>77425</v>
      </c>
      <c r="F124" s="158">
        <v>186147</v>
      </c>
      <c r="G124" s="158">
        <v>193063</v>
      </c>
      <c r="H124" s="158">
        <v>202873</v>
      </c>
      <c r="I124" s="159">
        <f>IFERROR(H124/G124-1,"-")</f>
        <v>5.0812429103453294E-2</v>
      </c>
      <c r="J124" s="160">
        <f t="shared" si="48"/>
        <v>4.4278353434120454E-2</v>
      </c>
      <c r="K124" s="158">
        <f t="shared" si="49"/>
        <v>9810</v>
      </c>
      <c r="L124" s="158">
        <f t="shared" si="50"/>
        <v>8602</v>
      </c>
      <c r="M124" s="159">
        <f>H124/H$8</f>
        <v>7.5013617208735291E-3</v>
      </c>
      <c r="N124" s="79"/>
    </row>
    <row r="125" spans="1:14" s="56" customFormat="1" x14ac:dyDescent="0.25">
      <c r="A125" s="161"/>
      <c r="B125" s="162" t="s">
        <v>110</v>
      </c>
      <c r="C125" s="163">
        <v>26187</v>
      </c>
      <c r="D125" s="163">
        <v>24203</v>
      </c>
      <c r="E125" s="163">
        <v>9418</v>
      </c>
      <c r="F125" s="163">
        <v>24863</v>
      </c>
      <c r="G125" s="163">
        <v>28361</v>
      </c>
      <c r="H125" s="163">
        <v>28012</v>
      </c>
      <c r="I125" s="164">
        <f t="shared" ref="I125:I132" si="51">IFERROR(H125/G125-1,"-")</f>
        <v>-1.2305630972109571E-2</v>
      </c>
      <c r="J125" s="165">
        <f t="shared" si="48"/>
        <v>0.1573771846465315</v>
      </c>
      <c r="K125" s="163">
        <f t="shared" si="49"/>
        <v>-349</v>
      </c>
      <c r="L125" s="163">
        <f t="shared" si="50"/>
        <v>3809</v>
      </c>
      <c r="M125" s="164">
        <f t="shared" ref="M125:M132" si="52">H125/H$8</f>
        <v>1.0357620014743673E-3</v>
      </c>
      <c r="N125" s="166"/>
    </row>
    <row r="126" spans="1:14" s="56" customFormat="1" x14ac:dyDescent="0.25">
      <c r="A126" s="161"/>
      <c r="B126" s="162" t="s">
        <v>113</v>
      </c>
      <c r="C126" s="163">
        <v>24413</v>
      </c>
      <c r="D126" s="163">
        <v>21158</v>
      </c>
      <c r="E126" s="163">
        <v>9614</v>
      </c>
      <c r="F126" s="163">
        <v>21838</v>
      </c>
      <c r="G126" s="163">
        <v>29620</v>
      </c>
      <c r="H126" s="163">
        <v>29011</v>
      </c>
      <c r="I126" s="164">
        <f t="shared" si="51"/>
        <v>-2.0560432140445672E-2</v>
      </c>
      <c r="J126" s="165">
        <f t="shared" si="48"/>
        <v>0.37115984497589571</v>
      </c>
      <c r="K126" s="163">
        <f t="shared" si="49"/>
        <v>-609</v>
      </c>
      <c r="L126" s="163">
        <f t="shared" si="50"/>
        <v>7853</v>
      </c>
      <c r="M126" s="164">
        <f t="shared" si="52"/>
        <v>1.0727006791651031E-3</v>
      </c>
      <c r="N126" s="166"/>
    </row>
    <row r="127" spans="1:14" x14ac:dyDescent="0.25">
      <c r="A127" s="161"/>
      <c r="B127" s="162" t="s">
        <v>116</v>
      </c>
      <c r="C127" s="163">
        <v>14222</v>
      </c>
      <c r="D127" s="163">
        <v>14871</v>
      </c>
      <c r="E127" s="163">
        <v>5562</v>
      </c>
      <c r="F127" s="163">
        <v>17063</v>
      </c>
      <c r="G127" s="163">
        <v>19930</v>
      </c>
      <c r="H127" s="163">
        <v>20245</v>
      </c>
      <c r="I127" s="164">
        <f t="shared" si="51"/>
        <v>1.5805318615152997E-2</v>
      </c>
      <c r="J127" s="165">
        <f t="shared" si="48"/>
        <v>0.36137448725707744</v>
      </c>
      <c r="K127" s="163">
        <f t="shared" si="49"/>
        <v>315</v>
      </c>
      <c r="L127" s="163">
        <f t="shared" si="50"/>
        <v>5374</v>
      </c>
      <c r="M127" s="164">
        <f t="shared" si="52"/>
        <v>7.4857210195089833E-4</v>
      </c>
      <c r="N127" s="79"/>
    </row>
    <row r="128" spans="1:14" x14ac:dyDescent="0.25">
      <c r="A128" s="161"/>
      <c r="B128" s="162" t="s">
        <v>123</v>
      </c>
      <c r="C128" s="163">
        <v>3489</v>
      </c>
      <c r="D128" s="163">
        <v>3489</v>
      </c>
      <c r="E128" s="163">
        <v>1417</v>
      </c>
      <c r="F128" s="163">
        <v>4492</v>
      </c>
      <c r="G128" s="163">
        <v>5134</v>
      </c>
      <c r="H128" s="163">
        <v>5463</v>
      </c>
      <c r="I128" s="164">
        <f t="shared" si="51"/>
        <v>6.4082586677054909E-2</v>
      </c>
      <c r="J128" s="165">
        <f t="shared" si="48"/>
        <v>0.56577815993121239</v>
      </c>
      <c r="K128" s="163">
        <f t="shared" si="49"/>
        <v>329</v>
      </c>
      <c r="L128" s="163">
        <f t="shared" si="50"/>
        <v>1974</v>
      </c>
      <c r="M128" s="164">
        <f t="shared" si="52"/>
        <v>2.019979942187087E-4</v>
      </c>
      <c r="N128" s="79"/>
    </row>
    <row r="129" spans="1:14" x14ac:dyDescent="0.25">
      <c r="A129" s="161"/>
      <c r="B129" s="162" t="s">
        <v>119</v>
      </c>
      <c r="C129" s="163">
        <v>3677</v>
      </c>
      <c r="D129" s="163">
        <v>2749</v>
      </c>
      <c r="E129" s="163">
        <v>1386</v>
      </c>
      <c r="F129" s="163">
        <v>3426</v>
      </c>
      <c r="G129" s="163">
        <v>3937</v>
      </c>
      <c r="H129" s="163">
        <v>4203</v>
      </c>
      <c r="I129" s="164">
        <f t="shared" si="51"/>
        <v>6.7564135128270308E-2</v>
      </c>
      <c r="J129" s="165">
        <f t="shared" si="48"/>
        <v>0.52891960712986541</v>
      </c>
      <c r="K129" s="163">
        <f t="shared" si="49"/>
        <v>266</v>
      </c>
      <c r="L129" s="163">
        <f t="shared" si="50"/>
        <v>1454</v>
      </c>
      <c r="M129" s="164">
        <f t="shared" si="52"/>
        <v>1.5540867100516799E-4</v>
      </c>
      <c r="N129" s="79"/>
    </row>
    <row r="130" spans="1:14" x14ac:dyDescent="0.25">
      <c r="A130" s="161"/>
      <c r="B130" s="162" t="s">
        <v>128</v>
      </c>
      <c r="C130" s="163">
        <v>2978</v>
      </c>
      <c r="D130" s="163">
        <v>3370</v>
      </c>
      <c r="E130" s="163">
        <v>1591</v>
      </c>
      <c r="F130" s="163">
        <v>1703</v>
      </c>
      <c r="G130" s="163">
        <v>2395</v>
      </c>
      <c r="H130" s="163">
        <v>2990</v>
      </c>
      <c r="I130" s="164">
        <f t="shared" si="51"/>
        <v>0.24843423799582465</v>
      </c>
      <c r="J130" s="165">
        <f t="shared" si="48"/>
        <v>-0.11275964391691395</v>
      </c>
      <c r="K130" s="163">
        <f t="shared" si="49"/>
        <v>595</v>
      </c>
      <c r="L130" s="163">
        <f t="shared" si="50"/>
        <v>-380</v>
      </c>
      <c r="M130" s="164">
        <f t="shared" si="52"/>
        <v>1.1055720349879901E-4</v>
      </c>
      <c r="N130" s="79"/>
    </row>
    <row r="131" spans="1:14" x14ac:dyDescent="0.25">
      <c r="A131" s="161" t="s">
        <v>144</v>
      </c>
      <c r="B131" s="162" t="s">
        <v>131</v>
      </c>
      <c r="C131" s="163">
        <v>4930</v>
      </c>
      <c r="D131" s="163">
        <v>3921</v>
      </c>
      <c r="E131" s="163">
        <v>1985</v>
      </c>
      <c r="F131" s="163">
        <v>2533</v>
      </c>
      <c r="G131" s="163">
        <v>3169</v>
      </c>
      <c r="H131" s="163">
        <v>3494</v>
      </c>
      <c r="I131" s="164">
        <f t="shared" si="51"/>
        <v>0.10255601136005055</v>
      </c>
      <c r="J131" s="165">
        <f t="shared" si="48"/>
        <v>-0.10890079061463909</v>
      </c>
      <c r="K131" s="163">
        <f t="shared" si="49"/>
        <v>325</v>
      </c>
      <c r="L131" s="163">
        <f t="shared" si="50"/>
        <v>-427</v>
      </c>
      <c r="M131" s="164">
        <f t="shared" si="52"/>
        <v>1.291929327842153E-4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110522</v>
      </c>
      <c r="D132" s="169">
        <f t="shared" si="53"/>
        <v>120510</v>
      </c>
      <c r="E132" s="169">
        <f t="shared" si="53"/>
        <v>46452</v>
      </c>
      <c r="F132" s="169">
        <f t="shared" si="53"/>
        <v>110229</v>
      </c>
      <c r="G132" s="169">
        <f t="shared" si="53"/>
        <v>100517</v>
      </c>
      <c r="H132" s="169">
        <f t="shared" si="53"/>
        <v>109455</v>
      </c>
      <c r="I132" s="170">
        <f t="shared" si="51"/>
        <v>8.8920282141329299E-2</v>
      </c>
      <c r="J132" s="171">
        <f t="shared" si="48"/>
        <v>-9.1735125715708188E-2</v>
      </c>
      <c r="K132" s="169">
        <f>H132-G132</f>
        <v>8938</v>
      </c>
      <c r="L132" s="169">
        <f t="shared" si="50"/>
        <v>-11055</v>
      </c>
      <c r="M132" s="170">
        <f t="shared" si="52"/>
        <v>4.0471701367762692E-3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1595657</v>
      </c>
      <c r="D134" s="176">
        <v>1400493</v>
      </c>
      <c r="E134" s="176">
        <v>496113</v>
      </c>
      <c r="F134" s="176">
        <v>1289839</v>
      </c>
      <c r="G134" s="176">
        <v>1393117</v>
      </c>
      <c r="H134" s="176">
        <v>1487889</v>
      </c>
      <c r="I134" s="177">
        <f>IFERROR(H134/G134-1,"-")</f>
        <v>6.8028744175830269E-2</v>
      </c>
      <c r="J134" s="177">
        <f>IFERROR(H134/D134-1,"-")</f>
        <v>6.2403739254676793E-2</v>
      </c>
      <c r="K134" s="176">
        <f>H134-G134</f>
        <v>94772</v>
      </c>
      <c r="L134" s="176">
        <f>H134-D134</f>
        <v>87396</v>
      </c>
      <c r="M134" s="177">
        <f>H134/H$8</f>
        <v>5.5015667878469753E-2</v>
      </c>
      <c r="N134" s="79"/>
    </row>
    <row r="135" spans="1:14" x14ac:dyDescent="0.25">
      <c r="A135" s="161" t="s">
        <v>96</v>
      </c>
      <c r="B135" s="157" t="s">
        <v>97</v>
      </c>
      <c r="C135" s="158">
        <v>183397</v>
      </c>
      <c r="D135" s="158">
        <v>163304</v>
      </c>
      <c r="E135" s="158">
        <v>44417</v>
      </c>
      <c r="F135" s="158">
        <v>87836</v>
      </c>
      <c r="G135" s="158">
        <v>95606</v>
      </c>
      <c r="H135" s="158">
        <v>80930</v>
      </c>
      <c r="I135" s="159">
        <f>IFERROR(H135/G135-1,"-")</f>
        <v>-0.15350501014580675</v>
      </c>
      <c r="J135" s="160">
        <f t="shared" ref="J135:J146" si="54">IFERROR(H135/D135-1,"-")</f>
        <v>-0.50442120217508446</v>
      </c>
      <c r="K135" s="158">
        <f t="shared" ref="K135:K145" si="55">H135-G135</f>
        <v>-14676</v>
      </c>
      <c r="L135" s="158">
        <f t="shared" ref="L135:L146" si="56">H135-D135</f>
        <v>-82374</v>
      </c>
      <c r="M135" s="159">
        <f>H135/H$8</f>
        <v>2.9924396251363892E-3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1.4282585617217758E-3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1.5641810634146136E-3</v>
      </c>
      <c r="N137" s="79"/>
    </row>
    <row r="138" spans="1:14" x14ac:dyDescent="0.25">
      <c r="A138" s="161"/>
      <c r="B138" s="157" t="s">
        <v>107</v>
      </c>
      <c r="C138" s="158">
        <v>1412260</v>
      </c>
      <c r="D138" s="158">
        <v>1237189</v>
      </c>
      <c r="E138" s="158">
        <v>451696</v>
      </c>
      <c r="F138" s="158">
        <v>1202003</v>
      </c>
      <c r="G138" s="158">
        <v>1297511</v>
      </c>
      <c r="H138" s="158">
        <v>1406959</v>
      </c>
      <c r="I138" s="159">
        <f>IFERROR(H138/G138-1,"-")</f>
        <v>8.4352271387294619E-2</v>
      </c>
      <c r="J138" s="160">
        <f t="shared" si="54"/>
        <v>0.13722236457000503</v>
      </c>
      <c r="K138" s="158">
        <f t="shared" si="55"/>
        <v>109448</v>
      </c>
      <c r="L138" s="158">
        <f t="shared" si="56"/>
        <v>169770</v>
      </c>
      <c r="M138" s="159">
        <f>H138/H$8</f>
        <v>5.2023228253333366E-2</v>
      </c>
      <c r="N138" s="79"/>
    </row>
    <row r="139" spans="1:14" s="56" customFormat="1" x14ac:dyDescent="0.25">
      <c r="A139" s="161"/>
      <c r="B139" s="162" t="s">
        <v>110</v>
      </c>
      <c r="C139" s="163">
        <v>784675</v>
      </c>
      <c r="D139" s="163">
        <v>636717</v>
      </c>
      <c r="E139" s="163">
        <v>201614</v>
      </c>
      <c r="F139" s="163">
        <v>545991</v>
      </c>
      <c r="G139" s="163">
        <v>546223</v>
      </c>
      <c r="H139" s="163">
        <v>642780</v>
      </c>
      <c r="I139" s="164">
        <f t="shared" ref="I139:I146" si="57">IFERROR(H139/G139-1,"-")</f>
        <v>0.17677212420568167</v>
      </c>
      <c r="J139" s="165">
        <f t="shared" si="54"/>
        <v>9.5222838403874466E-3</v>
      </c>
      <c r="K139" s="163">
        <f t="shared" si="55"/>
        <v>96557</v>
      </c>
      <c r="L139" s="163">
        <f t="shared" si="56"/>
        <v>6063</v>
      </c>
      <c r="M139" s="164">
        <f t="shared" ref="M139:M146" si="58">H139/H$8</f>
        <v>2.3767210456507704E-2</v>
      </c>
      <c r="N139" s="166"/>
    </row>
    <row r="140" spans="1:14" s="56" customFormat="1" x14ac:dyDescent="0.25">
      <c r="A140" s="161"/>
      <c r="B140" s="162" t="s">
        <v>113</v>
      </c>
      <c r="C140" s="163">
        <v>89137</v>
      </c>
      <c r="D140" s="163">
        <v>81160</v>
      </c>
      <c r="E140" s="163">
        <v>33554</v>
      </c>
      <c r="F140" s="163">
        <v>87472</v>
      </c>
      <c r="G140" s="163">
        <v>126602</v>
      </c>
      <c r="H140" s="163">
        <v>137590</v>
      </c>
      <c r="I140" s="164">
        <f t="shared" si="57"/>
        <v>8.6791677856590033E-2</v>
      </c>
      <c r="J140" s="165">
        <f t="shared" si="54"/>
        <v>0.69529324790537217</v>
      </c>
      <c r="K140" s="163">
        <f t="shared" si="55"/>
        <v>10988</v>
      </c>
      <c r="L140" s="163">
        <f t="shared" si="56"/>
        <v>56430</v>
      </c>
      <c r="M140" s="164">
        <f t="shared" si="58"/>
        <v>5.0874801436119584E-3</v>
      </c>
      <c r="N140" s="166"/>
    </row>
    <row r="141" spans="1:14" x14ac:dyDescent="0.25">
      <c r="A141" s="161"/>
      <c r="B141" s="162" t="s">
        <v>116</v>
      </c>
      <c r="C141" s="163">
        <v>130359</v>
      </c>
      <c r="D141" s="163">
        <v>106766</v>
      </c>
      <c r="E141" s="163">
        <v>31657</v>
      </c>
      <c r="F141" s="163">
        <v>129202</v>
      </c>
      <c r="G141" s="163">
        <v>125634</v>
      </c>
      <c r="H141" s="163">
        <v>132022</v>
      </c>
      <c r="I141" s="164">
        <f t="shared" si="57"/>
        <v>5.0846108537497825E-2</v>
      </c>
      <c r="J141" s="165">
        <f t="shared" si="54"/>
        <v>0.23655470842777659</v>
      </c>
      <c r="K141" s="163">
        <f t="shared" si="55"/>
        <v>6388</v>
      </c>
      <c r="L141" s="163">
        <f t="shared" si="56"/>
        <v>25256</v>
      </c>
      <c r="M141" s="164">
        <f t="shared" si="58"/>
        <v>4.8815997057921213E-3</v>
      </c>
      <c r="N141" s="79"/>
    </row>
    <row r="142" spans="1:14" x14ac:dyDescent="0.25">
      <c r="A142" s="161"/>
      <c r="B142" s="162" t="s">
        <v>123</v>
      </c>
      <c r="C142" s="163">
        <v>29489</v>
      </c>
      <c r="D142" s="163">
        <v>30441</v>
      </c>
      <c r="E142" s="163">
        <v>6814</v>
      </c>
      <c r="F142" s="163">
        <v>48781</v>
      </c>
      <c r="G142" s="163">
        <v>59613</v>
      </c>
      <c r="H142" s="163">
        <v>46562</v>
      </c>
      <c r="I142" s="164">
        <f t="shared" si="57"/>
        <v>-0.21892875715028604</v>
      </c>
      <c r="J142" s="165">
        <f t="shared" si="54"/>
        <v>0.52958181400085413</v>
      </c>
      <c r="K142" s="163">
        <f t="shared" si="55"/>
        <v>-13051</v>
      </c>
      <c r="L142" s="163">
        <f t="shared" si="56"/>
        <v>16121</v>
      </c>
      <c r="M142" s="164">
        <f t="shared" si="58"/>
        <v>1.72166037100705E-3</v>
      </c>
      <c r="N142" s="79"/>
    </row>
    <row r="143" spans="1:14" x14ac:dyDescent="0.25">
      <c r="A143" s="161"/>
      <c r="B143" s="162" t="s">
        <v>119</v>
      </c>
      <c r="C143" s="163">
        <v>29274</v>
      </c>
      <c r="D143" s="163">
        <v>30214</v>
      </c>
      <c r="E143" s="163">
        <v>10282</v>
      </c>
      <c r="F143" s="163">
        <v>23580</v>
      </c>
      <c r="G143" s="163">
        <v>29909</v>
      </c>
      <c r="H143" s="163">
        <v>33614</v>
      </c>
      <c r="I143" s="164">
        <f t="shared" si="57"/>
        <v>0.12387575646126581</v>
      </c>
      <c r="J143" s="165">
        <f t="shared" si="54"/>
        <v>0.11253061494671335</v>
      </c>
      <c r="K143" s="163">
        <f t="shared" si="55"/>
        <v>3705</v>
      </c>
      <c r="L143" s="163">
        <f t="shared" si="56"/>
        <v>3400</v>
      </c>
      <c r="M143" s="164">
        <f t="shared" si="58"/>
        <v>1.2428996115079029E-3</v>
      </c>
      <c r="N143" s="79"/>
    </row>
    <row r="144" spans="1:14" x14ac:dyDescent="0.25">
      <c r="A144" s="161"/>
      <c r="B144" s="162" t="s">
        <v>128</v>
      </c>
      <c r="C144" s="163">
        <v>12289</v>
      </c>
      <c r="D144" s="163">
        <v>12127</v>
      </c>
      <c r="E144" s="163">
        <v>15295</v>
      </c>
      <c r="F144" s="163">
        <v>14810</v>
      </c>
      <c r="G144" s="163">
        <v>18646</v>
      </c>
      <c r="H144" s="163">
        <v>16618</v>
      </c>
      <c r="I144" s="164">
        <f t="shared" si="57"/>
        <v>-0.10876327362436988</v>
      </c>
      <c r="J144" s="165">
        <f t="shared" si="54"/>
        <v>0.37033066710645657</v>
      </c>
      <c r="K144" s="163">
        <f t="shared" si="55"/>
        <v>-2028</v>
      </c>
      <c r="L144" s="163">
        <f t="shared" si="56"/>
        <v>4491</v>
      </c>
      <c r="M144" s="164">
        <f t="shared" si="58"/>
        <v>6.1446140727192036E-4</v>
      </c>
      <c r="N144" s="79"/>
    </row>
    <row r="145" spans="1:14" x14ac:dyDescent="0.25">
      <c r="A145" s="161" t="s">
        <v>144</v>
      </c>
      <c r="B145" s="162" t="s">
        <v>131</v>
      </c>
      <c r="C145" s="163">
        <v>53071</v>
      </c>
      <c r="D145" s="163">
        <v>33879</v>
      </c>
      <c r="E145" s="163">
        <v>28797</v>
      </c>
      <c r="F145" s="163">
        <v>6614</v>
      </c>
      <c r="G145" s="163">
        <v>12913</v>
      </c>
      <c r="H145" s="163">
        <v>10719</v>
      </c>
      <c r="I145" s="164">
        <f t="shared" si="57"/>
        <v>-0.16990629598079454</v>
      </c>
      <c r="J145" s="165">
        <f t="shared" si="54"/>
        <v>-0.68360931550518023</v>
      </c>
      <c r="K145" s="163">
        <f t="shared" si="55"/>
        <v>-2194</v>
      </c>
      <c r="L145" s="163">
        <f t="shared" si="56"/>
        <v>-23160</v>
      </c>
      <c r="M145" s="164">
        <f t="shared" si="58"/>
        <v>3.9634202819519287E-4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283966</v>
      </c>
      <c r="D146" s="169">
        <f t="shared" si="59"/>
        <v>305885</v>
      </c>
      <c r="E146" s="169">
        <f t="shared" si="59"/>
        <v>123683</v>
      </c>
      <c r="F146" s="169">
        <f t="shared" si="59"/>
        <v>345553</v>
      </c>
      <c r="G146" s="169">
        <f t="shared" si="59"/>
        <v>377971</v>
      </c>
      <c r="H146" s="169">
        <f t="shared" si="59"/>
        <v>387054</v>
      </c>
      <c r="I146" s="170">
        <f t="shared" si="57"/>
        <v>2.4030944172965585E-2</v>
      </c>
      <c r="J146" s="171">
        <f t="shared" si="54"/>
        <v>0.26535789594128523</v>
      </c>
      <c r="K146" s="169">
        <f>H146-G146</f>
        <v>9083</v>
      </c>
      <c r="L146" s="169">
        <f t="shared" si="56"/>
        <v>81169</v>
      </c>
      <c r="M146" s="170">
        <f t="shared" si="58"/>
        <v>1.4311574529439515E-2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595727</v>
      </c>
      <c r="D148" s="176">
        <v>545778</v>
      </c>
      <c r="E148" s="176">
        <v>197758</v>
      </c>
      <c r="F148" s="176">
        <v>445863</v>
      </c>
      <c r="G148" s="176">
        <v>584100</v>
      </c>
      <c r="H148" s="176">
        <v>558569</v>
      </c>
      <c r="I148" s="177">
        <f>IFERROR(H148/G148-1,"-")</f>
        <v>-4.3709981167608269E-2</v>
      </c>
      <c r="J148" s="177">
        <f>IFERROR(H148/D148-1,"-")</f>
        <v>2.3436268959173834E-2</v>
      </c>
      <c r="K148" s="176">
        <f>H148-G148</f>
        <v>-25531</v>
      </c>
      <c r="L148" s="176">
        <f>H148-D148</f>
        <v>12791</v>
      </c>
      <c r="M148" s="177">
        <f>H148/H$8</f>
        <v>2.0653453712749386E-2</v>
      </c>
      <c r="N148" s="79"/>
    </row>
    <row r="149" spans="1:14" x14ac:dyDescent="0.25">
      <c r="A149" s="161" t="s">
        <v>96</v>
      </c>
      <c r="B149" s="157" t="s">
        <v>97</v>
      </c>
      <c r="C149" s="158">
        <v>202236</v>
      </c>
      <c r="D149" s="158">
        <v>200014</v>
      </c>
      <c r="E149" s="158">
        <v>72110</v>
      </c>
      <c r="F149" s="158">
        <v>187489</v>
      </c>
      <c r="G149" s="158">
        <v>237265</v>
      </c>
      <c r="H149" s="158">
        <v>216824</v>
      </c>
      <c r="I149" s="159">
        <f>IFERROR(H149/G149-1,"-")</f>
        <v>-8.6152614165595387E-2</v>
      </c>
      <c r="J149" s="160">
        <f t="shared" ref="J149:J160" si="60">IFERROR(H149/D149-1,"-")</f>
        <v>8.4044116911816236E-2</v>
      </c>
      <c r="K149" s="158">
        <f t="shared" ref="K149:K159" si="61">H149-G149</f>
        <v>-20441</v>
      </c>
      <c r="L149" s="158">
        <f t="shared" ref="L149:L160" si="62">H149-D149</f>
        <v>16810</v>
      </c>
      <c r="M149" s="159">
        <f>H149/H$8</f>
        <v>8.0172090606767891E-3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5.2626707891562097E-3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2.754538271520579E-3</v>
      </c>
      <c r="N151" s="79"/>
    </row>
    <row r="152" spans="1:14" x14ac:dyDescent="0.25">
      <c r="A152" s="161"/>
      <c r="B152" s="157" t="s">
        <v>107</v>
      </c>
      <c r="C152" s="158">
        <v>393491</v>
      </c>
      <c r="D152" s="158">
        <v>345764</v>
      </c>
      <c r="E152" s="158">
        <v>125648</v>
      </c>
      <c r="F152" s="158">
        <v>258374</v>
      </c>
      <c r="G152" s="158">
        <v>346835</v>
      </c>
      <c r="H152" s="158">
        <v>341745</v>
      </c>
      <c r="I152" s="159">
        <f>IFERROR(H152/G152-1,"-")</f>
        <v>-1.4675566191416634E-2</v>
      </c>
      <c r="J152" s="160">
        <f t="shared" si="60"/>
        <v>-1.1623535128006401E-2</v>
      </c>
      <c r="K152" s="158">
        <f t="shared" si="61"/>
        <v>-5090</v>
      </c>
      <c r="L152" s="158">
        <f t="shared" si="62"/>
        <v>-4019</v>
      </c>
      <c r="M152" s="159">
        <f>H152/H$8</f>
        <v>1.2636244652072599E-2</v>
      </c>
      <c r="N152" s="79"/>
    </row>
    <row r="153" spans="1:14" s="56" customFormat="1" x14ac:dyDescent="0.25">
      <c r="A153" s="161"/>
      <c r="B153" s="162" t="s">
        <v>110</v>
      </c>
      <c r="C153" s="163">
        <v>119603</v>
      </c>
      <c r="D153" s="163">
        <v>94439</v>
      </c>
      <c r="E153" s="163">
        <v>26762</v>
      </c>
      <c r="F153" s="163">
        <v>97171</v>
      </c>
      <c r="G153" s="163">
        <v>134849</v>
      </c>
      <c r="H153" s="163">
        <v>122171</v>
      </c>
      <c r="I153" s="164">
        <f t="shared" ref="I153:I160" si="63">IFERROR(H153/G153-1,"-")</f>
        <v>-9.4016270050204298E-2</v>
      </c>
      <c r="J153" s="165">
        <f t="shared" si="60"/>
        <v>0.29364986922775538</v>
      </c>
      <c r="K153" s="163">
        <f t="shared" si="61"/>
        <v>-12678</v>
      </c>
      <c r="L153" s="163">
        <f t="shared" si="62"/>
        <v>27732</v>
      </c>
      <c r="M153" s="164">
        <f t="shared" ref="M153:M160" si="64">H153/H$8</f>
        <v>4.5173525446995898E-3</v>
      </c>
      <c r="N153" s="166"/>
    </row>
    <row r="154" spans="1:14" s="56" customFormat="1" x14ac:dyDescent="0.25">
      <c r="A154" s="161"/>
      <c r="B154" s="162" t="s">
        <v>113</v>
      </c>
      <c r="C154" s="163">
        <v>139092</v>
      </c>
      <c r="D154" s="163">
        <v>110680</v>
      </c>
      <c r="E154" s="163">
        <v>45902</v>
      </c>
      <c r="F154" s="163">
        <v>65713</v>
      </c>
      <c r="G154" s="163">
        <v>71117</v>
      </c>
      <c r="H154" s="163">
        <v>72000</v>
      </c>
      <c r="I154" s="164">
        <f t="shared" si="63"/>
        <v>1.2416159286809059E-2</v>
      </c>
      <c r="J154" s="165">
        <f t="shared" si="60"/>
        <v>-0.3494759667509939</v>
      </c>
      <c r="K154" s="163">
        <f t="shared" si="61"/>
        <v>883</v>
      </c>
      <c r="L154" s="163">
        <f t="shared" si="62"/>
        <v>-38680</v>
      </c>
      <c r="M154" s="164">
        <f t="shared" si="64"/>
        <v>2.6622470407737554E-3</v>
      </c>
      <c r="N154" s="166"/>
    </row>
    <row r="155" spans="1:14" x14ac:dyDescent="0.25">
      <c r="A155" s="161"/>
      <c r="B155" s="162" t="s">
        <v>116</v>
      </c>
      <c r="C155" s="163">
        <v>53918</v>
      </c>
      <c r="D155" s="163">
        <v>51585</v>
      </c>
      <c r="E155" s="163">
        <v>12904</v>
      </c>
      <c r="F155" s="163">
        <v>27871</v>
      </c>
      <c r="G155" s="163">
        <v>53171</v>
      </c>
      <c r="H155" s="163">
        <v>43872</v>
      </c>
      <c r="I155" s="164">
        <f t="shared" si="63"/>
        <v>-0.17488856707603773</v>
      </c>
      <c r="J155" s="165">
        <f t="shared" si="60"/>
        <v>-0.149520209363187</v>
      </c>
      <c r="K155" s="163">
        <f t="shared" si="61"/>
        <v>-9299</v>
      </c>
      <c r="L155" s="163">
        <f t="shared" si="62"/>
        <v>-7713</v>
      </c>
      <c r="M155" s="164">
        <f t="shared" si="64"/>
        <v>1.6221958635114751E-3</v>
      </c>
      <c r="N155" s="79"/>
    </row>
    <row r="156" spans="1:14" x14ac:dyDescent="0.25">
      <c r="A156" s="161"/>
      <c r="B156" s="162" t="s">
        <v>123</v>
      </c>
      <c r="C156" s="163">
        <v>5336</v>
      </c>
      <c r="D156" s="163">
        <v>5335</v>
      </c>
      <c r="E156" s="163">
        <v>2471</v>
      </c>
      <c r="F156" s="163">
        <v>5946</v>
      </c>
      <c r="G156" s="163">
        <v>8704</v>
      </c>
      <c r="H156" s="163">
        <v>11424</v>
      </c>
      <c r="I156" s="164">
        <f t="shared" si="63"/>
        <v>0.3125</v>
      </c>
      <c r="J156" s="165">
        <f t="shared" si="60"/>
        <v>1.1413308341143393</v>
      </c>
      <c r="K156" s="163">
        <f t="shared" si="61"/>
        <v>2720</v>
      </c>
      <c r="L156" s="163">
        <f t="shared" si="62"/>
        <v>6089</v>
      </c>
      <c r="M156" s="164">
        <f t="shared" si="64"/>
        <v>4.2240986380276922E-4</v>
      </c>
      <c r="N156" s="79"/>
    </row>
    <row r="157" spans="1:14" x14ac:dyDescent="0.25">
      <c r="A157" s="161"/>
      <c r="B157" s="162" t="s">
        <v>119</v>
      </c>
      <c r="C157" s="163">
        <v>11893</v>
      </c>
      <c r="D157" s="163">
        <v>16639</v>
      </c>
      <c r="E157" s="163">
        <v>8377</v>
      </c>
      <c r="F157" s="163">
        <v>21657</v>
      </c>
      <c r="G157" s="163">
        <v>17333</v>
      </c>
      <c r="H157" s="163">
        <v>20183</v>
      </c>
      <c r="I157" s="164">
        <f t="shared" si="63"/>
        <v>0.16442623896613395</v>
      </c>
      <c r="J157" s="165">
        <f t="shared" si="60"/>
        <v>0.21299356932507973</v>
      </c>
      <c r="K157" s="163">
        <f t="shared" si="61"/>
        <v>2850</v>
      </c>
      <c r="L157" s="163">
        <f t="shared" si="62"/>
        <v>3544</v>
      </c>
      <c r="M157" s="164">
        <f t="shared" si="64"/>
        <v>7.4627961144356535E-4</v>
      </c>
      <c r="N157" s="79"/>
    </row>
    <row r="158" spans="1:14" x14ac:dyDescent="0.25">
      <c r="A158" s="161"/>
      <c r="B158" s="162" t="s">
        <v>128</v>
      </c>
      <c r="C158" s="163">
        <v>1619</v>
      </c>
      <c r="D158" s="163">
        <v>2512</v>
      </c>
      <c r="E158" s="163">
        <v>2803</v>
      </c>
      <c r="F158" s="163">
        <v>1510</v>
      </c>
      <c r="G158" s="163">
        <v>3171</v>
      </c>
      <c r="H158" s="163">
        <v>2217</v>
      </c>
      <c r="I158" s="164">
        <f t="shared" si="63"/>
        <v>-0.30085146641438032</v>
      </c>
      <c r="J158" s="165">
        <f t="shared" si="60"/>
        <v>-0.11743630573248409</v>
      </c>
      <c r="K158" s="163">
        <f t="shared" si="61"/>
        <v>-954</v>
      </c>
      <c r="L158" s="163">
        <f t="shared" si="62"/>
        <v>-295</v>
      </c>
      <c r="M158" s="164">
        <f t="shared" si="64"/>
        <v>8.1975023463825216E-5</v>
      </c>
      <c r="N158" s="79"/>
    </row>
    <row r="159" spans="1:14" x14ac:dyDescent="0.25">
      <c r="A159" s="161" t="s">
        <v>144</v>
      </c>
      <c r="B159" s="162" t="s">
        <v>131</v>
      </c>
      <c r="C159" s="163">
        <v>5803</v>
      </c>
      <c r="D159" s="163">
        <v>5190</v>
      </c>
      <c r="E159" s="163">
        <v>3726</v>
      </c>
      <c r="F159" s="163">
        <v>2647</v>
      </c>
      <c r="G159" s="163">
        <v>4002</v>
      </c>
      <c r="H159" s="163">
        <v>3748</v>
      </c>
      <c r="I159" s="164">
        <f t="shared" si="63"/>
        <v>-6.3468265867066442E-2</v>
      </c>
      <c r="J159" s="165">
        <f t="shared" si="60"/>
        <v>-0.2778420038535645</v>
      </c>
      <c r="K159" s="163">
        <f t="shared" si="61"/>
        <v>-254</v>
      </c>
      <c r="L159" s="163">
        <f t="shared" si="62"/>
        <v>-1442</v>
      </c>
      <c r="M159" s="164">
        <f t="shared" si="64"/>
        <v>1.385847487336116E-4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56227</v>
      </c>
      <c r="D160" s="169">
        <f t="shared" si="65"/>
        <v>59384</v>
      </c>
      <c r="E160" s="169">
        <f t="shared" si="65"/>
        <v>22703</v>
      </c>
      <c r="F160" s="169">
        <f t="shared" si="65"/>
        <v>35859</v>
      </c>
      <c r="G160" s="169">
        <f t="shared" si="65"/>
        <v>54488</v>
      </c>
      <c r="H160" s="169">
        <f t="shared" si="65"/>
        <v>66130</v>
      </c>
      <c r="I160" s="170">
        <f t="shared" si="63"/>
        <v>0.21366172368227865</v>
      </c>
      <c r="J160" s="171">
        <f t="shared" si="60"/>
        <v>0.11359962279401858</v>
      </c>
      <c r="K160" s="169">
        <f>H160-G160</f>
        <v>11642</v>
      </c>
      <c r="L160" s="169">
        <f t="shared" si="62"/>
        <v>6746</v>
      </c>
      <c r="M160" s="170">
        <f t="shared" si="64"/>
        <v>2.4451999556440061E-3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59160-35C2-4175-9841-F38B5BE82C03}">
  <sheetPr>
    <tabColor rgb="FFF29140"/>
    <pageSetUpPr fitToPage="1"/>
  </sheetPr>
  <dimension ref="A1:P162"/>
  <sheetViews>
    <sheetView showGridLines="0" workbookViewId="0">
      <selection activeCell="D15" sqref="D1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CA5D0-7542-4201-B02C-A8CB48B94032}">
  <sheetPr>
    <tabColor theme="3" tint="0.39997558519241921"/>
  </sheetPr>
  <dimension ref="A4:A24"/>
  <sheetViews>
    <sheetView showGridLines="0" workbookViewId="0">
      <selection activeCell="D15" sqref="D1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6DAF0-0FD7-4B99-AA8F-BAF69A41FD22}">
  <sheetPr>
    <tabColor theme="8" tint="0.59999389629810485"/>
  </sheetPr>
  <dimension ref="B1:R220"/>
  <sheetViews>
    <sheetView showGridLines="0" zoomScaleNormal="100" workbookViewId="0">
      <selection activeCell="D15" sqref="D15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382041</v>
      </c>
      <c r="F7" s="64">
        <v>280035</v>
      </c>
      <c r="G7" s="64">
        <v>390968</v>
      </c>
      <c r="H7" s="64">
        <v>423998</v>
      </c>
      <c r="I7" s="64">
        <v>434954</v>
      </c>
      <c r="J7" s="65">
        <f>I7/H7-1</f>
        <v>2.5839744527096808E-2</v>
      </c>
      <c r="K7" s="64">
        <f>I7-H7</f>
        <v>10956</v>
      </c>
      <c r="L7" s="65">
        <f>I7/E7-1</f>
        <v>0.13850084153271514</v>
      </c>
      <c r="M7" s="64">
        <f>I7-E7</f>
        <v>52913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136766</v>
      </c>
      <c r="F8" s="16">
        <v>105384</v>
      </c>
      <c r="G8" s="16">
        <v>140395</v>
      </c>
      <c r="H8" s="16">
        <v>153067</v>
      </c>
      <c r="I8" s="16">
        <v>148572</v>
      </c>
      <c r="J8" s="17">
        <f t="shared" ref="J8:J63" si="0">I8/H8-1</f>
        <v>-2.936622524776733E-2</v>
      </c>
      <c r="K8" s="16">
        <f t="shared" ref="K8:K50" si="1">I8-H8</f>
        <v>-4495</v>
      </c>
      <c r="L8" s="17">
        <f t="shared" ref="L8:L63" si="2">I8/E8-1</f>
        <v>8.6322624043987606E-2</v>
      </c>
      <c r="M8" s="16">
        <f t="shared" ref="M8:M50" si="3">I8-E8</f>
        <v>11806</v>
      </c>
      <c r="N8" s="18">
        <f t="shared" ref="N8:N17" si="4">I8/$I$7</f>
        <v>0.34158094878998696</v>
      </c>
      <c r="R8" s="66"/>
    </row>
    <row r="9" spans="2:18" x14ac:dyDescent="0.25">
      <c r="B9" s="272"/>
      <c r="C9" s="275"/>
      <c r="D9" s="19" t="s">
        <v>45</v>
      </c>
      <c r="E9" s="20">
        <v>99309</v>
      </c>
      <c r="F9" s="20">
        <v>59020</v>
      </c>
      <c r="G9" s="20">
        <v>103298</v>
      </c>
      <c r="H9" s="20">
        <v>107312</v>
      </c>
      <c r="I9" s="20">
        <v>111150</v>
      </c>
      <c r="J9" s="67">
        <f t="shared" si="0"/>
        <v>3.5764872521246494E-2</v>
      </c>
      <c r="K9" s="20">
        <f t="shared" si="1"/>
        <v>3838</v>
      </c>
      <c r="L9" s="67">
        <f t="shared" si="2"/>
        <v>0.11923390629248098</v>
      </c>
      <c r="M9" s="20">
        <f t="shared" si="3"/>
        <v>11841</v>
      </c>
      <c r="N9" s="68">
        <f t="shared" si="4"/>
        <v>0.25554426445095341</v>
      </c>
      <c r="R9" s="66"/>
    </row>
    <row r="10" spans="2:18" x14ac:dyDescent="0.25">
      <c r="B10" s="272"/>
      <c r="C10" s="275"/>
      <c r="D10" s="19" t="s">
        <v>46</v>
      </c>
      <c r="E10" s="20">
        <v>3494</v>
      </c>
      <c r="F10" s="20">
        <v>2289</v>
      </c>
      <c r="G10" s="20">
        <v>3143</v>
      </c>
      <c r="H10" s="20">
        <v>3734</v>
      </c>
      <c r="I10" s="20">
        <v>3135</v>
      </c>
      <c r="J10" s="67">
        <f t="shared" si="0"/>
        <v>-0.16041778253883232</v>
      </c>
      <c r="K10" s="20">
        <f t="shared" si="1"/>
        <v>-599</v>
      </c>
      <c r="L10" s="67">
        <f t="shared" si="2"/>
        <v>-0.10274756725815681</v>
      </c>
      <c r="M10" s="20">
        <f t="shared" si="3"/>
        <v>-359</v>
      </c>
      <c r="N10" s="68">
        <f t="shared" si="4"/>
        <v>7.2076587409243276E-3</v>
      </c>
      <c r="R10" s="66"/>
    </row>
    <row r="11" spans="2:18" x14ac:dyDescent="0.25">
      <c r="B11" s="272"/>
      <c r="C11" s="275"/>
      <c r="D11" s="19" t="s">
        <v>47</v>
      </c>
      <c r="E11" s="20">
        <v>11945</v>
      </c>
      <c r="F11" s="20">
        <v>8360</v>
      </c>
      <c r="G11" s="20">
        <v>10763</v>
      </c>
      <c r="H11" s="20">
        <v>16386</v>
      </c>
      <c r="I11" s="20">
        <v>17100</v>
      </c>
      <c r="J11" s="67">
        <f t="shared" si="0"/>
        <v>4.3573782497253744E-2</v>
      </c>
      <c r="K11" s="20">
        <f t="shared" si="1"/>
        <v>714</v>
      </c>
      <c r="L11" s="67">
        <f t="shared" si="2"/>
        <v>0.43156132272917547</v>
      </c>
      <c r="M11" s="20">
        <f t="shared" si="3"/>
        <v>5155</v>
      </c>
      <c r="N11" s="68">
        <f t="shared" si="4"/>
        <v>3.9314502223223607E-2</v>
      </c>
      <c r="R11" s="66"/>
    </row>
    <row r="12" spans="2:18" x14ac:dyDescent="0.25">
      <c r="B12" s="272"/>
      <c r="C12" s="275"/>
      <c r="D12" s="19" t="s">
        <v>48</v>
      </c>
      <c r="E12" s="20">
        <v>69073</v>
      </c>
      <c r="F12" s="20">
        <v>48518</v>
      </c>
      <c r="G12" s="20">
        <v>62173</v>
      </c>
      <c r="H12" s="20">
        <v>71851</v>
      </c>
      <c r="I12" s="20">
        <v>77584</v>
      </c>
      <c r="J12" s="67">
        <f t="shared" si="0"/>
        <v>7.9790121223086707E-2</v>
      </c>
      <c r="K12" s="20">
        <f t="shared" si="1"/>
        <v>5733</v>
      </c>
      <c r="L12" s="67">
        <f t="shared" si="2"/>
        <v>0.12321746557989366</v>
      </c>
      <c r="M12" s="20">
        <f t="shared" si="3"/>
        <v>8511</v>
      </c>
      <c r="N12" s="68">
        <f t="shared" si="4"/>
        <v>0.17837288540857194</v>
      </c>
      <c r="R12" s="66"/>
    </row>
    <row r="13" spans="2:18" x14ac:dyDescent="0.25">
      <c r="B13" s="272"/>
      <c r="C13" s="275"/>
      <c r="D13" s="19" t="s">
        <v>49</v>
      </c>
      <c r="E13" s="20">
        <v>3835</v>
      </c>
      <c r="F13" s="20">
        <v>3914</v>
      </c>
      <c r="G13" s="20">
        <v>4578</v>
      </c>
      <c r="H13" s="20">
        <v>4521</v>
      </c>
      <c r="I13" s="20">
        <v>5087</v>
      </c>
      <c r="J13" s="67">
        <f t="shared" si="0"/>
        <v>0.12519354125193538</v>
      </c>
      <c r="K13" s="20">
        <f t="shared" si="1"/>
        <v>566</v>
      </c>
      <c r="L13" s="67">
        <f t="shared" si="2"/>
        <v>0.32646675358539756</v>
      </c>
      <c r="M13" s="20">
        <f t="shared" si="3"/>
        <v>1252</v>
      </c>
      <c r="N13" s="68">
        <f t="shared" si="4"/>
        <v>1.1695489637984707E-2</v>
      </c>
      <c r="R13" s="66"/>
    </row>
    <row r="14" spans="2:18" x14ac:dyDescent="0.25">
      <c r="B14" s="272"/>
      <c r="C14" s="275"/>
      <c r="D14" s="19" t="s">
        <v>50</v>
      </c>
      <c r="E14" s="20">
        <v>11463</v>
      </c>
      <c r="F14" s="20">
        <v>13048</v>
      </c>
      <c r="G14" s="20">
        <v>17425</v>
      </c>
      <c r="H14" s="20">
        <v>18863</v>
      </c>
      <c r="I14" s="20">
        <v>20469</v>
      </c>
      <c r="J14" s="67">
        <f t="shared" si="0"/>
        <v>8.5140221597836963E-2</v>
      </c>
      <c r="K14" s="20">
        <f t="shared" si="1"/>
        <v>1606</v>
      </c>
      <c r="L14" s="67">
        <f t="shared" si="2"/>
        <v>0.78565820465846636</v>
      </c>
      <c r="M14" s="20">
        <f t="shared" si="3"/>
        <v>9006</v>
      </c>
      <c r="N14" s="68">
        <f t="shared" si="4"/>
        <v>4.7060148889307832E-2</v>
      </c>
      <c r="R14" s="66"/>
    </row>
    <row r="15" spans="2:18" x14ac:dyDescent="0.25">
      <c r="B15" s="272"/>
      <c r="C15" s="275"/>
      <c r="D15" s="19" t="s">
        <v>51</v>
      </c>
      <c r="E15" s="20">
        <v>15992</v>
      </c>
      <c r="F15" s="20">
        <v>16473</v>
      </c>
      <c r="G15" s="20">
        <v>19959</v>
      </c>
      <c r="H15" s="20">
        <v>15933</v>
      </c>
      <c r="I15" s="20">
        <v>19577</v>
      </c>
      <c r="J15" s="67">
        <f t="shared" si="0"/>
        <v>0.22870771355049269</v>
      </c>
      <c r="K15" s="20">
        <f t="shared" si="1"/>
        <v>3644</v>
      </c>
      <c r="L15" s="67">
        <f t="shared" si="2"/>
        <v>0.22417458729364692</v>
      </c>
      <c r="M15" s="20">
        <f t="shared" si="3"/>
        <v>3585</v>
      </c>
      <c r="N15" s="68">
        <f t="shared" si="4"/>
        <v>4.5009357311347864E-2</v>
      </c>
      <c r="R15" s="66"/>
    </row>
    <row r="16" spans="2:18" x14ac:dyDescent="0.25">
      <c r="B16" s="272"/>
      <c r="C16" s="275"/>
      <c r="D16" s="19" t="s">
        <v>52</v>
      </c>
      <c r="E16" s="20">
        <v>22149</v>
      </c>
      <c r="F16" s="20">
        <v>15267</v>
      </c>
      <c r="G16" s="20">
        <v>20130</v>
      </c>
      <c r="H16" s="20">
        <v>22106</v>
      </c>
      <c r="I16" s="20">
        <v>21182</v>
      </c>
      <c r="J16" s="67">
        <f t="shared" si="0"/>
        <v>-4.1798606713109532E-2</v>
      </c>
      <c r="K16" s="20">
        <f t="shared" si="1"/>
        <v>-924</v>
      </c>
      <c r="L16" s="67">
        <f t="shared" si="2"/>
        <v>-4.3658855930290286E-2</v>
      </c>
      <c r="M16" s="20">
        <f t="shared" si="3"/>
        <v>-967</v>
      </c>
      <c r="N16" s="68">
        <f t="shared" si="4"/>
        <v>4.8699402695457451E-2</v>
      </c>
      <c r="R16" s="66"/>
    </row>
    <row r="17" spans="2:18" x14ac:dyDescent="0.25">
      <c r="B17" s="272"/>
      <c r="C17" s="276"/>
      <c r="D17" s="23" t="s">
        <v>53</v>
      </c>
      <c r="E17" s="69">
        <v>8015</v>
      </c>
      <c r="F17" s="69">
        <v>7762</v>
      </c>
      <c r="G17" s="69">
        <v>9104</v>
      </c>
      <c r="H17" s="69">
        <v>10225</v>
      </c>
      <c r="I17" s="69">
        <v>11098</v>
      </c>
      <c r="J17" s="25">
        <f t="shared" si="0"/>
        <v>8.5378973105134426E-2</v>
      </c>
      <c r="K17" s="69">
        <f t="shared" si="1"/>
        <v>873</v>
      </c>
      <c r="L17" s="25">
        <f t="shared" si="2"/>
        <v>0.38465377417342483</v>
      </c>
      <c r="M17" s="69">
        <f t="shared" si="3"/>
        <v>3083</v>
      </c>
      <c r="N17" s="46">
        <f t="shared" si="4"/>
        <v>2.5515341852241847E-2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461475</v>
      </c>
      <c r="F18" s="64">
        <v>325738</v>
      </c>
      <c r="G18" s="64">
        <v>465229</v>
      </c>
      <c r="H18" s="64">
        <v>499749</v>
      </c>
      <c r="I18" s="64">
        <v>518511</v>
      </c>
      <c r="J18" s="65">
        <f t="shared" si="0"/>
        <v>3.7542846508947569E-2</v>
      </c>
      <c r="K18" s="64">
        <f t="shared" si="1"/>
        <v>18762</v>
      </c>
      <c r="L18" s="65">
        <f t="shared" si="2"/>
        <v>0.12359499431171783</v>
      </c>
      <c r="M18" s="64">
        <f t="shared" si="3"/>
        <v>57036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168508</v>
      </c>
      <c r="F19" s="27">
        <v>126117</v>
      </c>
      <c r="G19" s="27">
        <v>171345</v>
      </c>
      <c r="H19" s="27">
        <v>183654</v>
      </c>
      <c r="I19" s="27">
        <v>181999</v>
      </c>
      <c r="J19" s="28">
        <f t="shared" si="0"/>
        <v>-9.0115107756977286E-3</v>
      </c>
      <c r="K19" s="27">
        <f t="shared" si="1"/>
        <v>-1655</v>
      </c>
      <c r="L19" s="28">
        <f t="shared" si="2"/>
        <v>8.0061480760557302E-2</v>
      </c>
      <c r="M19" s="27">
        <f t="shared" si="3"/>
        <v>13491</v>
      </c>
      <c r="N19" s="18">
        <f t="shared" si="5"/>
        <v>0.35100316097440554</v>
      </c>
    </row>
    <row r="20" spans="2:18" x14ac:dyDescent="0.25">
      <c r="B20" s="272"/>
      <c r="C20" s="278"/>
      <c r="D20" s="4" t="s">
        <v>45</v>
      </c>
      <c r="E20" s="29">
        <v>122832</v>
      </c>
      <c r="F20" s="29">
        <v>68931</v>
      </c>
      <c r="G20" s="29">
        <v>125170</v>
      </c>
      <c r="H20" s="29">
        <v>128953</v>
      </c>
      <c r="I20" s="29">
        <v>134918</v>
      </c>
      <c r="J20" s="70">
        <f t="shared" si="0"/>
        <v>4.6257163462656958E-2</v>
      </c>
      <c r="K20" s="29">
        <f t="shared" si="1"/>
        <v>5965</v>
      </c>
      <c r="L20" s="70">
        <f t="shared" si="2"/>
        <v>9.8394555164777797E-2</v>
      </c>
      <c r="M20" s="29">
        <f t="shared" si="3"/>
        <v>12086</v>
      </c>
      <c r="N20" s="68">
        <f>I20/$I$18</f>
        <v>0.26020277294020766</v>
      </c>
    </row>
    <row r="21" spans="2:18" x14ac:dyDescent="0.25">
      <c r="B21" s="272"/>
      <c r="C21" s="278"/>
      <c r="D21" s="4" t="s">
        <v>46</v>
      </c>
      <c r="E21" s="29">
        <v>3964</v>
      </c>
      <c r="F21" s="29">
        <v>2558</v>
      </c>
      <c r="G21" s="29">
        <v>3499</v>
      </c>
      <c r="H21" s="29">
        <v>4023</v>
      </c>
      <c r="I21" s="29">
        <v>3471</v>
      </c>
      <c r="J21" s="70">
        <f t="shared" si="0"/>
        <v>-0.13721103653989564</v>
      </c>
      <c r="K21" s="29">
        <f t="shared" si="1"/>
        <v>-552</v>
      </c>
      <c r="L21" s="70">
        <f t="shared" si="2"/>
        <v>-0.12436932391523714</v>
      </c>
      <c r="M21" s="29">
        <f t="shared" si="3"/>
        <v>-493</v>
      </c>
      <c r="N21" s="68">
        <f t="shared" ref="N21:N28" si="6">I21/$I$18</f>
        <v>6.6941684940145917E-3</v>
      </c>
    </row>
    <row r="22" spans="2:18" x14ac:dyDescent="0.25">
      <c r="B22" s="272"/>
      <c r="C22" s="278"/>
      <c r="D22" s="4" t="s">
        <v>47</v>
      </c>
      <c r="E22" s="29">
        <v>14155</v>
      </c>
      <c r="F22" s="29">
        <v>9924</v>
      </c>
      <c r="G22" s="29">
        <v>13134</v>
      </c>
      <c r="H22" s="29">
        <v>18421</v>
      </c>
      <c r="I22" s="29">
        <v>19553</v>
      </c>
      <c r="J22" s="70">
        <f t="shared" si="0"/>
        <v>6.1451604147440442E-2</v>
      </c>
      <c r="K22" s="29">
        <f t="shared" si="1"/>
        <v>1132</v>
      </c>
      <c r="L22" s="70">
        <f t="shared" si="2"/>
        <v>0.3813493465206641</v>
      </c>
      <c r="M22" s="29">
        <f t="shared" si="3"/>
        <v>5398</v>
      </c>
      <c r="N22" s="68">
        <f t="shared" si="6"/>
        <v>3.7709903936464222E-2</v>
      </c>
    </row>
    <row r="23" spans="2:18" x14ac:dyDescent="0.25">
      <c r="B23" s="272"/>
      <c r="C23" s="278"/>
      <c r="D23" s="4" t="s">
        <v>48</v>
      </c>
      <c r="E23" s="29">
        <v>81941</v>
      </c>
      <c r="F23" s="29">
        <v>55397</v>
      </c>
      <c r="G23" s="29">
        <v>71676</v>
      </c>
      <c r="H23" s="29">
        <v>83171</v>
      </c>
      <c r="I23" s="29">
        <v>91131</v>
      </c>
      <c r="J23" s="70">
        <f t="shared" si="0"/>
        <v>9.5706436137596107E-2</v>
      </c>
      <c r="K23" s="29">
        <f t="shared" si="1"/>
        <v>7960</v>
      </c>
      <c r="L23" s="70">
        <f t="shared" si="2"/>
        <v>0.11215386680660466</v>
      </c>
      <c r="M23" s="29">
        <f t="shared" si="3"/>
        <v>9190</v>
      </c>
      <c r="N23" s="68">
        <f t="shared" si="6"/>
        <v>0.17575519130741682</v>
      </c>
    </row>
    <row r="24" spans="2:18" x14ac:dyDescent="0.25">
      <c r="B24" s="272"/>
      <c r="C24" s="278"/>
      <c r="D24" s="4" t="s">
        <v>49</v>
      </c>
      <c r="E24" s="29">
        <v>3949</v>
      </c>
      <c r="F24" s="29">
        <v>3996</v>
      </c>
      <c r="G24" s="29">
        <v>4766</v>
      </c>
      <c r="H24" s="29">
        <v>4736</v>
      </c>
      <c r="I24" s="29">
        <v>5250</v>
      </c>
      <c r="J24" s="70">
        <f t="shared" si="0"/>
        <v>0.10853040540540548</v>
      </c>
      <c r="K24" s="29">
        <f t="shared" si="1"/>
        <v>514</v>
      </c>
      <c r="L24" s="70">
        <f t="shared" si="2"/>
        <v>0.32945049379589775</v>
      </c>
      <c r="M24" s="29">
        <f t="shared" si="3"/>
        <v>1301</v>
      </c>
      <c r="N24" s="68">
        <f t="shared" si="6"/>
        <v>1.0125146814628812E-2</v>
      </c>
    </row>
    <row r="25" spans="2:18" x14ac:dyDescent="0.25">
      <c r="B25" s="272"/>
      <c r="C25" s="278"/>
      <c r="D25" s="4" t="s">
        <v>50</v>
      </c>
      <c r="E25" s="29">
        <v>14009</v>
      </c>
      <c r="F25" s="29">
        <v>15344</v>
      </c>
      <c r="G25" s="29">
        <v>20526</v>
      </c>
      <c r="H25" s="29">
        <v>22179</v>
      </c>
      <c r="I25" s="29">
        <v>24127</v>
      </c>
      <c r="J25" s="70">
        <f t="shared" si="0"/>
        <v>8.7830830966229234E-2</v>
      </c>
      <c r="K25" s="29">
        <f t="shared" si="1"/>
        <v>1948</v>
      </c>
      <c r="L25" s="70">
        <f t="shared" si="2"/>
        <v>0.72224998215432934</v>
      </c>
      <c r="M25" s="29">
        <f t="shared" si="3"/>
        <v>10118</v>
      </c>
      <c r="N25" s="68">
        <f t="shared" si="6"/>
        <v>4.6531317561247496E-2</v>
      </c>
    </row>
    <row r="26" spans="2:18" x14ac:dyDescent="0.25">
      <c r="B26" s="272"/>
      <c r="C26" s="278"/>
      <c r="D26" s="4" t="s">
        <v>51</v>
      </c>
      <c r="E26" s="29">
        <v>16545</v>
      </c>
      <c r="F26" s="29">
        <v>16992</v>
      </c>
      <c r="G26" s="29">
        <v>20549</v>
      </c>
      <c r="H26" s="29">
        <v>16671</v>
      </c>
      <c r="I26" s="29">
        <v>20174</v>
      </c>
      <c r="J26" s="70">
        <f t="shared" si="0"/>
        <v>0.21012536740447474</v>
      </c>
      <c r="K26" s="29">
        <f t="shared" si="1"/>
        <v>3503</v>
      </c>
      <c r="L26" s="70">
        <f t="shared" si="2"/>
        <v>0.21934119069205193</v>
      </c>
      <c r="M26" s="29">
        <f t="shared" si="3"/>
        <v>3629</v>
      </c>
      <c r="N26" s="68">
        <f t="shared" si="6"/>
        <v>3.8907564159680316E-2</v>
      </c>
    </row>
    <row r="27" spans="2:18" x14ac:dyDescent="0.25">
      <c r="B27" s="272"/>
      <c r="C27" s="278"/>
      <c r="D27" s="4" t="s">
        <v>52</v>
      </c>
      <c r="E27" s="29">
        <v>26444</v>
      </c>
      <c r="F27" s="29">
        <v>17890</v>
      </c>
      <c r="G27" s="29">
        <v>24264</v>
      </c>
      <c r="H27" s="29">
        <v>26447</v>
      </c>
      <c r="I27" s="29">
        <v>25421</v>
      </c>
      <c r="J27" s="30">
        <f t="shared" si="0"/>
        <v>-3.8794570272620676E-2</v>
      </c>
      <c r="K27" s="29">
        <f t="shared" si="1"/>
        <v>-1026</v>
      </c>
      <c r="L27" s="30">
        <f t="shared" si="2"/>
        <v>-3.8685524126455872E-2</v>
      </c>
      <c r="M27" s="29">
        <f t="shared" si="3"/>
        <v>-1023</v>
      </c>
      <c r="N27" s="31">
        <f t="shared" si="6"/>
        <v>4.9026925176129339E-2</v>
      </c>
    </row>
    <row r="28" spans="2:18" x14ac:dyDescent="0.25">
      <c r="B28" s="272"/>
      <c r="C28" s="279"/>
      <c r="D28" s="32" t="s">
        <v>53</v>
      </c>
      <c r="E28" s="71">
        <v>9128</v>
      </c>
      <c r="F28" s="71">
        <v>8589</v>
      </c>
      <c r="G28" s="71">
        <v>10300</v>
      </c>
      <c r="H28" s="71">
        <v>11494</v>
      </c>
      <c r="I28" s="71">
        <v>12467</v>
      </c>
      <c r="J28" s="34">
        <f t="shared" si="0"/>
        <v>8.4652862362972092E-2</v>
      </c>
      <c r="K28" s="71">
        <f t="shared" si="1"/>
        <v>973</v>
      </c>
      <c r="L28" s="34">
        <f t="shared" si="2"/>
        <v>0.36579754601226999</v>
      </c>
      <c r="M28" s="71">
        <f t="shared" si="3"/>
        <v>3339</v>
      </c>
      <c r="N28" s="72">
        <f t="shared" si="6"/>
        <v>2.4043848635805221E-2</v>
      </c>
    </row>
    <row r="29" spans="2:18" x14ac:dyDescent="0.25">
      <c r="B29" s="272"/>
      <c r="C29" s="274" t="s">
        <v>21</v>
      </c>
      <c r="D29" s="63" t="s">
        <v>43</v>
      </c>
      <c r="E29" s="64">
        <v>2760383</v>
      </c>
      <c r="F29" s="64">
        <v>1786950</v>
      </c>
      <c r="G29" s="64">
        <v>2570788</v>
      </c>
      <c r="H29" s="64">
        <v>2803075</v>
      </c>
      <c r="I29" s="64">
        <v>2881997</v>
      </c>
      <c r="J29" s="65">
        <f t="shared" si="0"/>
        <v>2.8155507790551537E-2</v>
      </c>
      <c r="K29" s="64">
        <f t="shared" si="1"/>
        <v>78922</v>
      </c>
      <c r="L29" s="65">
        <f t="shared" si="2"/>
        <v>4.4056929781120857E-2</v>
      </c>
      <c r="M29" s="64">
        <f t="shared" si="3"/>
        <v>121614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1060717</v>
      </c>
      <c r="F30" s="16">
        <v>762012</v>
      </c>
      <c r="G30" s="16">
        <v>1013730</v>
      </c>
      <c r="H30" s="16">
        <v>1102818</v>
      </c>
      <c r="I30" s="16">
        <v>1101231</v>
      </c>
      <c r="J30" s="17">
        <f t="shared" si="0"/>
        <v>-1.4390407120666859E-3</v>
      </c>
      <c r="K30" s="16">
        <f t="shared" si="1"/>
        <v>-1587</v>
      </c>
      <c r="L30" s="17">
        <f t="shared" si="2"/>
        <v>3.8194919097176649E-2</v>
      </c>
      <c r="M30" s="16">
        <f t="shared" si="3"/>
        <v>40514</v>
      </c>
      <c r="N30" s="18">
        <f t="shared" si="7"/>
        <v>0.38210692099957078</v>
      </c>
    </row>
    <row r="31" spans="2:18" x14ac:dyDescent="0.25">
      <c r="B31" s="272"/>
      <c r="C31" s="275"/>
      <c r="D31" s="19" t="s">
        <v>45</v>
      </c>
      <c r="E31" s="20">
        <v>796998</v>
      </c>
      <c r="F31" s="20">
        <v>422869</v>
      </c>
      <c r="G31" s="20">
        <v>748642</v>
      </c>
      <c r="H31" s="20">
        <v>799868</v>
      </c>
      <c r="I31" s="20">
        <v>807680</v>
      </c>
      <c r="J31" s="67">
        <f>I31/H31-1</f>
        <v>9.7666114908960822E-3</v>
      </c>
      <c r="K31" s="20">
        <f t="shared" si="1"/>
        <v>7812</v>
      </c>
      <c r="L31" s="67">
        <f t="shared" si="2"/>
        <v>1.3402793984426564E-2</v>
      </c>
      <c r="M31" s="20">
        <f t="shared" si="3"/>
        <v>10682</v>
      </c>
      <c r="N31" s="68">
        <f>I31/$I$29</f>
        <v>0.28025011823398843</v>
      </c>
    </row>
    <row r="32" spans="2:18" x14ac:dyDescent="0.25">
      <c r="B32" s="272"/>
      <c r="C32" s="275"/>
      <c r="D32" s="19" t="s">
        <v>46</v>
      </c>
      <c r="E32" s="20">
        <v>20450</v>
      </c>
      <c r="F32" s="20">
        <v>12114</v>
      </c>
      <c r="G32" s="20">
        <v>13618</v>
      </c>
      <c r="H32" s="20">
        <v>13736</v>
      </c>
      <c r="I32" s="20">
        <v>17692</v>
      </c>
      <c r="J32" s="67">
        <f t="shared" ref="J32:J41" si="8">I32/H32-1</f>
        <v>0.28800232964472916</v>
      </c>
      <c r="K32" s="20">
        <f t="shared" si="1"/>
        <v>3956</v>
      </c>
      <c r="L32" s="67">
        <f t="shared" si="2"/>
        <v>-0.13486552567237164</v>
      </c>
      <c r="M32" s="20">
        <f t="shared" si="3"/>
        <v>-2758</v>
      </c>
      <c r="N32" s="68">
        <f t="shared" ref="N32:N39" si="9">I32/$I$29</f>
        <v>6.1387988953493008E-3</v>
      </c>
    </row>
    <row r="33" spans="2:14" x14ac:dyDescent="0.25">
      <c r="B33" s="272"/>
      <c r="C33" s="275"/>
      <c r="D33" s="19" t="s">
        <v>47</v>
      </c>
      <c r="E33" s="20">
        <v>67472</v>
      </c>
      <c r="F33" s="20">
        <v>47142</v>
      </c>
      <c r="G33" s="20">
        <v>74490</v>
      </c>
      <c r="H33" s="20">
        <v>66924</v>
      </c>
      <c r="I33" s="20">
        <v>81749</v>
      </c>
      <c r="J33" s="67">
        <f t="shared" si="8"/>
        <v>0.22151993305839457</v>
      </c>
      <c r="K33" s="20">
        <f t="shared" si="1"/>
        <v>14825</v>
      </c>
      <c r="L33" s="67">
        <f t="shared" si="2"/>
        <v>0.21159888546359973</v>
      </c>
      <c r="M33" s="20">
        <f t="shared" si="3"/>
        <v>14277</v>
      </c>
      <c r="N33" s="68">
        <f t="shared" si="9"/>
        <v>2.8365400796739205E-2</v>
      </c>
    </row>
    <row r="34" spans="2:14" x14ac:dyDescent="0.25">
      <c r="B34" s="272"/>
      <c r="C34" s="275"/>
      <c r="D34" s="19" t="s">
        <v>48</v>
      </c>
      <c r="E34" s="20">
        <v>471100</v>
      </c>
      <c r="F34" s="20">
        <v>281990</v>
      </c>
      <c r="G34" s="20">
        <v>378277</v>
      </c>
      <c r="H34" s="20">
        <v>441114</v>
      </c>
      <c r="I34" s="20">
        <v>489204</v>
      </c>
      <c r="J34" s="67">
        <f t="shared" si="8"/>
        <v>0.10901943715230078</v>
      </c>
      <c r="K34" s="20">
        <f t="shared" si="1"/>
        <v>48090</v>
      </c>
      <c r="L34" s="67">
        <f t="shared" si="2"/>
        <v>3.8429208236043344E-2</v>
      </c>
      <c r="M34" s="20">
        <f t="shared" si="3"/>
        <v>18104</v>
      </c>
      <c r="N34" s="68">
        <f t="shared" si="9"/>
        <v>0.16974479848521701</v>
      </c>
    </row>
    <row r="35" spans="2:14" x14ac:dyDescent="0.25">
      <c r="B35" s="272"/>
      <c r="C35" s="275"/>
      <c r="D35" s="19" t="s">
        <v>49</v>
      </c>
      <c r="E35" s="20">
        <v>8003</v>
      </c>
      <c r="F35" s="20">
        <v>9600</v>
      </c>
      <c r="G35" s="20">
        <v>10967</v>
      </c>
      <c r="H35" s="20">
        <v>10606</v>
      </c>
      <c r="I35" s="20">
        <v>11345</v>
      </c>
      <c r="J35" s="67">
        <f t="shared" si="8"/>
        <v>6.9677541014520061E-2</v>
      </c>
      <c r="K35" s="20">
        <f t="shared" si="1"/>
        <v>739</v>
      </c>
      <c r="L35" s="67">
        <f t="shared" si="2"/>
        <v>0.41759340247407217</v>
      </c>
      <c r="M35" s="20">
        <f t="shared" si="3"/>
        <v>3342</v>
      </c>
      <c r="N35" s="68">
        <f t="shared" si="9"/>
        <v>3.9365065265508604E-3</v>
      </c>
    </row>
    <row r="36" spans="2:14" x14ac:dyDescent="0.25">
      <c r="B36" s="272"/>
      <c r="C36" s="275"/>
      <c r="D36" s="19" t="s">
        <v>50</v>
      </c>
      <c r="E36" s="20">
        <v>88940</v>
      </c>
      <c r="F36" s="20">
        <v>89465</v>
      </c>
      <c r="G36" s="20">
        <v>107425</v>
      </c>
      <c r="H36" s="20">
        <v>125237</v>
      </c>
      <c r="I36" s="20">
        <v>124231</v>
      </c>
      <c r="J36" s="67">
        <f t="shared" si="8"/>
        <v>-8.0327698683296811E-3</v>
      </c>
      <c r="K36" s="20">
        <f t="shared" si="1"/>
        <v>-1006</v>
      </c>
      <c r="L36" s="67">
        <f t="shared" si="2"/>
        <v>0.39679559253429275</v>
      </c>
      <c r="M36" s="20">
        <f t="shared" si="3"/>
        <v>35291</v>
      </c>
      <c r="N36" s="68">
        <f t="shared" si="9"/>
        <v>4.3105874156010575E-2</v>
      </c>
    </row>
    <row r="37" spans="2:14" x14ac:dyDescent="0.25">
      <c r="B37" s="272"/>
      <c r="C37" s="275"/>
      <c r="D37" s="19" t="s">
        <v>51</v>
      </c>
      <c r="E37" s="20">
        <v>36471</v>
      </c>
      <c r="F37" s="20">
        <v>36202</v>
      </c>
      <c r="G37" s="20">
        <v>42224</v>
      </c>
      <c r="H37" s="20">
        <v>40151</v>
      </c>
      <c r="I37" s="20">
        <v>43154</v>
      </c>
      <c r="J37" s="67">
        <f t="shared" si="8"/>
        <v>7.479265771711785E-2</v>
      </c>
      <c r="K37" s="20">
        <f t="shared" si="1"/>
        <v>3003</v>
      </c>
      <c r="L37" s="67">
        <f t="shared" si="2"/>
        <v>0.18324147953168279</v>
      </c>
      <c r="M37" s="20">
        <f t="shared" si="3"/>
        <v>6683</v>
      </c>
      <c r="N37" s="68">
        <f t="shared" si="9"/>
        <v>1.4973645010733876E-2</v>
      </c>
    </row>
    <row r="38" spans="2:14" x14ac:dyDescent="0.25">
      <c r="B38" s="272"/>
      <c r="C38" s="275"/>
      <c r="D38" s="19" t="s">
        <v>52</v>
      </c>
      <c r="E38" s="20">
        <v>164115</v>
      </c>
      <c r="F38" s="20">
        <v>89027</v>
      </c>
      <c r="G38" s="20">
        <v>136089</v>
      </c>
      <c r="H38" s="20">
        <v>150809</v>
      </c>
      <c r="I38" s="20">
        <v>145872</v>
      </c>
      <c r="J38" s="21">
        <f t="shared" si="8"/>
        <v>-3.2736773004263697E-2</v>
      </c>
      <c r="K38" s="20">
        <f t="shared" si="1"/>
        <v>-4937</v>
      </c>
      <c r="L38" s="21">
        <f t="shared" si="2"/>
        <v>-0.11115985741705514</v>
      </c>
      <c r="M38" s="20">
        <f t="shared" si="3"/>
        <v>-18243</v>
      </c>
      <c r="N38" s="22">
        <f t="shared" si="9"/>
        <v>5.0614903485326324E-2</v>
      </c>
    </row>
    <row r="39" spans="2:14" x14ac:dyDescent="0.25">
      <c r="B39" s="272"/>
      <c r="C39" s="276"/>
      <c r="D39" s="23" t="s">
        <v>53</v>
      </c>
      <c r="E39" s="69">
        <v>46117</v>
      </c>
      <c r="F39" s="69">
        <v>36529</v>
      </c>
      <c r="G39" s="69">
        <v>45326</v>
      </c>
      <c r="H39" s="69">
        <v>51812</v>
      </c>
      <c r="I39" s="69">
        <v>59839</v>
      </c>
      <c r="J39" s="25">
        <f t="shared" si="8"/>
        <v>0.15492549988419668</v>
      </c>
      <c r="K39" s="69">
        <f t="shared" si="1"/>
        <v>8027</v>
      </c>
      <c r="L39" s="25">
        <f t="shared" si="2"/>
        <v>0.29754754212112666</v>
      </c>
      <c r="M39" s="69">
        <f t="shared" si="3"/>
        <v>13722</v>
      </c>
      <c r="N39" s="46">
        <f t="shared" si="9"/>
        <v>2.0763033410513613E-2</v>
      </c>
    </row>
    <row r="40" spans="2:14" x14ac:dyDescent="0.25">
      <c r="B40" s="272"/>
      <c r="C40" s="287" t="s">
        <v>22</v>
      </c>
      <c r="D40" s="63" t="s">
        <v>43</v>
      </c>
      <c r="E40" s="73">
        <v>7.2253580113129221</v>
      </c>
      <c r="F40" s="73">
        <v>6.3811666398843006</v>
      </c>
      <c r="G40" s="73">
        <v>6.575443514558736</v>
      </c>
      <c r="H40" s="73">
        <v>6.6110571276279604</v>
      </c>
      <c r="I40" s="73">
        <v>6.625981138235308</v>
      </c>
      <c r="J40" s="65">
        <f t="shared" si="8"/>
        <v>2.2574318023935724E-3</v>
      </c>
      <c r="K40" s="73">
        <f t="shared" si="1"/>
        <v>1.4924010607347604E-2</v>
      </c>
      <c r="L40" s="65">
        <f t="shared" si="2"/>
        <v>-8.2954626212175864E-2</v>
      </c>
      <c r="M40" s="73">
        <f t="shared" si="3"/>
        <v>-0.59937687307761411</v>
      </c>
      <c r="N40" s="65"/>
    </row>
    <row r="41" spans="2:14" x14ac:dyDescent="0.25">
      <c r="B41" s="272"/>
      <c r="C41" s="288"/>
      <c r="D41" s="26" t="s">
        <v>44</v>
      </c>
      <c r="E41" s="35">
        <v>7.7557068277203403</v>
      </c>
      <c r="F41" s="35">
        <v>7.2308130266454107</v>
      </c>
      <c r="G41" s="35">
        <v>7.2205562876170806</v>
      </c>
      <c r="H41" s="35">
        <v>7.2048057386634614</v>
      </c>
      <c r="I41" s="35">
        <v>7.4121032226799128</v>
      </c>
      <c r="J41" s="36">
        <f t="shared" si="8"/>
        <v>2.8772112883491463E-2</v>
      </c>
      <c r="K41" s="37">
        <f t="shared" si="1"/>
        <v>0.20729748401645143</v>
      </c>
      <c r="L41" s="36">
        <f t="shared" si="2"/>
        <v>-4.4303325624986734E-2</v>
      </c>
      <c r="M41" s="37">
        <f t="shared" si="3"/>
        <v>-0.34360360504042742</v>
      </c>
      <c r="N41" s="38"/>
    </row>
    <row r="42" spans="2:14" x14ac:dyDescent="0.25">
      <c r="B42" s="272"/>
      <c r="C42" s="288"/>
      <c r="D42" s="4" t="s">
        <v>45</v>
      </c>
      <c r="E42" s="39">
        <v>8.0254357611092644</v>
      </c>
      <c r="F42" s="39">
        <v>7.164842426296171</v>
      </c>
      <c r="G42" s="39">
        <v>7.2474007241185694</v>
      </c>
      <c r="H42" s="39">
        <v>7.4536678097510061</v>
      </c>
      <c r="I42" s="39">
        <v>7.2665766981556459</v>
      </c>
      <c r="J42" s="74">
        <f t="shared" si="0"/>
        <v>-2.5100543299045985E-2</v>
      </c>
      <c r="K42" s="41">
        <f t="shared" si="1"/>
        <v>-0.18709111159536018</v>
      </c>
      <c r="L42" s="74">
        <f t="shared" si="2"/>
        <v>-9.4556742529919635E-2</v>
      </c>
      <c r="M42" s="41">
        <f t="shared" si="3"/>
        <v>-0.75885906295361849</v>
      </c>
      <c r="N42" s="75"/>
    </row>
    <row r="43" spans="2:14" x14ac:dyDescent="0.25">
      <c r="B43" s="272"/>
      <c r="C43" s="288"/>
      <c r="D43" s="4" t="s">
        <v>46</v>
      </c>
      <c r="E43" s="39">
        <v>5.8528906697195193</v>
      </c>
      <c r="F43" s="39">
        <v>5.2922673656618615</v>
      </c>
      <c r="G43" s="39">
        <v>4.3328030544066181</v>
      </c>
      <c r="H43" s="39">
        <v>3.6786288162828065</v>
      </c>
      <c r="I43" s="39">
        <v>5.6433811802232858</v>
      </c>
      <c r="J43" s="74">
        <f t="shared" si="0"/>
        <v>0.53409910650507797</v>
      </c>
      <c r="K43" s="41">
        <f t="shared" si="1"/>
        <v>1.9647523639404794</v>
      </c>
      <c r="L43" s="74">
        <f t="shared" si="2"/>
        <v>-3.5795900063561814E-2</v>
      </c>
      <c r="M43" s="41">
        <f t="shared" si="3"/>
        <v>-0.20950948949623349</v>
      </c>
      <c r="N43" s="75"/>
    </row>
    <row r="44" spans="2:14" x14ac:dyDescent="0.25">
      <c r="B44" s="272"/>
      <c r="C44" s="288"/>
      <c r="D44" s="4" t="s">
        <v>47</v>
      </c>
      <c r="E44" s="39">
        <v>5.6485558811218084</v>
      </c>
      <c r="F44" s="39">
        <v>5.638995215311005</v>
      </c>
      <c r="G44" s="39">
        <v>6.9209328254204214</v>
      </c>
      <c r="H44" s="39">
        <v>4.0842182350787262</v>
      </c>
      <c r="I44" s="39">
        <v>4.7806432748538015</v>
      </c>
      <c r="J44" s="74">
        <f t="shared" si="0"/>
        <v>0.17051611830964042</v>
      </c>
      <c r="K44" s="41">
        <f t="shared" si="1"/>
        <v>0.69642503977507531</v>
      </c>
      <c r="L44" s="74">
        <f t="shared" si="2"/>
        <v>-0.1536521235752808</v>
      </c>
      <c r="M44" s="41">
        <f t="shared" si="3"/>
        <v>-0.86791260626800693</v>
      </c>
      <c r="N44" s="75"/>
    </row>
    <row r="45" spans="2:14" x14ac:dyDescent="0.25">
      <c r="B45" s="272"/>
      <c r="C45" s="288"/>
      <c r="D45" s="4" t="s">
        <v>48</v>
      </c>
      <c r="E45" s="39">
        <v>6.8203205304532881</v>
      </c>
      <c r="F45" s="39">
        <v>5.8120697473102769</v>
      </c>
      <c r="G45" s="39">
        <v>6.0842648738198255</v>
      </c>
      <c r="H45" s="39">
        <v>6.1392882492936769</v>
      </c>
      <c r="I45" s="39">
        <v>6.305475355743452</v>
      </c>
      <c r="J45" s="74">
        <f t="shared" si="0"/>
        <v>2.7069441880155143E-2</v>
      </c>
      <c r="K45" s="41">
        <f t="shared" si="1"/>
        <v>0.16618710644977508</v>
      </c>
      <c r="L45" s="74">
        <f t="shared" si="2"/>
        <v>-7.5486947044645536E-2</v>
      </c>
      <c r="M45" s="41">
        <f t="shared" si="3"/>
        <v>-0.51484517470983615</v>
      </c>
      <c r="N45" s="75"/>
    </row>
    <row r="46" spans="2:14" x14ac:dyDescent="0.25">
      <c r="B46" s="272"/>
      <c r="C46" s="288"/>
      <c r="D46" s="4" t="s">
        <v>49</v>
      </c>
      <c r="E46" s="39">
        <v>2.0868318122555412</v>
      </c>
      <c r="F46" s="39">
        <v>2.452733776188043</v>
      </c>
      <c r="G46" s="39">
        <v>2.3955875928352994</v>
      </c>
      <c r="H46" s="39">
        <v>2.3459411634594116</v>
      </c>
      <c r="I46" s="39">
        <v>2.2301946137212503</v>
      </c>
      <c r="J46" s="74">
        <f t="shared" si="0"/>
        <v>-4.9339067637773626E-2</v>
      </c>
      <c r="K46" s="41">
        <f t="shared" si="1"/>
        <v>-0.11574654973816134</v>
      </c>
      <c r="L46" s="74">
        <f t="shared" si="2"/>
        <v>6.8698780909783208E-2</v>
      </c>
      <c r="M46" s="41">
        <f t="shared" si="3"/>
        <v>0.14336280146570912</v>
      </c>
      <c r="N46" s="75"/>
    </row>
    <row r="47" spans="2:14" x14ac:dyDescent="0.25">
      <c r="B47" s="272"/>
      <c r="C47" s="288"/>
      <c r="D47" s="4" t="s">
        <v>50</v>
      </c>
      <c r="E47" s="39">
        <v>7.7588763848905176</v>
      </c>
      <c r="F47" s="39">
        <v>6.8566063764561616</v>
      </c>
      <c r="G47" s="39">
        <v>6.1649928263988523</v>
      </c>
      <c r="H47" s="39">
        <v>6.6392938556963363</v>
      </c>
      <c r="I47" s="39">
        <v>6.0692266353998727</v>
      </c>
      <c r="J47" s="74">
        <f t="shared" si="0"/>
        <v>-8.5862628268420615E-2</v>
      </c>
      <c r="K47" s="41">
        <f t="shared" si="1"/>
        <v>-0.57006722029646362</v>
      </c>
      <c r="L47" s="74">
        <f t="shared" si="2"/>
        <v>-0.21776990193851209</v>
      </c>
      <c r="M47" s="41">
        <f t="shared" si="3"/>
        <v>-1.6896497494906448</v>
      </c>
      <c r="N47" s="75"/>
    </row>
    <row r="48" spans="2:14" x14ac:dyDescent="0.25">
      <c r="B48" s="272"/>
      <c r="C48" s="288"/>
      <c r="D48" s="4" t="s">
        <v>51</v>
      </c>
      <c r="E48" s="39">
        <v>2.2805777888944472</v>
      </c>
      <c r="F48" s="39">
        <v>2.197656771687003</v>
      </c>
      <c r="G48" s="39">
        <v>2.1155368505436143</v>
      </c>
      <c r="H48" s="39">
        <v>2.5199899579489111</v>
      </c>
      <c r="I48" s="39">
        <v>2.2043213975583593</v>
      </c>
      <c r="J48" s="74">
        <f t="shared" si="0"/>
        <v>-0.125265800919097</v>
      </c>
      <c r="K48" s="41">
        <f t="shared" si="1"/>
        <v>-0.3156685603905518</v>
      </c>
      <c r="L48" s="74">
        <f t="shared" si="2"/>
        <v>-3.3437312117757023E-2</v>
      </c>
      <c r="M48" s="41">
        <f t="shared" si="3"/>
        <v>-7.6256391336087859E-2</v>
      </c>
      <c r="N48" s="75"/>
    </row>
    <row r="49" spans="2:14" x14ac:dyDescent="0.25">
      <c r="B49" s="272"/>
      <c r="C49" s="288"/>
      <c r="D49" s="4" t="s">
        <v>52</v>
      </c>
      <c r="E49" s="39">
        <v>7.4095895977245023</v>
      </c>
      <c r="F49" s="39">
        <v>5.8313355603589443</v>
      </c>
      <c r="G49" s="39">
        <v>6.7605067064083455</v>
      </c>
      <c r="H49" s="39">
        <v>6.8220845019451737</v>
      </c>
      <c r="I49" s="39">
        <v>6.8866018317439339</v>
      </c>
      <c r="J49" s="40">
        <f t="shared" si="0"/>
        <v>9.4571285038120845E-3</v>
      </c>
      <c r="K49" s="41">
        <f t="shared" si="1"/>
        <v>6.4517329798760237E-2</v>
      </c>
      <c r="L49" s="40">
        <f t="shared" si="2"/>
        <v>-7.0582555090659693E-2</v>
      </c>
      <c r="M49" s="41">
        <f t="shared" si="3"/>
        <v>-0.5229877659805684</v>
      </c>
      <c r="N49" s="42"/>
    </row>
    <row r="50" spans="2:14" x14ac:dyDescent="0.25">
      <c r="B50" s="272"/>
      <c r="C50" s="289"/>
      <c r="D50" s="32" t="s">
        <v>53</v>
      </c>
      <c r="E50" s="76">
        <v>5.753836556456644</v>
      </c>
      <c r="F50" s="76">
        <v>4.7061324400927598</v>
      </c>
      <c r="G50" s="76">
        <v>4.9786906854130049</v>
      </c>
      <c r="H50" s="76">
        <v>5.0671882640586796</v>
      </c>
      <c r="I50" s="76">
        <v>5.3918724094431427</v>
      </c>
      <c r="J50" s="61">
        <f t="shared" si="0"/>
        <v>6.4075800713273567E-2</v>
      </c>
      <c r="K50" s="77">
        <f t="shared" si="1"/>
        <v>0.32468414538446311</v>
      </c>
      <c r="L50" s="61">
        <f t="shared" si="2"/>
        <v>-6.2908312299438718E-2</v>
      </c>
      <c r="M50" s="77">
        <f t="shared" si="3"/>
        <v>-0.36196414701350133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0.69420000000000004</v>
      </c>
      <c r="F51" s="65">
        <v>0.54899999999999993</v>
      </c>
      <c r="G51" s="65">
        <v>0.68879999999999997</v>
      </c>
      <c r="H51" s="65">
        <v>18.428800000000003</v>
      </c>
      <c r="I51" s="65">
        <v>0.75439999999999996</v>
      </c>
      <c r="J51" s="65">
        <f t="shared" si="0"/>
        <v>-0.95906407362389301</v>
      </c>
      <c r="K51" s="73">
        <f t="shared" ref="K51" si="10">(I51-H51)*100</f>
        <v>-1767.4400000000003</v>
      </c>
      <c r="L51" s="65">
        <f t="shared" si="2"/>
        <v>8.6718524920772033E-2</v>
      </c>
      <c r="M51" s="73">
        <f t="shared" ref="M51" si="11">(I51-E51)*100</f>
        <v>6.0199999999999925</v>
      </c>
      <c r="N51" s="65"/>
    </row>
    <row r="52" spans="2:14" x14ac:dyDescent="0.25">
      <c r="B52" s="272"/>
      <c r="C52" s="281"/>
      <c r="D52" s="15" t="s">
        <v>44</v>
      </c>
      <c r="E52" s="18">
        <v>0.75</v>
      </c>
      <c r="F52" s="18">
        <v>0.65239999999999998</v>
      </c>
      <c r="G52" s="18">
        <v>0.76670000000000005</v>
      </c>
      <c r="H52" s="18">
        <v>0.79319999999999991</v>
      </c>
      <c r="I52" s="18">
        <v>0.7923</v>
      </c>
      <c r="J52" s="17">
        <f t="shared" si="0"/>
        <v>-1.1346444780634402E-3</v>
      </c>
      <c r="K52" s="44">
        <f>(I52-H52)*100</f>
        <v>-8.9999999999990088E-2</v>
      </c>
      <c r="L52" s="17">
        <f t="shared" si="2"/>
        <v>5.6400000000000006E-2</v>
      </c>
      <c r="M52" s="44">
        <f>(I52-E52)*100</f>
        <v>4.2300000000000004</v>
      </c>
      <c r="N52" s="18"/>
    </row>
    <row r="53" spans="2:14" x14ac:dyDescent="0.25">
      <c r="B53" s="272"/>
      <c r="C53" s="281"/>
      <c r="D53" s="19" t="s">
        <v>45</v>
      </c>
      <c r="E53" s="68">
        <v>0.64760000000000006</v>
      </c>
      <c r="F53" s="68">
        <v>0.41299999999999998</v>
      </c>
      <c r="G53" s="68">
        <v>0.63939999999999997</v>
      </c>
      <c r="H53" s="68">
        <v>0.6966</v>
      </c>
      <c r="I53" s="68">
        <v>0.70640000000000003</v>
      </c>
      <c r="J53" s="67">
        <f t="shared" si="0"/>
        <v>1.4068331897789221E-2</v>
      </c>
      <c r="K53" s="45">
        <f t="shared" ref="K53:K61" si="12">(I53-H53)*100</f>
        <v>0.98000000000000309</v>
      </c>
      <c r="L53" s="67">
        <f t="shared" si="2"/>
        <v>9.0796788140827589E-2</v>
      </c>
      <c r="M53" s="45">
        <f t="shared" ref="M53:M61" si="13">(I53-E53)*100</f>
        <v>5.8799999999999963</v>
      </c>
      <c r="N53" s="68"/>
    </row>
    <row r="54" spans="2:14" x14ac:dyDescent="0.25">
      <c r="B54" s="272"/>
      <c r="C54" s="281"/>
      <c r="D54" s="19" t="s">
        <v>46</v>
      </c>
      <c r="E54" s="68">
        <v>0.60489999999999999</v>
      </c>
      <c r="F54" s="68">
        <v>0.50350000000000006</v>
      </c>
      <c r="G54" s="68">
        <v>0.50549999999999995</v>
      </c>
      <c r="H54" s="68">
        <v>0.502</v>
      </c>
      <c r="I54" s="68">
        <v>0.64379999999999993</v>
      </c>
      <c r="J54" s="67">
        <f t="shared" si="0"/>
        <v>0.28247011952191214</v>
      </c>
      <c r="K54" s="45">
        <f t="shared" si="12"/>
        <v>14.179999999999993</v>
      </c>
      <c r="L54" s="67">
        <f t="shared" si="2"/>
        <v>6.4308150107455608E-2</v>
      </c>
      <c r="M54" s="45">
        <f t="shared" si="13"/>
        <v>3.8899999999999935</v>
      </c>
      <c r="N54" s="68"/>
    </row>
    <row r="55" spans="2:14" x14ac:dyDescent="0.25">
      <c r="B55" s="272"/>
      <c r="C55" s="281"/>
      <c r="D55" s="19" t="s">
        <v>47</v>
      </c>
      <c r="E55" s="68">
        <v>0.55259999999999998</v>
      </c>
      <c r="F55" s="68">
        <v>0.36749999999999999</v>
      </c>
      <c r="G55" s="68">
        <v>0.54430000000000001</v>
      </c>
      <c r="H55" s="68">
        <v>0.52170000000000005</v>
      </c>
      <c r="I55" s="68">
        <v>0.63280000000000003</v>
      </c>
      <c r="J55" s="67">
        <f t="shared" si="0"/>
        <v>0.21295763848955329</v>
      </c>
      <c r="K55" s="45">
        <f t="shared" si="12"/>
        <v>11.109999999999998</v>
      </c>
      <c r="L55" s="67">
        <f t="shared" si="2"/>
        <v>0.14513210278682598</v>
      </c>
      <c r="M55" s="45">
        <f t="shared" si="13"/>
        <v>8.0200000000000049</v>
      </c>
      <c r="N55" s="68"/>
    </row>
    <row r="56" spans="2:14" x14ac:dyDescent="0.25">
      <c r="B56" s="272"/>
      <c r="C56" s="281"/>
      <c r="D56" s="19" t="s">
        <v>48</v>
      </c>
      <c r="E56" s="68">
        <v>0.73010000000000008</v>
      </c>
      <c r="F56" s="68">
        <v>0.60299999999999998</v>
      </c>
      <c r="G56" s="68">
        <v>0.69769999999999999</v>
      </c>
      <c r="H56" s="68">
        <v>0.75659999999999994</v>
      </c>
      <c r="I56" s="68">
        <v>0.80830000000000002</v>
      </c>
      <c r="J56" s="67">
        <f t="shared" si="0"/>
        <v>6.8332011630980904E-2</v>
      </c>
      <c r="K56" s="45">
        <f t="shared" si="12"/>
        <v>5.1700000000000079</v>
      </c>
      <c r="L56" s="67">
        <f t="shared" si="2"/>
        <v>0.10710861525818371</v>
      </c>
      <c r="M56" s="45">
        <f t="shared" si="13"/>
        <v>7.8199999999999932</v>
      </c>
      <c r="N56" s="68"/>
    </row>
    <row r="57" spans="2:14" x14ac:dyDescent="0.25">
      <c r="B57" s="272"/>
      <c r="C57" s="281"/>
      <c r="D57" s="19" t="s">
        <v>49</v>
      </c>
      <c r="E57" s="68">
        <v>0.45679999999999998</v>
      </c>
      <c r="F57" s="68">
        <v>0.51200000000000001</v>
      </c>
      <c r="G57" s="68">
        <v>0.5514</v>
      </c>
      <c r="H57" s="68">
        <v>0.53320000000000001</v>
      </c>
      <c r="I57" s="68">
        <v>0.56189999999999996</v>
      </c>
      <c r="J57" s="67">
        <f t="shared" si="0"/>
        <v>5.382595648912214E-2</v>
      </c>
      <c r="K57" s="45">
        <f t="shared" si="12"/>
        <v>2.8699999999999948</v>
      </c>
      <c r="L57" s="67">
        <f t="shared" si="2"/>
        <v>0.23007880910682998</v>
      </c>
      <c r="M57" s="45">
        <f t="shared" si="13"/>
        <v>10.509999999999998</v>
      </c>
      <c r="N57" s="68"/>
    </row>
    <row r="58" spans="2:14" x14ac:dyDescent="0.25">
      <c r="B58" s="272"/>
      <c r="C58" s="281"/>
      <c r="D58" s="19" t="s">
        <v>50</v>
      </c>
      <c r="E58" s="68">
        <v>0.71939999999999993</v>
      </c>
      <c r="F58" s="68">
        <v>0.85939999999999994</v>
      </c>
      <c r="G58" s="68">
        <v>0.74739999999999995</v>
      </c>
      <c r="H58" s="68">
        <v>0.87129999999999996</v>
      </c>
      <c r="I58" s="68">
        <v>0.86329999999999996</v>
      </c>
      <c r="J58" s="67">
        <f t="shared" si="0"/>
        <v>-9.1816825433260751E-3</v>
      </c>
      <c r="K58" s="45">
        <f t="shared" si="12"/>
        <v>-0.80000000000000071</v>
      </c>
      <c r="L58" s="67">
        <f t="shared" si="2"/>
        <v>0.20002780094523209</v>
      </c>
      <c r="M58" s="45">
        <f t="shared" si="13"/>
        <v>14.390000000000002</v>
      </c>
      <c r="N58" s="68"/>
    </row>
    <row r="59" spans="2:14" x14ac:dyDescent="0.25">
      <c r="B59" s="272"/>
      <c r="C59" s="281"/>
      <c r="D59" s="19" t="s">
        <v>51</v>
      </c>
      <c r="E59" s="68">
        <v>0.44890000000000002</v>
      </c>
      <c r="F59" s="68">
        <v>0.48560000000000003</v>
      </c>
      <c r="G59" s="68">
        <v>0.498</v>
      </c>
      <c r="H59" s="68">
        <v>0.48670000000000002</v>
      </c>
      <c r="I59" s="68">
        <v>0.57379999999999998</v>
      </c>
      <c r="J59" s="67">
        <f t="shared" si="0"/>
        <v>0.17896034518183668</v>
      </c>
      <c r="K59" s="45">
        <f t="shared" si="12"/>
        <v>8.7099999999999955</v>
      </c>
      <c r="L59" s="67">
        <f t="shared" si="2"/>
        <v>0.27823568723546432</v>
      </c>
      <c r="M59" s="45">
        <f t="shared" si="13"/>
        <v>12.489999999999995</v>
      </c>
      <c r="N59" s="68"/>
    </row>
    <row r="60" spans="2:14" x14ac:dyDescent="0.25">
      <c r="B60" s="272"/>
      <c r="C60" s="281"/>
      <c r="D60" s="19" t="s">
        <v>52</v>
      </c>
      <c r="E60" s="22">
        <v>0.79400000000000004</v>
      </c>
      <c r="F60" s="22">
        <v>0.5484</v>
      </c>
      <c r="G60" s="22">
        <v>0.70709999999999995</v>
      </c>
      <c r="H60" s="22">
        <v>0.78359999999999996</v>
      </c>
      <c r="I60" s="22">
        <v>0.75800000000000001</v>
      </c>
      <c r="J60" s="21">
        <f t="shared" si="0"/>
        <v>-3.2669729453802865E-2</v>
      </c>
      <c r="K60" s="45">
        <f t="shared" si="12"/>
        <v>-2.5599999999999956</v>
      </c>
      <c r="L60" s="21">
        <f t="shared" si="2"/>
        <v>-4.534005037783384E-2</v>
      </c>
      <c r="M60" s="45">
        <f t="shared" si="13"/>
        <v>-3.6000000000000032</v>
      </c>
      <c r="N60" s="22"/>
    </row>
    <row r="61" spans="2:14" x14ac:dyDescent="0.25">
      <c r="B61" s="272"/>
      <c r="C61" s="282"/>
      <c r="D61" s="23" t="s">
        <v>53</v>
      </c>
      <c r="E61" s="46">
        <v>0.45450000000000002</v>
      </c>
      <c r="F61" s="46">
        <v>0.43780000000000002</v>
      </c>
      <c r="G61" s="46">
        <v>0.4904</v>
      </c>
      <c r="H61" s="46">
        <v>0.56479999999999997</v>
      </c>
      <c r="I61" s="46">
        <v>0.64069999999999994</v>
      </c>
      <c r="J61" s="25">
        <f t="shared" si="0"/>
        <v>0.134383852691218</v>
      </c>
      <c r="K61" s="78">
        <f t="shared" si="12"/>
        <v>7.5899999999999963</v>
      </c>
      <c r="L61" s="25">
        <f t="shared" si="2"/>
        <v>0.40968096809680943</v>
      </c>
      <c r="M61" s="78">
        <f t="shared" si="13"/>
        <v>18.61999999999999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132550</v>
      </c>
      <c r="F62" s="64">
        <v>108506</v>
      </c>
      <c r="G62" s="64">
        <v>124412</v>
      </c>
      <c r="H62" s="64">
        <v>380751</v>
      </c>
      <c r="I62" s="64">
        <v>127349</v>
      </c>
      <c r="J62" s="65">
        <f t="shared" si="0"/>
        <v>-0.66553206688885913</v>
      </c>
      <c r="K62" s="64">
        <f t="shared" ref="K62:K63" si="14">I62-H62</f>
        <v>-253402</v>
      </c>
      <c r="L62" s="65">
        <f t="shared" si="2"/>
        <v>-3.9238023387401011E-2</v>
      </c>
      <c r="M62" s="64">
        <f t="shared" ref="M62:M63" si="15">I62-E62</f>
        <v>-5201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47140</v>
      </c>
      <c r="F63" s="27">
        <v>38935</v>
      </c>
      <c r="G63" s="27">
        <v>44073</v>
      </c>
      <c r="H63" s="27">
        <v>46343</v>
      </c>
      <c r="I63" s="27">
        <v>46333</v>
      </c>
      <c r="J63" s="36">
        <f t="shared" si="0"/>
        <v>-2.1578231879681997E-4</v>
      </c>
      <c r="K63" s="27">
        <f t="shared" si="14"/>
        <v>-10</v>
      </c>
      <c r="L63" s="36">
        <f t="shared" si="2"/>
        <v>-1.7119219346627079E-2</v>
      </c>
      <c r="M63" s="27">
        <f t="shared" si="15"/>
        <v>-807</v>
      </c>
      <c r="N63" s="38">
        <f t="shared" si="16"/>
        <v>0.36382696369818374</v>
      </c>
    </row>
    <row r="64" spans="2:14" x14ac:dyDescent="0.25">
      <c r="B64" s="272"/>
      <c r="C64" s="284"/>
      <c r="D64" s="4" t="s">
        <v>45</v>
      </c>
      <c r="E64" s="29">
        <v>41020</v>
      </c>
      <c r="F64" s="29">
        <v>34133</v>
      </c>
      <c r="G64" s="29">
        <v>39030</v>
      </c>
      <c r="H64" s="29">
        <v>38275</v>
      </c>
      <c r="I64" s="29">
        <v>38115</v>
      </c>
      <c r="J64" s="74">
        <f>I64/H64-1</f>
        <v>-4.1802743305029422E-3</v>
      </c>
      <c r="K64" s="29">
        <f>I64-H64</f>
        <v>-160</v>
      </c>
      <c r="L64" s="74">
        <f>I64/E64-1</f>
        <v>-7.0819112627986347E-2</v>
      </c>
      <c r="M64" s="29">
        <f>I64-E64</f>
        <v>-2905</v>
      </c>
      <c r="N64" s="75">
        <f>I64/$I$62</f>
        <v>0.29929563640075696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916</v>
      </c>
      <c r="J65" s="74">
        <f t="shared" ref="J65:J72" si="17">I65/H65-1</f>
        <v>4.3859649122806044E-3</v>
      </c>
      <c r="K65" s="29">
        <f t="shared" ref="K65:K72" si="18">I65-H65</f>
        <v>4</v>
      </c>
      <c r="L65" s="74">
        <f t="shared" ref="L65:L72" si="19">I65/E65-1</f>
        <v>-0.18722271517302569</v>
      </c>
      <c r="M65" s="29">
        <f t="shared" ref="M65:M72" si="20">I65-E65</f>
        <v>-211</v>
      </c>
      <c r="N65" s="75">
        <f t="shared" ref="N65:N72" si="21">I65/$I$62</f>
        <v>7.1928322955029092E-3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3.3812593738466734E-2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15588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0.15841506411514814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5.2846901035736443E-3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3.7668140307344382E-2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2826</v>
      </c>
      <c r="H70" s="29">
        <v>2750</v>
      </c>
      <c r="I70" s="29">
        <v>2507</v>
      </c>
      <c r="J70" s="74">
        <f t="shared" si="17"/>
        <v>-8.8363636363636311E-2</v>
      </c>
      <c r="K70" s="29">
        <f t="shared" si="18"/>
        <v>-243</v>
      </c>
      <c r="L70" s="74">
        <f t="shared" si="19"/>
        <v>-7.4224519940915834E-2</v>
      </c>
      <c r="M70" s="29">
        <f t="shared" si="20"/>
        <v>-201</v>
      </c>
      <c r="N70" s="75">
        <f t="shared" si="21"/>
        <v>1.968605956858711E-2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5411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5.0373383379531837E-2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3081</v>
      </c>
      <c r="H72" s="71">
        <v>3058</v>
      </c>
      <c r="I72" s="71">
        <v>3113</v>
      </c>
      <c r="J72" s="61">
        <f t="shared" si="17"/>
        <v>1.7985611510791477E-2</v>
      </c>
      <c r="K72" s="71">
        <f t="shared" si="18"/>
        <v>55</v>
      </c>
      <c r="L72" s="61">
        <f t="shared" si="19"/>
        <v>-7.953873447664106E-2</v>
      </c>
      <c r="M72" s="71">
        <f t="shared" si="20"/>
        <v>-269</v>
      </c>
      <c r="N72" s="55">
        <f t="shared" si="21"/>
        <v>2.4444636392904538E-2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septiembre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3620829</v>
      </c>
      <c r="F80" s="64">
        <v>1311969</v>
      </c>
      <c r="G80" s="64">
        <v>3492085</v>
      </c>
      <c r="H80" s="64">
        <v>3849133</v>
      </c>
      <c r="I80" s="64">
        <v>4095618</v>
      </c>
      <c r="J80" s="65">
        <f t="shared" ref="J80:J81" si="22">I80/H80-1</f>
        <v>6.4036498608907477E-2</v>
      </c>
      <c r="K80" s="64">
        <f t="shared" ref="K80:K81" si="23">I80-H80</f>
        <v>246485</v>
      </c>
      <c r="L80" s="65">
        <f t="shared" ref="L80:L81" si="24">I80/E80-1</f>
        <v>0.13112715347783621</v>
      </c>
      <c r="M80" s="64">
        <f t="shared" ref="M80:M81" si="25">I80-E80</f>
        <v>474789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1326830</v>
      </c>
      <c r="F81" s="16">
        <v>505565</v>
      </c>
      <c r="G81" s="16">
        <v>1298122</v>
      </c>
      <c r="H81" s="16">
        <v>1400057</v>
      </c>
      <c r="I81" s="16">
        <v>1449683</v>
      </c>
      <c r="J81" s="18">
        <f t="shared" si="22"/>
        <v>3.5445699710797474E-2</v>
      </c>
      <c r="K81" s="16">
        <f t="shared" si="23"/>
        <v>49626</v>
      </c>
      <c r="L81" s="18">
        <f t="shared" si="24"/>
        <v>9.2591364379762231E-2</v>
      </c>
      <c r="M81" s="16">
        <f t="shared" si="25"/>
        <v>122853</v>
      </c>
      <c r="N81" s="18">
        <f t="shared" si="26"/>
        <v>0.35395952454550206</v>
      </c>
      <c r="O81" s="79"/>
    </row>
    <row r="82" spans="2:15" x14ac:dyDescent="0.25">
      <c r="B82" s="272"/>
      <c r="C82" s="275"/>
      <c r="D82" s="19" t="s">
        <v>45</v>
      </c>
      <c r="E82" s="20">
        <v>972864</v>
      </c>
      <c r="F82" s="20">
        <v>235520</v>
      </c>
      <c r="G82" s="20">
        <v>914043</v>
      </c>
      <c r="H82" s="20">
        <v>974839</v>
      </c>
      <c r="I82" s="20">
        <v>1033377</v>
      </c>
      <c r="J82" s="68">
        <f>I82/H82-1</f>
        <v>6.0048890124420495E-2</v>
      </c>
      <c r="K82" s="20">
        <f>I82-H82</f>
        <v>58538</v>
      </c>
      <c r="L82" s="68">
        <f>I82/E82-1</f>
        <v>6.2200883165581144E-2</v>
      </c>
      <c r="M82" s="20">
        <f>I82-E82</f>
        <v>60513</v>
      </c>
      <c r="N82" s="68">
        <f>I82/$I$80</f>
        <v>0.25231283776953806</v>
      </c>
      <c r="O82" s="79"/>
    </row>
    <row r="83" spans="2:15" x14ac:dyDescent="0.25">
      <c r="B83" s="272"/>
      <c r="C83" s="275"/>
      <c r="D83" s="19" t="s">
        <v>46</v>
      </c>
      <c r="E83" s="20">
        <v>33380</v>
      </c>
      <c r="F83" s="20">
        <v>11501</v>
      </c>
      <c r="G83" s="20">
        <v>25651</v>
      </c>
      <c r="H83" s="20">
        <v>37060</v>
      </c>
      <c r="I83" s="20">
        <v>32035</v>
      </c>
      <c r="J83" s="68">
        <f t="shared" ref="J83:J136" si="27">I83/H83-1</f>
        <v>-0.13559093362115493</v>
      </c>
      <c r="K83" s="20">
        <f t="shared" ref="K83:K112" si="28">I83-H83</f>
        <v>-5025</v>
      </c>
      <c r="L83" s="68">
        <f t="shared" ref="L83:L136" si="29">I83/E83-1</f>
        <v>-4.0293588975434447E-2</v>
      </c>
      <c r="M83" s="20">
        <f t="shared" ref="M83:M112" si="30">I83-E83</f>
        <v>-1345</v>
      </c>
      <c r="N83" s="68">
        <f t="shared" ref="N83:N90" si="31">I83/$I$80</f>
        <v>7.8217743939986584E-3</v>
      </c>
      <c r="O83" s="79"/>
    </row>
    <row r="84" spans="2:15" x14ac:dyDescent="0.25">
      <c r="B84" s="272"/>
      <c r="C84" s="275"/>
      <c r="D84" s="19" t="s">
        <v>47</v>
      </c>
      <c r="E84" s="20">
        <v>103641</v>
      </c>
      <c r="F84" s="20">
        <v>34184</v>
      </c>
      <c r="G84" s="20">
        <v>117560</v>
      </c>
      <c r="H84" s="20">
        <v>137595</v>
      </c>
      <c r="I84" s="20">
        <v>175857</v>
      </c>
      <c r="J84" s="68">
        <f t="shared" si="27"/>
        <v>0.27807696500599577</v>
      </c>
      <c r="K84" s="20">
        <f t="shared" si="28"/>
        <v>38262</v>
      </c>
      <c r="L84" s="68">
        <f t="shared" si="29"/>
        <v>0.69678988045271661</v>
      </c>
      <c r="M84" s="20">
        <f t="shared" si="30"/>
        <v>72216</v>
      </c>
      <c r="N84" s="68">
        <f t="shared" si="31"/>
        <v>4.2937842347601757E-2</v>
      </c>
      <c r="O84" s="79"/>
    </row>
    <row r="85" spans="2:15" x14ac:dyDescent="0.25">
      <c r="B85" s="272"/>
      <c r="C85" s="275"/>
      <c r="D85" s="19" t="s">
        <v>48</v>
      </c>
      <c r="E85" s="20">
        <v>596001</v>
      </c>
      <c r="F85" s="20">
        <v>210211</v>
      </c>
      <c r="G85" s="20">
        <v>523202</v>
      </c>
      <c r="H85" s="20">
        <v>598329</v>
      </c>
      <c r="I85" s="20">
        <v>691297</v>
      </c>
      <c r="J85" s="68">
        <f t="shared" si="27"/>
        <v>0.15537939829090686</v>
      </c>
      <c r="K85" s="20">
        <f t="shared" si="28"/>
        <v>92968</v>
      </c>
      <c r="L85" s="68">
        <f t="shared" si="29"/>
        <v>0.15989234917391082</v>
      </c>
      <c r="M85" s="20">
        <f t="shared" si="30"/>
        <v>95296</v>
      </c>
      <c r="N85" s="68">
        <f t="shared" si="31"/>
        <v>0.16878942323234247</v>
      </c>
      <c r="O85" s="79"/>
    </row>
    <row r="86" spans="2:15" x14ac:dyDescent="0.25">
      <c r="B86" s="272"/>
      <c r="C86" s="275"/>
      <c r="D86" s="19" t="s">
        <v>49</v>
      </c>
      <c r="E86" s="20">
        <v>39423</v>
      </c>
      <c r="F86" s="20">
        <v>21073</v>
      </c>
      <c r="G86" s="20">
        <v>37456</v>
      </c>
      <c r="H86" s="20">
        <v>44189</v>
      </c>
      <c r="I86" s="20">
        <v>41777</v>
      </c>
      <c r="J86" s="68">
        <f t="shared" si="27"/>
        <v>-5.4583719930299424E-2</v>
      </c>
      <c r="K86" s="20">
        <f t="shared" si="28"/>
        <v>-2412</v>
      </c>
      <c r="L86" s="68">
        <f t="shared" si="29"/>
        <v>5.9711336022119088E-2</v>
      </c>
      <c r="M86" s="20">
        <f t="shared" si="30"/>
        <v>2354</v>
      </c>
      <c r="N86" s="68">
        <f t="shared" si="31"/>
        <v>1.0200414198785141E-2</v>
      </c>
      <c r="O86" s="79"/>
    </row>
    <row r="87" spans="2:15" x14ac:dyDescent="0.25">
      <c r="B87" s="272"/>
      <c r="C87" s="275"/>
      <c r="D87" s="19" t="s">
        <v>50</v>
      </c>
      <c r="E87" s="20">
        <v>107268</v>
      </c>
      <c r="F87" s="20">
        <v>69853</v>
      </c>
      <c r="G87" s="20">
        <v>146094</v>
      </c>
      <c r="H87" s="20">
        <v>187734</v>
      </c>
      <c r="I87" s="20">
        <v>181355</v>
      </c>
      <c r="J87" s="68">
        <f t="shared" si="27"/>
        <v>-3.3978927631649003E-2</v>
      </c>
      <c r="K87" s="20">
        <f t="shared" si="28"/>
        <v>-6379</v>
      </c>
      <c r="L87" s="68">
        <f t="shared" si="29"/>
        <v>0.69067196181526636</v>
      </c>
      <c r="M87" s="20">
        <f t="shared" si="30"/>
        <v>74087</v>
      </c>
      <c r="N87" s="68">
        <f t="shared" si="31"/>
        <v>4.4280252699348426E-2</v>
      </c>
      <c r="O87" s="79"/>
    </row>
    <row r="88" spans="2:15" x14ac:dyDescent="0.25">
      <c r="B88" s="272"/>
      <c r="C88" s="275"/>
      <c r="D88" s="19" t="s">
        <v>51</v>
      </c>
      <c r="E88" s="20">
        <v>159130</v>
      </c>
      <c r="F88" s="20">
        <v>103599</v>
      </c>
      <c r="G88" s="20">
        <v>157983</v>
      </c>
      <c r="H88" s="20">
        <v>174312</v>
      </c>
      <c r="I88" s="20">
        <v>181820</v>
      </c>
      <c r="J88" s="68">
        <f t="shared" si="27"/>
        <v>4.307219239065585E-2</v>
      </c>
      <c r="K88" s="20">
        <f t="shared" si="28"/>
        <v>7508</v>
      </c>
      <c r="L88" s="68">
        <f t="shared" si="29"/>
        <v>0.14258782127820013</v>
      </c>
      <c r="M88" s="20">
        <f t="shared" si="30"/>
        <v>22690</v>
      </c>
      <c r="N88" s="68">
        <f t="shared" si="31"/>
        <v>4.4393788678533982E-2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186886</v>
      </c>
      <c r="F89" s="20">
        <v>77584</v>
      </c>
      <c r="G89" s="20">
        <v>190426</v>
      </c>
      <c r="H89" s="20">
        <v>205238</v>
      </c>
      <c r="I89" s="20">
        <v>213816</v>
      </c>
      <c r="J89" s="22">
        <f t="shared" si="27"/>
        <v>4.1795379023377821E-2</v>
      </c>
      <c r="K89" s="20">
        <f t="shared" si="28"/>
        <v>8578</v>
      </c>
      <c r="L89" s="22">
        <f t="shared" si="29"/>
        <v>0.14409854135676303</v>
      </c>
      <c r="M89" s="20">
        <f t="shared" si="30"/>
        <v>26930</v>
      </c>
      <c r="N89" s="22">
        <f t="shared" si="31"/>
        <v>5.2206040700084826E-2</v>
      </c>
      <c r="O89" s="79"/>
    </row>
    <row r="90" spans="2:15" x14ac:dyDescent="0.25">
      <c r="B90" s="272"/>
      <c r="C90" s="276"/>
      <c r="D90" s="23" t="s">
        <v>53</v>
      </c>
      <c r="E90" s="69">
        <v>95406</v>
      </c>
      <c r="F90" s="69">
        <v>42879</v>
      </c>
      <c r="G90" s="69">
        <v>81548</v>
      </c>
      <c r="H90" s="69">
        <v>89780</v>
      </c>
      <c r="I90" s="69">
        <v>94601</v>
      </c>
      <c r="J90" s="46">
        <f t="shared" si="27"/>
        <v>5.3697928269102357E-2</v>
      </c>
      <c r="K90" s="69">
        <f t="shared" si="28"/>
        <v>4821</v>
      </c>
      <c r="L90" s="46">
        <f t="shared" si="29"/>
        <v>-8.4376244680628432E-3</v>
      </c>
      <c r="M90" s="69">
        <f t="shared" si="30"/>
        <v>-805</v>
      </c>
      <c r="N90" s="46">
        <f t="shared" si="31"/>
        <v>2.309810143426462E-2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4330865</v>
      </c>
      <c r="F91" s="64">
        <v>1477278</v>
      </c>
      <c r="G91" s="64">
        <v>4116712</v>
      </c>
      <c r="H91" s="64">
        <v>4555390</v>
      </c>
      <c r="I91" s="64">
        <v>4846999</v>
      </c>
      <c r="J91" s="65">
        <f t="shared" si="27"/>
        <v>6.4014058071866442E-2</v>
      </c>
      <c r="K91" s="64">
        <f t="shared" si="28"/>
        <v>291609</v>
      </c>
      <c r="L91" s="65">
        <f t="shared" si="29"/>
        <v>0.11917573048340224</v>
      </c>
      <c r="M91" s="64">
        <f t="shared" si="30"/>
        <v>516134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1604718</v>
      </c>
      <c r="F92" s="27">
        <v>579611</v>
      </c>
      <c r="G92" s="27">
        <v>1558686</v>
      </c>
      <c r="H92" s="27">
        <v>1686480</v>
      </c>
      <c r="I92" s="27">
        <v>1747927</v>
      </c>
      <c r="J92" s="80">
        <f t="shared" si="27"/>
        <v>3.6435060006640985E-2</v>
      </c>
      <c r="K92" s="27">
        <f t="shared" si="28"/>
        <v>61447</v>
      </c>
      <c r="L92" s="80">
        <f t="shared" si="29"/>
        <v>8.9242471262863665E-2</v>
      </c>
      <c r="M92" s="27">
        <f t="shared" si="30"/>
        <v>143209</v>
      </c>
      <c r="N92" s="38">
        <f t="shared" si="32"/>
        <v>0.36062045814327587</v>
      </c>
    </row>
    <row r="93" spans="2:15" x14ac:dyDescent="0.25">
      <c r="B93" s="272"/>
      <c r="C93" s="278"/>
      <c r="D93" s="4" t="s">
        <v>45</v>
      </c>
      <c r="E93" s="29">
        <v>1188723</v>
      </c>
      <c r="F93" s="29">
        <v>269519</v>
      </c>
      <c r="G93" s="29">
        <v>1092077</v>
      </c>
      <c r="H93" s="29">
        <v>1177799</v>
      </c>
      <c r="I93" s="29">
        <v>1245078</v>
      </c>
      <c r="J93" s="81">
        <f t="shared" si="27"/>
        <v>5.7122649959797878E-2</v>
      </c>
      <c r="K93" s="29">
        <f t="shared" si="28"/>
        <v>67279</v>
      </c>
      <c r="L93" s="81">
        <f t="shared" si="29"/>
        <v>4.7408016838237366E-2</v>
      </c>
      <c r="M93" s="29">
        <f t="shared" si="30"/>
        <v>56355</v>
      </c>
      <c r="N93" s="75">
        <f>I93/$I$91</f>
        <v>0.25687605877368658</v>
      </c>
    </row>
    <row r="94" spans="2:15" x14ac:dyDescent="0.25">
      <c r="B94" s="272"/>
      <c r="C94" s="278"/>
      <c r="D94" s="4" t="s">
        <v>46</v>
      </c>
      <c r="E94" s="29">
        <v>37865</v>
      </c>
      <c r="F94" s="29">
        <v>12698</v>
      </c>
      <c r="G94" s="29">
        <v>28629</v>
      </c>
      <c r="H94" s="29">
        <v>39892</v>
      </c>
      <c r="I94" s="29">
        <v>35375</v>
      </c>
      <c r="J94" s="81">
        <f t="shared" si="27"/>
        <v>-0.11323072295197034</v>
      </c>
      <c r="K94" s="29">
        <f t="shared" si="28"/>
        <v>-4517</v>
      </c>
      <c r="L94" s="81">
        <f t="shared" si="29"/>
        <v>-6.5759936616928583E-2</v>
      </c>
      <c r="M94" s="29">
        <f t="shared" si="30"/>
        <v>-2490</v>
      </c>
      <c r="N94" s="75">
        <f t="shared" ref="N94:N101" si="33">I94/$I$91</f>
        <v>7.2983303689561317E-3</v>
      </c>
    </row>
    <row r="95" spans="2:15" x14ac:dyDescent="0.25">
      <c r="B95" s="272"/>
      <c r="C95" s="278"/>
      <c r="D95" s="4" t="s">
        <v>47</v>
      </c>
      <c r="E95" s="29">
        <v>120888</v>
      </c>
      <c r="F95" s="29">
        <v>40371</v>
      </c>
      <c r="G95" s="29">
        <v>138765</v>
      </c>
      <c r="H95" s="29">
        <v>159652</v>
      </c>
      <c r="I95" s="29">
        <v>203839</v>
      </c>
      <c r="J95" s="81">
        <f t="shared" si="27"/>
        <v>0.27677072632976718</v>
      </c>
      <c r="K95" s="29">
        <f t="shared" si="28"/>
        <v>44187</v>
      </c>
      <c r="L95" s="81">
        <f t="shared" si="29"/>
        <v>0.68618059691615385</v>
      </c>
      <c r="M95" s="29">
        <f t="shared" si="30"/>
        <v>82951</v>
      </c>
      <c r="N95" s="75">
        <f t="shared" si="33"/>
        <v>4.2054681670039541E-2</v>
      </c>
    </row>
    <row r="96" spans="2:15" x14ac:dyDescent="0.25">
      <c r="B96" s="272"/>
      <c r="C96" s="278"/>
      <c r="D96" s="4" t="s">
        <v>48</v>
      </c>
      <c r="E96" s="29">
        <v>708591</v>
      </c>
      <c r="F96" s="29">
        <v>232764</v>
      </c>
      <c r="G96" s="29">
        <v>604155</v>
      </c>
      <c r="H96" s="29">
        <v>699601</v>
      </c>
      <c r="I96" s="29">
        <v>804878</v>
      </c>
      <c r="J96" s="81">
        <f t="shared" si="27"/>
        <v>0.1504814887342929</v>
      </c>
      <c r="K96" s="29">
        <f t="shared" si="28"/>
        <v>105277</v>
      </c>
      <c r="L96" s="81">
        <f t="shared" si="29"/>
        <v>0.13588515801075651</v>
      </c>
      <c r="M96" s="29">
        <f t="shared" si="30"/>
        <v>96287</v>
      </c>
      <c r="N96" s="75">
        <f t="shared" si="33"/>
        <v>0.16605697669836531</v>
      </c>
    </row>
    <row r="97" spans="2:14" x14ac:dyDescent="0.25">
      <c r="B97" s="272"/>
      <c r="C97" s="278"/>
      <c r="D97" s="4" t="s">
        <v>49</v>
      </c>
      <c r="E97" s="29">
        <v>41336</v>
      </c>
      <c r="F97" s="29">
        <v>21851</v>
      </c>
      <c r="G97" s="29">
        <v>39143</v>
      </c>
      <c r="H97" s="29">
        <v>46340</v>
      </c>
      <c r="I97" s="29">
        <v>43855</v>
      </c>
      <c r="J97" s="81">
        <f t="shared" si="27"/>
        <v>-5.3625377643504502E-2</v>
      </c>
      <c r="K97" s="29">
        <f t="shared" si="28"/>
        <v>-2485</v>
      </c>
      <c r="L97" s="81">
        <f t="shared" si="29"/>
        <v>6.0939616798916241E-2</v>
      </c>
      <c r="M97" s="29">
        <f t="shared" si="30"/>
        <v>2519</v>
      </c>
      <c r="N97" s="75">
        <f t="shared" si="33"/>
        <v>9.0478665252458276E-3</v>
      </c>
    </row>
    <row r="98" spans="2:14" x14ac:dyDescent="0.25">
      <c r="B98" s="272"/>
      <c r="C98" s="278"/>
      <c r="D98" s="4" t="s">
        <v>50</v>
      </c>
      <c r="E98" s="29">
        <v>129126</v>
      </c>
      <c r="F98" s="29">
        <v>81129</v>
      </c>
      <c r="G98" s="29">
        <v>171217</v>
      </c>
      <c r="H98" s="29">
        <v>213329</v>
      </c>
      <c r="I98" s="29">
        <v>211792</v>
      </c>
      <c r="J98" s="81">
        <f t="shared" si="27"/>
        <v>-7.2048338481874863E-3</v>
      </c>
      <c r="K98" s="29">
        <f t="shared" si="28"/>
        <v>-1537</v>
      </c>
      <c r="L98" s="81">
        <f t="shared" si="29"/>
        <v>0.64019639731734901</v>
      </c>
      <c r="M98" s="29">
        <f t="shared" si="30"/>
        <v>82666</v>
      </c>
      <c r="N98" s="75">
        <f t="shared" si="33"/>
        <v>4.3695490756239068E-2</v>
      </c>
    </row>
    <row r="99" spans="2:14" x14ac:dyDescent="0.25">
      <c r="B99" s="272"/>
      <c r="C99" s="278"/>
      <c r="D99" s="4" t="s">
        <v>51</v>
      </c>
      <c r="E99" s="29">
        <v>165875</v>
      </c>
      <c r="F99" s="29">
        <v>106775</v>
      </c>
      <c r="G99" s="29">
        <v>165117</v>
      </c>
      <c r="H99" s="29">
        <v>182016</v>
      </c>
      <c r="I99" s="29">
        <v>189705</v>
      </c>
      <c r="J99" s="81">
        <f t="shared" si="27"/>
        <v>4.2243539029535926E-2</v>
      </c>
      <c r="K99" s="29">
        <f t="shared" si="28"/>
        <v>7689</v>
      </c>
      <c r="L99" s="81">
        <f t="shared" si="29"/>
        <v>0.1436623963828183</v>
      </c>
      <c r="M99" s="29">
        <f t="shared" si="30"/>
        <v>23830</v>
      </c>
      <c r="N99" s="75">
        <f t="shared" si="33"/>
        <v>3.9138650534072734E-2</v>
      </c>
    </row>
    <row r="100" spans="2:14" x14ac:dyDescent="0.25">
      <c r="B100" s="272"/>
      <c r="C100" s="278"/>
      <c r="D100" s="4" t="s">
        <v>52</v>
      </c>
      <c r="E100" s="29">
        <v>224428</v>
      </c>
      <c r="F100" s="29">
        <v>86363</v>
      </c>
      <c r="G100" s="29">
        <v>226073</v>
      </c>
      <c r="H100" s="29">
        <v>244622</v>
      </c>
      <c r="I100" s="29">
        <v>256066</v>
      </c>
      <c r="J100" s="31">
        <f t="shared" si="27"/>
        <v>4.6782382614809714E-2</v>
      </c>
      <c r="K100" s="29">
        <f t="shared" si="28"/>
        <v>11444</v>
      </c>
      <c r="L100" s="31">
        <f t="shared" si="29"/>
        <v>0.14097171475929926</v>
      </c>
      <c r="M100" s="29">
        <f t="shared" si="30"/>
        <v>31638</v>
      </c>
      <c r="N100" s="42">
        <f t="shared" si="33"/>
        <v>5.2829802523169489E-2</v>
      </c>
    </row>
    <row r="101" spans="2:14" x14ac:dyDescent="0.25">
      <c r="B101" s="272"/>
      <c r="C101" s="279"/>
      <c r="D101" s="32" t="s">
        <v>53</v>
      </c>
      <c r="E101" s="71">
        <v>109315</v>
      </c>
      <c r="F101" s="71">
        <v>46197</v>
      </c>
      <c r="G101" s="71">
        <v>92850</v>
      </c>
      <c r="H101" s="71">
        <v>105659</v>
      </c>
      <c r="I101" s="71">
        <v>108484</v>
      </c>
      <c r="J101" s="72">
        <f t="shared" si="27"/>
        <v>2.6736955678172247E-2</v>
      </c>
      <c r="K101" s="71">
        <f t="shared" si="28"/>
        <v>2825</v>
      </c>
      <c r="L101" s="72">
        <f t="shared" si="29"/>
        <v>-7.6018844623336745E-3</v>
      </c>
      <c r="M101" s="71">
        <f t="shared" si="30"/>
        <v>-831</v>
      </c>
      <c r="N101" s="55">
        <f t="shared" si="33"/>
        <v>2.2381684006949454E-2</v>
      </c>
    </row>
    <row r="102" spans="2:14" x14ac:dyDescent="0.25">
      <c r="B102" s="272"/>
      <c r="C102" s="274" t="s">
        <v>21</v>
      </c>
      <c r="D102" s="63" t="s">
        <v>43</v>
      </c>
      <c r="E102" s="64">
        <v>25578799</v>
      </c>
      <c r="F102" s="64">
        <v>7178852</v>
      </c>
      <c r="G102" s="64">
        <v>23015665</v>
      </c>
      <c r="H102" s="64">
        <v>25556749</v>
      </c>
      <c r="I102" s="64">
        <v>27044823</v>
      </c>
      <c r="J102" s="65">
        <f t="shared" si="27"/>
        <v>5.8226263442192838E-2</v>
      </c>
      <c r="K102" s="64">
        <f t="shared" si="28"/>
        <v>1488074</v>
      </c>
      <c r="L102" s="65">
        <f t="shared" si="29"/>
        <v>5.7314027918198951E-2</v>
      </c>
      <c r="M102" s="64">
        <f t="shared" si="30"/>
        <v>1466024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9847763</v>
      </c>
      <c r="F103" s="16">
        <v>3053438</v>
      </c>
      <c r="G103" s="16">
        <v>9333775</v>
      </c>
      <c r="H103" s="16">
        <v>10077442</v>
      </c>
      <c r="I103" s="16">
        <v>10350937</v>
      </c>
      <c r="J103" s="18">
        <f t="shared" si="27"/>
        <v>2.7139327619052578E-2</v>
      </c>
      <c r="K103" s="16">
        <f t="shared" si="28"/>
        <v>273495</v>
      </c>
      <c r="L103" s="18">
        <f t="shared" si="29"/>
        <v>5.1095258892806417E-2</v>
      </c>
      <c r="M103" s="16">
        <f t="shared" si="30"/>
        <v>503174</v>
      </c>
      <c r="N103" s="18">
        <f t="shared" si="34"/>
        <v>0.38273265829841074</v>
      </c>
    </row>
    <row r="104" spans="2:14" x14ac:dyDescent="0.25">
      <c r="B104" s="272"/>
      <c r="C104" s="275"/>
      <c r="D104" s="19" t="s">
        <v>45</v>
      </c>
      <c r="E104" s="20">
        <v>7573908</v>
      </c>
      <c r="F104" s="20">
        <v>1499277</v>
      </c>
      <c r="G104" s="20">
        <v>6487078</v>
      </c>
      <c r="H104" s="20">
        <v>7196338</v>
      </c>
      <c r="I104" s="20">
        <v>7492248</v>
      </c>
      <c r="J104" s="68">
        <f t="shared" si="27"/>
        <v>4.1119524958388665E-2</v>
      </c>
      <c r="K104" s="20">
        <f t="shared" si="28"/>
        <v>295910</v>
      </c>
      <c r="L104" s="68">
        <f t="shared" si="29"/>
        <v>-1.0781752300133562E-2</v>
      </c>
      <c r="M104" s="20">
        <f t="shared" si="30"/>
        <v>-81660</v>
      </c>
      <c r="N104" s="68">
        <f>I104/$I$102</f>
        <v>0.27703076481587624</v>
      </c>
    </row>
    <row r="105" spans="2:14" x14ac:dyDescent="0.25">
      <c r="B105" s="272"/>
      <c r="C105" s="275"/>
      <c r="D105" s="19" t="s">
        <v>46</v>
      </c>
      <c r="E105" s="20">
        <v>171426</v>
      </c>
      <c r="F105" s="20">
        <v>52951</v>
      </c>
      <c r="G105" s="20">
        <v>119118</v>
      </c>
      <c r="H105" s="20">
        <v>124202</v>
      </c>
      <c r="I105" s="20">
        <v>142297</v>
      </c>
      <c r="J105" s="68">
        <f t="shared" si="27"/>
        <v>0.14569008550586937</v>
      </c>
      <c r="K105" s="20">
        <f t="shared" si="28"/>
        <v>18095</v>
      </c>
      <c r="L105" s="68">
        <f t="shared" si="29"/>
        <v>-0.16992171549239909</v>
      </c>
      <c r="M105" s="20">
        <f t="shared" si="30"/>
        <v>-29129</v>
      </c>
      <c r="N105" s="68">
        <f t="shared" ref="N105:N112" si="35">I105/$I$102</f>
        <v>5.2615245439025429E-3</v>
      </c>
    </row>
    <row r="106" spans="2:14" x14ac:dyDescent="0.25">
      <c r="B106" s="272"/>
      <c r="C106" s="275"/>
      <c r="D106" s="19" t="s">
        <v>47</v>
      </c>
      <c r="E106" s="20">
        <v>630914</v>
      </c>
      <c r="F106" s="20">
        <v>206512</v>
      </c>
      <c r="G106" s="20">
        <v>728683</v>
      </c>
      <c r="H106" s="20">
        <v>789742</v>
      </c>
      <c r="I106" s="20">
        <v>1039569</v>
      </c>
      <c r="J106" s="68">
        <f t="shared" si="27"/>
        <v>0.31634001990523486</v>
      </c>
      <c r="K106" s="20">
        <f t="shared" si="28"/>
        <v>249827</v>
      </c>
      <c r="L106" s="68">
        <f t="shared" si="29"/>
        <v>0.64771902351192079</v>
      </c>
      <c r="M106" s="20">
        <f t="shared" si="30"/>
        <v>408655</v>
      </c>
      <c r="N106" s="68">
        <f t="shared" si="35"/>
        <v>3.8438742971251834E-2</v>
      </c>
    </row>
    <row r="107" spans="2:14" x14ac:dyDescent="0.25">
      <c r="B107" s="272"/>
      <c r="C107" s="275"/>
      <c r="D107" s="19" t="s">
        <v>48</v>
      </c>
      <c r="E107" s="20">
        <v>4147957</v>
      </c>
      <c r="F107" s="20">
        <v>1092978</v>
      </c>
      <c r="G107" s="20">
        <v>3164473</v>
      </c>
      <c r="H107" s="20">
        <v>3797412</v>
      </c>
      <c r="I107" s="20">
        <v>4309024</v>
      </c>
      <c r="J107" s="68">
        <f t="shared" si="27"/>
        <v>0.13472649267448467</v>
      </c>
      <c r="K107" s="20">
        <f t="shared" si="28"/>
        <v>511612</v>
      </c>
      <c r="L107" s="68">
        <f t="shared" si="29"/>
        <v>3.8830441106308511E-2</v>
      </c>
      <c r="M107" s="20">
        <f t="shared" si="30"/>
        <v>161067</v>
      </c>
      <c r="N107" s="68">
        <f t="shared" si="35"/>
        <v>0.1593289776753207</v>
      </c>
    </row>
    <row r="108" spans="2:14" x14ac:dyDescent="0.25">
      <c r="B108" s="272"/>
      <c r="C108" s="275"/>
      <c r="D108" s="19" t="s">
        <v>49</v>
      </c>
      <c r="E108" s="20">
        <v>98308</v>
      </c>
      <c r="F108" s="20">
        <v>49897</v>
      </c>
      <c r="G108" s="20">
        <v>100995</v>
      </c>
      <c r="H108" s="20">
        <v>112147</v>
      </c>
      <c r="I108" s="20">
        <v>111822</v>
      </c>
      <c r="J108" s="68">
        <f t="shared" si="27"/>
        <v>-2.8979821127627092E-3</v>
      </c>
      <c r="K108" s="20">
        <f t="shared" si="28"/>
        <v>-325</v>
      </c>
      <c r="L108" s="68">
        <f t="shared" si="29"/>
        <v>0.13746592342433983</v>
      </c>
      <c r="M108" s="20">
        <f t="shared" si="30"/>
        <v>13514</v>
      </c>
      <c r="N108" s="68">
        <f t="shared" si="35"/>
        <v>4.1346915082417068E-3</v>
      </c>
    </row>
    <row r="109" spans="2:14" x14ac:dyDescent="0.25">
      <c r="B109" s="272"/>
      <c r="C109" s="275"/>
      <c r="D109" s="19" t="s">
        <v>50</v>
      </c>
      <c r="E109" s="20">
        <v>795524</v>
      </c>
      <c r="F109" s="20">
        <v>455604</v>
      </c>
      <c r="G109" s="20">
        <v>960692</v>
      </c>
      <c r="H109" s="20">
        <v>1064225</v>
      </c>
      <c r="I109" s="20">
        <v>1119703</v>
      </c>
      <c r="J109" s="68">
        <f t="shared" si="27"/>
        <v>5.2129953722192202E-2</v>
      </c>
      <c r="K109" s="20">
        <f t="shared" si="28"/>
        <v>55478</v>
      </c>
      <c r="L109" s="68">
        <f t="shared" si="29"/>
        <v>0.40750373338830759</v>
      </c>
      <c r="M109" s="20">
        <f t="shared" si="30"/>
        <v>324179</v>
      </c>
      <c r="N109" s="68">
        <f t="shared" si="35"/>
        <v>4.1401749976326341E-2</v>
      </c>
    </row>
    <row r="110" spans="2:14" x14ac:dyDescent="0.25">
      <c r="B110" s="272"/>
      <c r="C110" s="275"/>
      <c r="D110" s="19" t="s">
        <v>51</v>
      </c>
      <c r="E110" s="20">
        <v>366728</v>
      </c>
      <c r="F110" s="20">
        <v>220493</v>
      </c>
      <c r="G110" s="20">
        <v>385149</v>
      </c>
      <c r="H110" s="20">
        <v>418024</v>
      </c>
      <c r="I110" s="20">
        <v>432765</v>
      </c>
      <c r="J110" s="68">
        <f t="shared" si="27"/>
        <v>3.5263525539203533E-2</v>
      </c>
      <c r="K110" s="20">
        <f t="shared" si="28"/>
        <v>14741</v>
      </c>
      <c r="L110" s="68">
        <f t="shared" si="29"/>
        <v>0.18007078815907152</v>
      </c>
      <c r="M110" s="20">
        <f t="shared" si="30"/>
        <v>66037</v>
      </c>
      <c r="N110" s="68">
        <f t="shared" si="35"/>
        <v>1.6001768619450754E-2</v>
      </c>
    </row>
    <row r="111" spans="2:14" x14ac:dyDescent="0.25">
      <c r="B111" s="272"/>
      <c r="C111" s="275"/>
      <c r="D111" s="19" t="s">
        <v>52</v>
      </c>
      <c r="E111" s="20">
        <v>1400493</v>
      </c>
      <c r="F111" s="20">
        <v>377103</v>
      </c>
      <c r="G111" s="20">
        <v>1289839</v>
      </c>
      <c r="H111" s="20">
        <v>1393117</v>
      </c>
      <c r="I111" s="20">
        <v>1487889</v>
      </c>
      <c r="J111" s="22">
        <f t="shared" si="27"/>
        <v>6.8028744175830269E-2</v>
      </c>
      <c r="K111" s="20">
        <f t="shared" si="28"/>
        <v>94772</v>
      </c>
      <c r="L111" s="22">
        <f t="shared" si="29"/>
        <v>6.2403739254676793E-2</v>
      </c>
      <c r="M111" s="20">
        <f t="shared" si="30"/>
        <v>87396</v>
      </c>
      <c r="N111" s="22">
        <f t="shared" si="35"/>
        <v>5.5015667878469753E-2</v>
      </c>
    </row>
    <row r="112" spans="2:14" x14ac:dyDescent="0.25">
      <c r="B112" s="272"/>
      <c r="C112" s="276"/>
      <c r="D112" s="23" t="s">
        <v>53</v>
      </c>
      <c r="E112" s="69">
        <v>545778</v>
      </c>
      <c r="F112" s="69">
        <v>170599</v>
      </c>
      <c r="G112" s="69">
        <v>445863</v>
      </c>
      <c r="H112" s="69">
        <v>584100</v>
      </c>
      <c r="I112" s="69">
        <v>558569</v>
      </c>
      <c r="J112" s="46">
        <f t="shared" si="27"/>
        <v>-4.3709981167608269E-2</v>
      </c>
      <c r="K112" s="69">
        <f t="shared" si="28"/>
        <v>-25531</v>
      </c>
      <c r="L112" s="46">
        <f t="shared" si="29"/>
        <v>2.3436268959173834E-2</v>
      </c>
      <c r="M112" s="69">
        <f t="shared" si="30"/>
        <v>12791</v>
      </c>
      <c r="N112" s="46">
        <f t="shared" si="35"/>
        <v>2.0653453712749386E-2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7.0643487996809569</v>
      </c>
      <c r="F113" s="73">
        <f t="shared" si="36"/>
        <v>5.4718152639277298</v>
      </c>
      <c r="G113" s="73">
        <f t="shared" si="36"/>
        <v>6.5908089293359122</v>
      </c>
      <c r="H113" s="73">
        <f t="shared" si="36"/>
        <v>6.6396118294691302</v>
      </c>
      <c r="I113" s="73">
        <f t="shared" si="36"/>
        <v>6.6033558305486499</v>
      </c>
      <c r="J113" s="65">
        <f t="shared" si="27"/>
        <v>-5.4605600224342243E-3</v>
      </c>
      <c r="K113" s="73">
        <f t="shared" ref="K113:K114" si="37">(I113-H113)</f>
        <v>-3.6255998920480259E-2</v>
      </c>
      <c r="L113" s="65">
        <f t="shared" si="29"/>
        <v>-6.525625817812486E-2</v>
      </c>
      <c r="M113" s="73">
        <f t="shared" ref="M113:M114" si="38">(I113-E113)</f>
        <v>-0.46099296913230692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7.4220231680019291</v>
      </c>
      <c r="F114" s="37">
        <f t="shared" si="36"/>
        <v>6.0396546438143464</v>
      </c>
      <c r="G114" s="37">
        <f t="shared" si="36"/>
        <v>7.1902140168643625</v>
      </c>
      <c r="H114" s="37">
        <f t="shared" si="36"/>
        <v>7.1978798006081179</v>
      </c>
      <c r="I114" s="37">
        <f t="shared" si="36"/>
        <v>7.1401382233219266</v>
      </c>
      <c r="J114" s="80">
        <f t="shared" si="27"/>
        <v>-8.0220257750501789E-3</v>
      </c>
      <c r="K114" s="37">
        <f t="shared" si="37"/>
        <v>-5.7741577286191337E-2</v>
      </c>
      <c r="L114" s="80">
        <f t="shared" si="29"/>
        <v>-3.7979529071705653E-2</v>
      </c>
      <c r="M114" s="37">
        <f t="shared" si="38"/>
        <v>-0.28188494468000247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7.7851662719557924</v>
      </c>
      <c r="F115" s="41">
        <f t="shared" si="36"/>
        <v>6.3658160665760866</v>
      </c>
      <c r="G115" s="41">
        <f t="shared" si="36"/>
        <v>7.0971256275689436</v>
      </c>
      <c r="H115" s="41">
        <f>H104/H82</f>
        <v>7.3820784765484353</v>
      </c>
      <c r="I115" s="41">
        <f>I104/I82</f>
        <v>7.250256198850952</v>
      </c>
      <c r="J115" s="81">
        <f t="shared" si="27"/>
        <v>-1.785706804882381E-2</v>
      </c>
      <c r="K115" s="41">
        <f>(I115-H115)</f>
        <v>-0.13182227769748334</v>
      </c>
      <c r="L115" s="81">
        <f t="shared" si="29"/>
        <v>-6.8708882305022367E-2</v>
      </c>
      <c r="M115" s="41">
        <f>(I115-E115)</f>
        <v>-0.5349100731048404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5.1355901737567402</v>
      </c>
      <c r="F116" s="41">
        <f t="shared" si="36"/>
        <v>4.6040344317885404</v>
      </c>
      <c r="G116" s="41">
        <f t="shared" si="36"/>
        <v>4.6437955635257886</v>
      </c>
      <c r="H116" s="41">
        <f t="shared" si="36"/>
        <v>3.3513761467889909</v>
      </c>
      <c r="I116" s="41">
        <f t="shared" si="36"/>
        <v>4.4419228968315903</v>
      </c>
      <c r="J116" s="81">
        <f t="shared" si="27"/>
        <v>0.32540267110496401</v>
      </c>
      <c r="K116" s="41">
        <f t="shared" ref="K116:K123" si="40">(I116-H116)</f>
        <v>1.0905467500425994</v>
      </c>
      <c r="L116" s="81">
        <f t="shared" si="29"/>
        <v>-0.13507060599769871</v>
      </c>
      <c r="M116" s="41">
        <f t="shared" ref="M116:M123" si="41">(I116-E116)</f>
        <v>-0.69366727692514996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6.0874943313939465</v>
      </c>
      <c r="F117" s="41">
        <f t="shared" si="36"/>
        <v>6.0411888602855139</v>
      </c>
      <c r="G117" s="41">
        <f t="shared" si="36"/>
        <v>6.1983923103096288</v>
      </c>
      <c r="H117" s="41">
        <f t="shared" si="36"/>
        <v>5.739612631272939</v>
      </c>
      <c r="I117" s="41">
        <f t="shared" si="36"/>
        <v>5.911445094593903</v>
      </c>
      <c r="J117" s="81">
        <f t="shared" si="27"/>
        <v>2.9937989610085314E-2</v>
      </c>
      <c r="K117" s="41">
        <f t="shared" si="40"/>
        <v>0.17183246332096402</v>
      </c>
      <c r="L117" s="81">
        <f t="shared" si="29"/>
        <v>-2.8919819422604798E-2</v>
      </c>
      <c r="M117" s="41">
        <f t="shared" si="41"/>
        <v>-0.17604923680004347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6.9596477187118815</v>
      </c>
      <c r="F118" s="41">
        <f t="shared" si="36"/>
        <v>5.1994329507019135</v>
      </c>
      <c r="G118" s="41">
        <f t="shared" si="36"/>
        <v>6.0482815432662722</v>
      </c>
      <c r="H118" s="41">
        <f t="shared" si="36"/>
        <v>6.3466955470986699</v>
      </c>
      <c r="I118" s="41">
        <f t="shared" si="36"/>
        <v>6.2332456238056873</v>
      </c>
      <c r="J118" s="81">
        <f t="shared" si="27"/>
        <v>-1.7875431781952278E-2</v>
      </c>
      <c r="K118" s="41">
        <f t="shared" si="40"/>
        <v>-0.11344992329298265</v>
      </c>
      <c r="L118" s="81">
        <f t="shared" si="29"/>
        <v>-0.10437339995718053</v>
      </c>
      <c r="M118" s="41">
        <f t="shared" si="41"/>
        <v>-0.72640209490619423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2.4936712071633309</v>
      </c>
      <c r="F119" s="41">
        <f t="shared" si="36"/>
        <v>2.3678166374033123</v>
      </c>
      <c r="G119" s="41">
        <f t="shared" si="36"/>
        <v>2.6963637334472446</v>
      </c>
      <c r="H119" s="41">
        <f t="shared" si="36"/>
        <v>2.5378940460295549</v>
      </c>
      <c r="I119" s="41">
        <f t="shared" si="36"/>
        <v>2.6766402566005216</v>
      </c>
      <c r="J119" s="81">
        <f t="shared" si="27"/>
        <v>5.4669819958808041E-2</v>
      </c>
      <c r="K119" s="41">
        <f t="shared" si="40"/>
        <v>0.1387462105709667</v>
      </c>
      <c r="L119" s="81">
        <f t="shared" si="29"/>
        <v>7.3373365707392724E-2</v>
      </c>
      <c r="M119" s="41">
        <f t="shared" si="41"/>
        <v>0.18296904943719072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7.4162285117649249</v>
      </c>
      <c r="F120" s="41">
        <f t="shared" si="36"/>
        <v>6.5223254548838279</v>
      </c>
      <c r="G120" s="41">
        <f t="shared" si="36"/>
        <v>6.575848426355634</v>
      </c>
      <c r="H120" s="41">
        <f t="shared" si="36"/>
        <v>5.6687920142329036</v>
      </c>
      <c r="I120" s="41">
        <f t="shared" si="36"/>
        <v>6.1740950070304104</v>
      </c>
      <c r="J120" s="81">
        <f t="shared" si="27"/>
        <v>8.9137684277147411E-2</v>
      </c>
      <c r="K120" s="41">
        <f t="shared" si="40"/>
        <v>0.50530299279750679</v>
      </c>
      <c r="L120" s="81">
        <f t="shared" si="29"/>
        <v>-0.16748856952884128</v>
      </c>
      <c r="M120" s="41">
        <f t="shared" si="41"/>
        <v>-1.2421335047345146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2.3045811600578143</v>
      </c>
      <c r="F121" s="41">
        <f t="shared" si="36"/>
        <v>2.1283313545497542</v>
      </c>
      <c r="G121" s="41">
        <f t="shared" si="36"/>
        <v>2.4379142059588692</v>
      </c>
      <c r="H121" s="41">
        <f t="shared" si="36"/>
        <v>2.3981366744687684</v>
      </c>
      <c r="I121" s="41">
        <f t="shared" si="36"/>
        <v>2.3801836981630182</v>
      </c>
      <c r="J121" s="81">
        <f t="shared" si="27"/>
        <v>-7.4862189869671081E-3</v>
      </c>
      <c r="K121" s="41">
        <f t="shared" si="40"/>
        <v>-1.7952976305750212E-2</v>
      </c>
      <c r="L121" s="81">
        <f t="shared" si="29"/>
        <v>3.2805326805373625E-2</v>
      </c>
      <c r="M121" s="41">
        <f t="shared" si="41"/>
        <v>7.5602538105203898E-2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7.4938358143467143</v>
      </c>
      <c r="F122" s="41">
        <f t="shared" si="36"/>
        <v>4.8605769230769234</v>
      </c>
      <c r="G122" s="41">
        <f t="shared" si="36"/>
        <v>6.7734395513217729</v>
      </c>
      <c r="H122" s="41">
        <f t="shared" si="36"/>
        <v>6.7878121985207418</v>
      </c>
      <c r="I122" s="41">
        <f t="shared" si="36"/>
        <v>6.958735548321922</v>
      </c>
      <c r="J122" s="31">
        <f t="shared" si="27"/>
        <v>2.5180919094731191E-2</v>
      </c>
      <c r="K122" s="41">
        <f t="shared" si="40"/>
        <v>0.17092334980118018</v>
      </c>
      <c r="L122" s="31">
        <f t="shared" si="29"/>
        <v>-7.1405389613735548E-2</v>
      </c>
      <c r="M122" s="41">
        <f t="shared" si="41"/>
        <v>-0.53510026602479233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5.7205836110936419</v>
      </c>
      <c r="F123" s="77">
        <f t="shared" si="36"/>
        <v>3.9786142400708973</v>
      </c>
      <c r="G123" s="77">
        <f t="shared" si="36"/>
        <v>5.4674915387256586</v>
      </c>
      <c r="H123" s="77">
        <f t="shared" si="36"/>
        <v>6.5059033192247719</v>
      </c>
      <c r="I123" s="77">
        <f t="shared" si="36"/>
        <v>5.9044724685785566</v>
      </c>
      <c r="J123" s="72">
        <f t="shared" si="27"/>
        <v>-9.244386538438143E-2</v>
      </c>
      <c r="K123" s="77">
        <f t="shared" si="40"/>
        <v>-0.60143085064621538</v>
      </c>
      <c r="L123" s="72">
        <f t="shared" si="29"/>
        <v>3.2145121894260553E-2</v>
      </c>
      <c r="M123" s="77">
        <f t="shared" si="41"/>
        <v>0.18388885748491468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0.71081258112862944</v>
      </c>
      <c r="F124" s="65">
        <v>0.3687953172560467</v>
      </c>
      <c r="G124" s="65">
        <v>0.68498858231579329</v>
      </c>
      <c r="H124" s="65">
        <v>0.74770237320670863</v>
      </c>
      <c r="I124" s="65">
        <v>0.77667613521817547</v>
      </c>
      <c r="J124" s="65">
        <f t="shared" si="27"/>
        <v>3.8750394608493277E-2</v>
      </c>
      <c r="K124" s="73">
        <f t="shared" ref="K124:K125" si="42">(I124-H124)*100</f>
        <v>2.8973762011466841</v>
      </c>
      <c r="L124" s="65">
        <f t="shared" si="29"/>
        <v>9.2659522127433114E-2</v>
      </c>
      <c r="M124" s="73">
        <f t="shared" ref="M124:M125" si="43">(I124-E124)*100</f>
        <v>6.5863554089546028</v>
      </c>
      <c r="N124" s="65"/>
    </row>
    <row r="125" spans="2:14" x14ac:dyDescent="0.25">
      <c r="B125" s="272"/>
      <c r="C125" s="281"/>
      <c r="D125" s="15" t="s">
        <v>44</v>
      </c>
      <c r="E125" s="18">
        <v>0.77660120284605005</v>
      </c>
      <c r="F125" s="18">
        <v>0.43335869530198978</v>
      </c>
      <c r="G125" s="18">
        <v>0.77661439051066494</v>
      </c>
      <c r="H125" s="18">
        <v>0.80803859299525338</v>
      </c>
      <c r="I125" s="18">
        <v>0.81492615902123866</v>
      </c>
      <c r="J125" s="18">
        <f t="shared" si="27"/>
        <v>8.5238082508587443E-3</v>
      </c>
      <c r="K125" s="44">
        <f t="shared" si="42"/>
        <v>0.68875660259852811</v>
      </c>
      <c r="L125" s="18">
        <f t="shared" si="29"/>
        <v>4.9349596723179401E-2</v>
      </c>
      <c r="M125" s="44">
        <f t="shared" si="43"/>
        <v>3.8324956175188607</v>
      </c>
      <c r="N125" s="18"/>
    </row>
    <row r="126" spans="2:14" x14ac:dyDescent="0.25">
      <c r="B126" s="272"/>
      <c r="C126" s="281"/>
      <c r="D126" s="19" t="s">
        <v>45</v>
      </c>
      <c r="E126" s="68">
        <v>0.67501302094009585</v>
      </c>
      <c r="F126" s="68">
        <v>0.27185977021123353</v>
      </c>
      <c r="G126" s="68">
        <v>0.62608418535382115</v>
      </c>
      <c r="H126" s="68">
        <v>0.70375449470776241</v>
      </c>
      <c r="I126" s="68">
        <v>0.72458016215087573</v>
      </c>
      <c r="J126" s="68">
        <f t="shared" si="27"/>
        <v>2.9592233654949895E-2</v>
      </c>
      <c r="K126" s="45">
        <f>(I126-H126)*100</f>
        <v>2.0825667443113316</v>
      </c>
      <c r="L126" s="68">
        <f t="shared" si="29"/>
        <v>7.3431385281645944E-2</v>
      </c>
      <c r="M126" s="45">
        <f>(I126-E126)*100</f>
        <v>4.9567141210779875</v>
      </c>
      <c r="N126" s="68"/>
    </row>
    <row r="127" spans="2:14" x14ac:dyDescent="0.25">
      <c r="B127" s="272"/>
      <c r="C127" s="281"/>
      <c r="D127" s="19" t="s">
        <v>46</v>
      </c>
      <c r="E127" s="68">
        <v>0.55717308423608336</v>
      </c>
      <c r="F127" s="68">
        <v>0.3103337123298911</v>
      </c>
      <c r="G127" s="68">
        <v>0.51891058313076666</v>
      </c>
      <c r="H127" s="68">
        <v>0.50828091685525689</v>
      </c>
      <c r="I127" s="68">
        <v>0.57953147781606107</v>
      </c>
      <c r="J127" s="68">
        <f t="shared" si="27"/>
        <v>0.14017949247757056</v>
      </c>
      <c r="K127" s="45">
        <f t="shared" ref="K127:K134" si="44">(I127-H127)*100</f>
        <v>7.1250560960804172</v>
      </c>
      <c r="L127" s="68">
        <f t="shared" si="29"/>
        <v>4.0128272905774587E-2</v>
      </c>
      <c r="M127" s="45">
        <f t="shared" ref="M127:M134" si="45">(I127-E127)*100</f>
        <v>2.2358393579977709</v>
      </c>
      <c r="N127" s="68"/>
    </row>
    <row r="128" spans="2:14" x14ac:dyDescent="0.25">
      <c r="B128" s="272"/>
      <c r="C128" s="281"/>
      <c r="D128" s="19" t="s">
        <v>47</v>
      </c>
      <c r="E128" s="68">
        <v>0.56782316782316777</v>
      </c>
      <c r="F128" s="68">
        <v>0.19585661662892023</v>
      </c>
      <c r="G128" s="68">
        <v>0.58508735163711056</v>
      </c>
      <c r="H128" s="68">
        <v>0.65720481863543012</v>
      </c>
      <c r="I128" s="68">
        <v>0.86969496187650897</v>
      </c>
      <c r="J128" s="68">
        <f t="shared" si="27"/>
        <v>0.32332407982381683</v>
      </c>
      <c r="K128" s="45">
        <f t="shared" si="44"/>
        <v>21.249014324107883</v>
      </c>
      <c r="L128" s="68">
        <f t="shared" si="29"/>
        <v>0.53162993544382897</v>
      </c>
      <c r="M128" s="45">
        <f t="shared" si="45"/>
        <v>30.18717940533412</v>
      </c>
      <c r="N128" s="68"/>
    </row>
    <row r="129" spans="2:14" x14ac:dyDescent="0.25">
      <c r="B129" s="272"/>
      <c r="C129" s="281"/>
      <c r="D129" s="19" t="s">
        <v>48</v>
      </c>
      <c r="E129" s="68">
        <v>0.71329223892855109</v>
      </c>
      <c r="F129" s="68">
        <v>0.43434260744334358</v>
      </c>
      <c r="G129" s="68">
        <v>0.63168429289481354</v>
      </c>
      <c r="H129" s="68">
        <v>0.72699057407837087</v>
      </c>
      <c r="I129" s="68">
        <v>0.78514425692677769</v>
      </c>
      <c r="J129" s="68">
        <f t="shared" si="27"/>
        <v>7.9992347799185959E-2</v>
      </c>
      <c r="K129" s="45">
        <f t="shared" si="44"/>
        <v>5.8153682848406829</v>
      </c>
      <c r="L129" s="68">
        <f t="shared" si="29"/>
        <v>0.1007329311561791</v>
      </c>
      <c r="M129" s="45">
        <f t="shared" si="45"/>
        <v>7.1852017998226607</v>
      </c>
      <c r="N129" s="68"/>
    </row>
    <row r="130" spans="2:14" x14ac:dyDescent="0.25">
      <c r="B130" s="272"/>
      <c r="C130" s="281"/>
      <c r="D130" s="19" t="s">
        <v>49</v>
      </c>
      <c r="E130" s="68">
        <v>0.52090332015726504</v>
      </c>
      <c r="F130" s="68">
        <v>0.36499762261804614</v>
      </c>
      <c r="G130" s="68">
        <v>0.56873278935009208</v>
      </c>
      <c r="H130" s="68">
        <v>0.62226451526988635</v>
      </c>
      <c r="I130" s="68">
        <v>0.60640340126462833</v>
      </c>
      <c r="J130" s="68">
        <f t="shared" si="27"/>
        <v>-2.5489343544487397E-2</v>
      </c>
      <c r="K130" s="45">
        <f t="shared" si="44"/>
        <v>-1.5861114005258026</v>
      </c>
      <c r="L130" s="68">
        <f t="shared" si="29"/>
        <v>0.16413809971790938</v>
      </c>
      <c r="M130" s="45">
        <f t="shared" si="45"/>
        <v>8.5500081107363286</v>
      </c>
      <c r="N130" s="68"/>
    </row>
    <row r="131" spans="2:14" x14ac:dyDescent="0.25">
      <c r="B131" s="272"/>
      <c r="C131" s="281"/>
      <c r="D131" s="19" t="s">
        <v>50</v>
      </c>
      <c r="E131" s="68">
        <v>0.70711170250117106</v>
      </c>
      <c r="F131" s="68">
        <v>0.66839387359896718</v>
      </c>
      <c r="G131" s="68">
        <v>0.79976956587976633</v>
      </c>
      <c r="H131" s="68">
        <v>0.81366313363808662</v>
      </c>
      <c r="I131" s="68">
        <v>0.8518881174213202</v>
      </c>
      <c r="J131" s="68">
        <f t="shared" si="27"/>
        <v>4.69788813121228E-2</v>
      </c>
      <c r="K131" s="45">
        <f t="shared" si="44"/>
        <v>3.8224983783233579</v>
      </c>
      <c r="L131" s="68">
        <f t="shared" si="29"/>
        <v>0.20474334452117104</v>
      </c>
      <c r="M131" s="45">
        <f t="shared" si="45"/>
        <v>14.477641492014914</v>
      </c>
      <c r="N131" s="68"/>
    </row>
    <row r="132" spans="2:14" x14ac:dyDescent="0.25">
      <c r="B132" s="272"/>
      <c r="C132" s="281"/>
      <c r="D132" s="19" t="s">
        <v>51</v>
      </c>
      <c r="E132" s="68">
        <v>0.50079681655739738</v>
      </c>
      <c r="F132" s="68">
        <v>0.36710470891251973</v>
      </c>
      <c r="G132" s="68">
        <v>0.53640054315657537</v>
      </c>
      <c r="H132" s="68">
        <v>0.55102850551985505</v>
      </c>
      <c r="I132" s="68">
        <v>0.57920398516004346</v>
      </c>
      <c r="J132" s="68">
        <f t="shared" si="27"/>
        <v>5.113252646268629E-2</v>
      </c>
      <c r="K132" s="45">
        <f t="shared" si="44"/>
        <v>2.8175479640188406</v>
      </c>
      <c r="L132" s="68">
        <f t="shared" si="29"/>
        <v>0.15656483030710255</v>
      </c>
      <c r="M132" s="45">
        <f t="shared" si="45"/>
        <v>7.8407168602646067</v>
      </c>
      <c r="N132" s="68"/>
    </row>
    <row r="133" spans="2:14" x14ac:dyDescent="0.25">
      <c r="B133" s="272"/>
      <c r="C133" s="281"/>
      <c r="D133" s="19" t="s">
        <v>52</v>
      </c>
      <c r="E133" s="68">
        <v>0.7445589243847589</v>
      </c>
      <c r="F133" s="68">
        <v>0.37046791956066843</v>
      </c>
      <c r="G133" s="68">
        <v>0.73677340932757318</v>
      </c>
      <c r="H133" s="68">
        <v>0.80543894470342625</v>
      </c>
      <c r="I133" s="68">
        <v>0.84649287994037692</v>
      </c>
      <c r="J133" s="68">
        <f t="shared" si="27"/>
        <v>5.0970884269902372E-2</v>
      </c>
      <c r="K133" s="45">
        <f t="shared" si="44"/>
        <v>4.1053935236950672</v>
      </c>
      <c r="L133" s="68">
        <f t="shared" si="29"/>
        <v>0.13690515581402463</v>
      </c>
      <c r="M133" s="45">
        <f t="shared" si="45"/>
        <v>10.193395555561802</v>
      </c>
      <c r="N133" s="22"/>
    </row>
    <row r="134" spans="2:14" x14ac:dyDescent="0.25">
      <c r="B134" s="272"/>
      <c r="C134" s="282"/>
      <c r="D134" s="23" t="s">
        <v>53</v>
      </c>
      <c r="E134" s="68">
        <v>0.59112561004932385</v>
      </c>
      <c r="F134" s="68">
        <v>0.23482344779552347</v>
      </c>
      <c r="G134" s="68">
        <v>0.5020182606140241</v>
      </c>
      <c r="H134" s="68">
        <v>0.69757276683561598</v>
      </c>
      <c r="I134" s="68">
        <v>0.65969651803577634</v>
      </c>
      <c r="J134" s="68">
        <f t="shared" si="27"/>
        <v>-5.4297201095818037E-2</v>
      </c>
      <c r="K134" s="45">
        <f t="shared" si="44"/>
        <v>-3.787624879983964</v>
      </c>
      <c r="L134" s="68">
        <f t="shared" si="29"/>
        <v>0.11600057047220624</v>
      </c>
      <c r="M134" s="45">
        <f t="shared" si="45"/>
        <v>6.857090798645249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131823.44444444444</v>
      </c>
      <c r="F135" s="64">
        <v>108506</v>
      </c>
      <c r="G135" s="64">
        <v>124412</v>
      </c>
      <c r="H135" s="64">
        <v>380751</v>
      </c>
      <c r="I135" s="64">
        <v>127349</v>
      </c>
      <c r="J135" s="65">
        <f t="shared" si="27"/>
        <v>-0.66553206688885913</v>
      </c>
      <c r="K135" s="64">
        <f t="shared" ref="K135:K136" si="46">I135-H135</f>
        <v>-253402</v>
      </c>
      <c r="L135" s="65">
        <f t="shared" si="29"/>
        <v>-3.3942706195407735E-2</v>
      </c>
      <c r="M135" s="64">
        <f t="shared" ref="M135:M136" si="47">I135-E135</f>
        <v>-4474.444444444438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46450</v>
      </c>
      <c r="F136" s="27">
        <v>25728.333333333332</v>
      </c>
      <c r="G136" s="27">
        <v>44020.777777777781</v>
      </c>
      <c r="H136" s="27">
        <v>45688.888888888891</v>
      </c>
      <c r="I136" s="27">
        <v>46356.222222222219</v>
      </c>
      <c r="J136" s="36">
        <f t="shared" si="27"/>
        <v>1.460603112840464E-2</v>
      </c>
      <c r="K136" s="27">
        <f t="shared" si="46"/>
        <v>667.33333333332848</v>
      </c>
      <c r="L136" s="36">
        <f t="shared" si="29"/>
        <v>-2.0188972610932776E-3</v>
      </c>
      <c r="M136" s="27">
        <f t="shared" si="47"/>
        <v>-93.777777777781012</v>
      </c>
      <c r="N136" s="38">
        <f t="shared" ref="N136:N145" si="48">I136/$I$135</f>
        <v>0.36400931473527254</v>
      </c>
    </row>
    <row r="137" spans="2:14" x14ac:dyDescent="0.25">
      <c r="B137" s="272"/>
      <c r="C137" s="278"/>
      <c r="D137" s="4" t="s">
        <v>45</v>
      </c>
      <c r="E137" s="29">
        <v>41105</v>
      </c>
      <c r="F137" s="29">
        <v>20162</v>
      </c>
      <c r="G137" s="29">
        <v>37935.555555555555</v>
      </c>
      <c r="H137" s="29">
        <v>37454.444444444445</v>
      </c>
      <c r="I137" s="29">
        <v>37738.555555555555</v>
      </c>
      <c r="J137" s="74">
        <f>I137/H137-1</f>
        <v>7.5855112877865061E-3</v>
      </c>
      <c r="K137" s="29">
        <f>I137-H137</f>
        <v>284.11111111110949</v>
      </c>
      <c r="L137" s="74">
        <f>I137/E137-1</f>
        <v>-8.1898660611712581E-2</v>
      </c>
      <c r="M137" s="29">
        <f>I137-E137</f>
        <v>-3366.4444444444453</v>
      </c>
      <c r="N137" s="75">
        <f t="shared" si="48"/>
        <v>0.29633963011531739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624.22222222222217</v>
      </c>
      <c r="G138" s="29">
        <v>840.66666666666663</v>
      </c>
      <c r="H138" s="29">
        <v>895.44444444444446</v>
      </c>
      <c r="I138" s="29">
        <v>895.88888888888891</v>
      </c>
      <c r="J138" s="74">
        <f t="shared" ref="J138:J145" si="49">I138/H138-1</f>
        <v>4.963394962154144E-4</v>
      </c>
      <c r="K138" s="29">
        <f t="shared" ref="K138:K145" si="50">I138-H138</f>
        <v>0.44444444444445708</v>
      </c>
      <c r="L138" s="74">
        <f t="shared" ref="L138:L145" si="51">I138/E138-1</f>
        <v>-0.20506753426008084</v>
      </c>
      <c r="M138" s="29">
        <f t="shared" ref="M138:M145" si="52">I138-E138</f>
        <v>-231.11111111111109</v>
      </c>
      <c r="N138" s="75">
        <f t="shared" si="48"/>
        <v>7.0349110624260015E-3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3860</v>
      </c>
      <c r="G139" s="29">
        <v>4562</v>
      </c>
      <c r="H139" s="29">
        <v>4403.1111111111113</v>
      </c>
      <c r="I139" s="29">
        <v>4363.333333333333</v>
      </c>
      <c r="J139" s="74">
        <f t="shared" si="49"/>
        <v>-9.0340163520744587E-3</v>
      </c>
      <c r="K139" s="29">
        <f t="shared" si="50"/>
        <v>-39.777777777778283</v>
      </c>
      <c r="L139" s="74">
        <f t="shared" si="51"/>
        <v>7.2072072072072002E-2</v>
      </c>
      <c r="M139" s="29">
        <f t="shared" si="52"/>
        <v>293.33333333333303</v>
      </c>
      <c r="N139" s="75">
        <f t="shared" si="48"/>
        <v>3.4262800126685984E-2</v>
      </c>
    </row>
    <row r="140" spans="2:14" x14ac:dyDescent="0.25">
      <c r="B140" s="272"/>
      <c r="C140" s="278"/>
      <c r="D140" s="4" t="s">
        <v>48</v>
      </c>
      <c r="E140" s="29">
        <v>21303.222222222223</v>
      </c>
      <c r="F140" s="29">
        <v>9187.7777777777774</v>
      </c>
      <c r="G140" s="29">
        <v>18350.777777777777</v>
      </c>
      <c r="H140" s="29">
        <v>19134.444444444445</v>
      </c>
      <c r="I140" s="29">
        <v>20029.333333333332</v>
      </c>
      <c r="J140" s="74">
        <f t="shared" si="49"/>
        <v>4.6768480343766239E-2</v>
      </c>
      <c r="K140" s="29">
        <f t="shared" si="50"/>
        <v>894.88888888888687</v>
      </c>
      <c r="L140" s="74">
        <f t="shared" si="51"/>
        <v>-5.9797943973003642E-2</v>
      </c>
      <c r="M140" s="29">
        <f t="shared" si="52"/>
        <v>-1273.8888888888905</v>
      </c>
      <c r="N140" s="75">
        <f t="shared" si="48"/>
        <v>0.15727907822859491</v>
      </c>
    </row>
    <row r="141" spans="2:14" x14ac:dyDescent="0.25">
      <c r="B141" s="272"/>
      <c r="C141" s="278"/>
      <c r="D141" s="4" t="s">
        <v>49</v>
      </c>
      <c r="E141" s="29">
        <v>691.77777777777783</v>
      </c>
      <c r="F141" s="29">
        <v>500.55555555555554</v>
      </c>
      <c r="G141" s="29">
        <v>650.33333333333337</v>
      </c>
      <c r="H141" s="29">
        <v>660.22222222222217</v>
      </c>
      <c r="I141" s="29">
        <v>673</v>
      </c>
      <c r="J141" s="74">
        <f t="shared" si="49"/>
        <v>1.9353752945136415E-2</v>
      </c>
      <c r="K141" s="29">
        <f t="shared" si="50"/>
        <v>12.777777777777828</v>
      </c>
      <c r="L141" s="74">
        <f t="shared" si="51"/>
        <v>-2.7144233858014899E-2</v>
      </c>
      <c r="M141" s="29">
        <f t="shared" si="52"/>
        <v>-18.777777777777828</v>
      </c>
      <c r="N141" s="75">
        <f t="shared" si="48"/>
        <v>5.2846901035736443E-3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2487.3333333333335</v>
      </c>
      <c r="G142" s="29">
        <v>4398.7777777777774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3.7668140307344382E-2</v>
      </c>
    </row>
    <row r="143" spans="2:14" x14ac:dyDescent="0.25">
      <c r="B143" s="272"/>
      <c r="C143" s="278"/>
      <c r="D143" s="4" t="s">
        <v>51</v>
      </c>
      <c r="E143" s="29">
        <v>2683.4444444444443</v>
      </c>
      <c r="F143" s="29">
        <v>2196.5555555555557</v>
      </c>
      <c r="G143" s="29">
        <v>2629.6666666666665</v>
      </c>
      <c r="H143" s="29">
        <v>2779.4444444444443</v>
      </c>
      <c r="I143" s="29">
        <v>2726.7777777777778</v>
      </c>
      <c r="J143" s="74">
        <f t="shared" si="49"/>
        <v>-1.8948630821506995E-2</v>
      </c>
      <c r="K143" s="29">
        <f t="shared" si="50"/>
        <v>-52.666666666666515</v>
      </c>
      <c r="L143" s="74">
        <f t="shared" si="51"/>
        <v>1.6148399652188283E-2</v>
      </c>
      <c r="M143" s="29">
        <f t="shared" si="52"/>
        <v>43.333333333333485</v>
      </c>
      <c r="N143" s="75">
        <f t="shared" si="48"/>
        <v>2.1411850723427571E-2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3719.3333333333335</v>
      </c>
      <c r="G144" s="29">
        <v>6412.666666666667</v>
      </c>
      <c r="H144" s="29">
        <v>6335.666666666667</v>
      </c>
      <c r="I144" s="29">
        <v>6415</v>
      </c>
      <c r="J144" s="40">
        <f t="shared" si="49"/>
        <v>1.252170253064655E-2</v>
      </c>
      <c r="K144" s="29">
        <f t="shared" si="50"/>
        <v>79.33333333333303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5.0373383379531837E-2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2661.4444444444443</v>
      </c>
      <c r="G145" s="71">
        <v>3255.4444444444443</v>
      </c>
      <c r="H145" s="71">
        <v>3067.2222222222222</v>
      </c>
      <c r="I145" s="71">
        <v>3090.4444444444443</v>
      </c>
      <c r="J145" s="61">
        <f t="shared" si="49"/>
        <v>7.5710921934430964E-3</v>
      </c>
      <c r="K145" s="71">
        <f t="shared" si="50"/>
        <v>23.222222222222172</v>
      </c>
      <c r="L145" s="61">
        <f t="shared" si="51"/>
        <v>-8.6208029436888101E-2</v>
      </c>
      <c r="M145" s="71">
        <f t="shared" si="52"/>
        <v>-291.55555555555566</v>
      </c>
      <c r="N145" s="55">
        <f t="shared" si="48"/>
        <v>2.4267520313818281E-2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B9F4A-E79A-49AA-B40C-0688771D528A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323</v>
      </c>
      <c r="O8" s="112" t="s">
        <v>324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v>-0.19908426068926044</v>
      </c>
      <c r="O9" s="185"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v>-0.11898138677653947</v>
      </c>
      <c r="O10" s="185"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v>-0.31177362171956968</v>
      </c>
      <c r="O11" s="185"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236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v>0.27607084988408559</v>
      </c>
      <c r="O12" s="185"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236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v>-0.17115172283182822</v>
      </c>
      <c r="O13" s="185"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236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v>-5.0532779307213893E-2</v>
      </c>
      <c r="O14" s="185"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236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v>-7.4330425707227477E-3</v>
      </c>
      <c r="O15" s="185"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>
        <v>7.4361541399893953</v>
      </c>
      <c r="N16" s="185">
        <v>-0.18124737162319082</v>
      </c>
      <c r="O16" s="185">
        <v>-0.28072670751142415</v>
      </c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>
        <v>7.4121032226799128</v>
      </c>
      <c r="N17" s="185">
        <v>0.20729748401645143</v>
      </c>
      <c r="O17" s="185">
        <v>-0.34360360504042742</v>
      </c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7.1401382233219266</v>
      </c>
      <c r="N21" s="187">
        <v>-5.7741577286191337E-2</v>
      </c>
      <c r="O21" s="187">
        <v>-0.28188494468000247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323</v>
      </c>
      <c r="O30" s="112" t="s">
        <v>324</v>
      </c>
    </row>
    <row r="31" spans="1:16" x14ac:dyDescent="0.25">
      <c r="B31" s="114" t="s">
        <v>71</v>
      </c>
      <c r="C31" s="184">
        <v>6.448392116182573</v>
      </c>
      <c r="D31" s="185">
        <v>0.29432604248498695</v>
      </c>
      <c r="E31" s="184">
        <v>5.3996354522670309</v>
      </c>
      <c r="F31" s="185">
        <f t="shared" ref="F31:J43" si="2">IFERROR(E31-C31,"-")</f>
        <v>-1.0487566639155421</v>
      </c>
      <c r="G31" s="184">
        <v>3.2507989907485282</v>
      </c>
      <c r="H31" s="185">
        <f t="shared" si="2"/>
        <v>-2.1488364615185027</v>
      </c>
      <c r="I31" s="184">
        <v>4.966194354568783</v>
      </c>
      <c r="J31" s="185">
        <f t="shared" si="2"/>
        <v>1.7153953638202548</v>
      </c>
      <c r="K31" s="184">
        <v>5.6963794683776348</v>
      </c>
      <c r="L31" s="185">
        <f t="shared" ref="L31:N43" si="3">IFERROR(K31-I31,"-")</f>
        <v>0.73018511380885176</v>
      </c>
      <c r="M31" s="184">
        <v>5.7876056338028166</v>
      </c>
      <c r="N31" s="185">
        <v>9.1226165425181804E-2</v>
      </c>
      <c r="O31" s="185">
        <v>-0.66078648237975646</v>
      </c>
    </row>
    <row r="32" spans="1:16" x14ac:dyDescent="0.25">
      <c r="B32" s="114" t="s">
        <v>73</v>
      </c>
      <c r="C32" s="184">
        <v>5.6305861868833427</v>
      </c>
      <c r="D32" s="185">
        <v>-0.24958438880962142</v>
      </c>
      <c r="E32" s="184">
        <v>4.0778135815729799</v>
      </c>
      <c r="F32" s="185">
        <f t="shared" si="2"/>
        <v>-1.5527726053103628</v>
      </c>
      <c r="G32" s="184">
        <v>2.6325698525002998</v>
      </c>
      <c r="H32" s="185">
        <f t="shared" si="2"/>
        <v>-1.4452437290726801</v>
      </c>
      <c r="I32" s="184">
        <v>3.9576526896264697</v>
      </c>
      <c r="J32" s="185">
        <f t="shared" si="2"/>
        <v>1.3250828371261698</v>
      </c>
      <c r="K32" s="184">
        <v>5.0522075910147173</v>
      </c>
      <c r="L32" s="185">
        <f t="shared" si="3"/>
        <v>1.0945549013882476</v>
      </c>
      <c r="M32" s="184">
        <v>5.333158653216298</v>
      </c>
      <c r="N32" s="185">
        <v>0.28095106220158073</v>
      </c>
      <c r="O32" s="185">
        <v>-0.29742753366704466</v>
      </c>
    </row>
    <row r="33" spans="2:16" x14ac:dyDescent="0.25">
      <c r="B33" s="114" t="s">
        <v>75</v>
      </c>
      <c r="C33" s="184">
        <v>5.2939627426119182</v>
      </c>
      <c r="D33" s="185">
        <v>1.184528168100683</v>
      </c>
      <c r="E33" s="184">
        <v>4.4766025641025644</v>
      </c>
      <c r="F33" s="185">
        <f t="shared" si="2"/>
        <v>-0.81736017850935383</v>
      </c>
      <c r="G33" s="184">
        <v>2.6382978723404253</v>
      </c>
      <c r="H33" s="185">
        <f t="shared" si="2"/>
        <v>-1.8383046917621391</v>
      </c>
      <c r="I33" s="184">
        <v>4.8065188089694892</v>
      </c>
      <c r="J33" s="185">
        <f t="shared" si="2"/>
        <v>2.1682209366290639</v>
      </c>
      <c r="K33" s="184">
        <v>4.6109823911028727</v>
      </c>
      <c r="L33" s="185">
        <f t="shared" si="3"/>
        <v>-0.19553641786661657</v>
      </c>
      <c r="M33" s="184">
        <v>4.5300551470588237</v>
      </c>
      <c r="N33" s="185">
        <v>-8.092724404404894E-2</v>
      </c>
      <c r="O33" s="185">
        <v>-0.76390759555309451</v>
      </c>
    </row>
    <row r="34" spans="2:16" x14ac:dyDescent="0.25">
      <c r="B34" s="114" t="s">
        <v>77</v>
      </c>
      <c r="C34" s="184">
        <v>4.110975677322843</v>
      </c>
      <c r="D34" s="185">
        <v>-0.26798234918673014</v>
      </c>
      <c r="E34" s="184" t="s">
        <v>236</v>
      </c>
      <c r="F34" s="185" t="str">
        <f>IFERROR(E34-C34,"-")</f>
        <v>-</v>
      </c>
      <c r="G34" s="184">
        <v>2.7222969941677881</v>
      </c>
      <c r="H34" s="185" t="str">
        <f>IFERROR(G34-E34,"-")</f>
        <v>-</v>
      </c>
      <c r="I34" s="184">
        <v>3.9488382484361035</v>
      </c>
      <c r="J34" s="185">
        <f>IFERROR(I34-G34,"-")</f>
        <v>1.2265412542683154</v>
      </c>
      <c r="K34" s="184">
        <v>4.0137828784800398</v>
      </c>
      <c r="L34" s="185">
        <f>IFERROR(K34-I34,"-")</f>
        <v>6.4944630043936247E-2</v>
      </c>
      <c r="M34" s="184">
        <v>4.3234122593494133</v>
      </c>
      <c r="N34" s="185">
        <v>0.30962938086937353</v>
      </c>
      <c r="O34" s="185">
        <v>0.21243658202657034</v>
      </c>
    </row>
    <row r="35" spans="2:16" x14ac:dyDescent="0.25">
      <c r="B35" s="114" t="s">
        <v>79</v>
      </c>
      <c r="C35" s="184">
        <v>3.8716160187307938</v>
      </c>
      <c r="D35" s="185">
        <v>-0.41604641165618306</v>
      </c>
      <c r="E35" s="184" t="s">
        <v>236</v>
      </c>
      <c r="F35" s="185" t="str">
        <f t="shared" si="2"/>
        <v>-</v>
      </c>
      <c r="G35" s="184">
        <v>2.6605492297387809</v>
      </c>
      <c r="H35" s="185" t="str">
        <f t="shared" si="2"/>
        <v>-</v>
      </c>
      <c r="I35" s="184">
        <v>3.7467770772560458</v>
      </c>
      <c r="J35" s="185">
        <f t="shared" si="2"/>
        <v>1.0862278475172649</v>
      </c>
      <c r="K35" s="184">
        <v>3.7665472874386525</v>
      </c>
      <c r="L35" s="185">
        <f t="shared" si="3"/>
        <v>1.9770210182606718E-2</v>
      </c>
      <c r="M35" s="184">
        <v>3.8825780064648066</v>
      </c>
      <c r="N35" s="185">
        <v>0.11603071902615403</v>
      </c>
      <c r="O35" s="185">
        <v>1.0961987734012801E-2</v>
      </c>
    </row>
    <row r="36" spans="2:16" x14ac:dyDescent="0.25">
      <c r="B36" s="114" t="s">
        <v>81</v>
      </c>
      <c r="C36" s="184">
        <v>3.8859991814562638</v>
      </c>
      <c r="D36" s="185">
        <v>0.39526192557034401</v>
      </c>
      <c r="E36" s="184" t="s">
        <v>236</v>
      </c>
      <c r="F36" s="185" t="str">
        <f t="shared" si="2"/>
        <v>-</v>
      </c>
      <c r="G36" s="184">
        <v>3.1300522211889263</v>
      </c>
      <c r="H36" s="185" t="str">
        <f t="shared" si="2"/>
        <v>-</v>
      </c>
      <c r="I36" s="184">
        <v>3.8604025068408507</v>
      </c>
      <c r="J36" s="185">
        <f t="shared" si="2"/>
        <v>0.73035028565192439</v>
      </c>
      <c r="K36" s="184">
        <v>3.5541641905085322</v>
      </c>
      <c r="L36" s="185">
        <f t="shared" si="3"/>
        <v>-0.30623831633231857</v>
      </c>
      <c r="M36" s="184">
        <v>3.716340206185567</v>
      </c>
      <c r="N36" s="185">
        <v>0.16217601567703488</v>
      </c>
      <c r="O36" s="185">
        <v>-0.16965897527069673</v>
      </c>
    </row>
    <row r="37" spans="2:16" x14ac:dyDescent="0.25">
      <c r="B37" s="114" t="s">
        <v>83</v>
      </c>
      <c r="C37" s="184">
        <v>4.6115814308514329</v>
      </c>
      <c r="D37" s="185">
        <v>-0.12204164303240717</v>
      </c>
      <c r="E37" s="184" t="s">
        <v>236</v>
      </c>
      <c r="F37" s="185" t="str">
        <f t="shared" si="2"/>
        <v>-</v>
      </c>
      <c r="G37" s="184">
        <v>3.9157191278636505</v>
      </c>
      <c r="H37" s="185" t="str">
        <f t="shared" si="2"/>
        <v>-</v>
      </c>
      <c r="I37" s="184">
        <v>4.3538162147898936</v>
      </c>
      <c r="J37" s="185">
        <f t="shared" si="2"/>
        <v>0.43809708692624305</v>
      </c>
      <c r="K37" s="184">
        <v>4.6739476972125287</v>
      </c>
      <c r="L37" s="185">
        <f t="shared" si="3"/>
        <v>0.32013148242263512</v>
      </c>
      <c r="M37" s="184">
        <v>4.7819376528117363</v>
      </c>
      <c r="N37" s="185">
        <v>0.10798995559920765</v>
      </c>
      <c r="O37" s="185">
        <v>0.17035622196030342</v>
      </c>
    </row>
    <row r="38" spans="2:16" x14ac:dyDescent="0.25">
      <c r="B38" s="114" t="s">
        <v>85</v>
      </c>
      <c r="C38" s="184">
        <v>4.6714719087489378</v>
      </c>
      <c r="D38" s="185">
        <v>-0.17201516365786684</v>
      </c>
      <c r="E38" s="184">
        <v>3.6635724242808263</v>
      </c>
      <c r="F38" s="185">
        <f t="shared" si="2"/>
        <v>-1.0078994844681115</v>
      </c>
      <c r="G38" s="184">
        <v>4.722777006892473</v>
      </c>
      <c r="H38" s="185">
        <f t="shared" si="2"/>
        <v>1.0592045826116467</v>
      </c>
      <c r="I38" s="184">
        <v>4.9381933438985737</v>
      </c>
      <c r="J38" s="185">
        <f t="shared" si="2"/>
        <v>0.21541633700610063</v>
      </c>
      <c r="K38" s="184">
        <v>4.8646268822375971</v>
      </c>
      <c r="L38" s="185">
        <f t="shared" si="3"/>
        <v>-7.3566461660976579E-2</v>
      </c>
      <c r="M38" s="184">
        <v>4.8464105008432936</v>
      </c>
      <c r="N38" s="185">
        <v>-1.8216381394303482E-2</v>
      </c>
      <c r="O38" s="185">
        <v>0.1749385920943558</v>
      </c>
    </row>
    <row r="39" spans="2:16" x14ac:dyDescent="0.25">
      <c r="B39" s="114" t="s">
        <v>87</v>
      </c>
      <c r="C39" s="184">
        <v>4.808375356281517</v>
      </c>
      <c r="D39" s="185">
        <v>0.13022220312836374</v>
      </c>
      <c r="E39" s="184">
        <v>3.0958340061359602</v>
      </c>
      <c r="F39" s="185">
        <f t="shared" si="2"/>
        <v>-1.7125413501455569</v>
      </c>
      <c r="G39" s="184">
        <v>4.2850326846494857</v>
      </c>
      <c r="H39" s="185">
        <f t="shared" si="2"/>
        <v>1.1891986785135256</v>
      </c>
      <c r="I39" s="184">
        <v>4.6020143445750037</v>
      </c>
      <c r="J39" s="185">
        <f t="shared" si="2"/>
        <v>0.31698165992551797</v>
      </c>
      <c r="K39" s="184">
        <v>4.5418088259969798</v>
      </c>
      <c r="L39" s="185">
        <f t="shared" si="3"/>
        <v>-6.020551857802392E-2</v>
      </c>
      <c r="M39" s="184">
        <v>4.6623670798464731</v>
      </c>
      <c r="N39" s="185">
        <v>0.12055825384949337</v>
      </c>
      <c r="O39" s="185">
        <v>-0.14600827643504388</v>
      </c>
    </row>
    <row r="40" spans="2:16" x14ac:dyDescent="0.25">
      <c r="B40" s="114" t="s">
        <v>89</v>
      </c>
      <c r="C40" s="184">
        <v>4.4355788859725864</v>
      </c>
      <c r="D40" s="185">
        <v>-0.4281991887236023</v>
      </c>
      <c r="E40" s="184">
        <v>2.8831619894415117</v>
      </c>
      <c r="F40" s="185">
        <f t="shared" si="2"/>
        <v>-1.5524168965310747</v>
      </c>
      <c r="G40" s="184">
        <v>4.1557573981834164</v>
      </c>
      <c r="H40" s="185">
        <f t="shared" si="2"/>
        <v>1.2725954087419047</v>
      </c>
      <c r="I40" s="184">
        <v>4.7164167004458859</v>
      </c>
      <c r="J40" s="185">
        <f t="shared" si="2"/>
        <v>0.56065930226246952</v>
      </c>
      <c r="K40" s="184">
        <v>4.5896226415094343</v>
      </c>
      <c r="L40" s="185">
        <f t="shared" si="3"/>
        <v>-0.12679405893645157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4.4543781480046496</v>
      </c>
      <c r="D41" s="185">
        <v>-1.1390773216554164</v>
      </c>
      <c r="E41" s="184">
        <v>3.9435465513316639</v>
      </c>
      <c r="F41" s="185">
        <f t="shared" si="2"/>
        <v>-0.51083159667298572</v>
      </c>
      <c r="G41" s="184">
        <v>4.535933081998115</v>
      </c>
      <c r="H41" s="185">
        <f t="shared" si="2"/>
        <v>0.59238653066645108</v>
      </c>
      <c r="I41" s="184">
        <v>4.8944105589441058</v>
      </c>
      <c r="J41" s="185">
        <f t="shared" si="2"/>
        <v>0.35847747694599086</v>
      </c>
      <c r="K41" s="184">
        <v>5.3227344992050876</v>
      </c>
      <c r="L41" s="185">
        <f t="shared" si="3"/>
        <v>0.42832394026098175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4.4876632801161103</v>
      </c>
      <c r="D42" s="185">
        <v>-0.55398669985986082</v>
      </c>
      <c r="E42" s="184">
        <v>3.5629353636805443</v>
      </c>
      <c r="F42" s="185">
        <f t="shared" si="2"/>
        <v>-0.92472791643556596</v>
      </c>
      <c r="G42" s="184">
        <v>4.2730122542034765</v>
      </c>
      <c r="H42" s="185">
        <f t="shared" si="2"/>
        <v>0.71007689052293221</v>
      </c>
      <c r="I42" s="184">
        <v>5.4105883264863186</v>
      </c>
      <c r="J42" s="185">
        <f t="shared" si="2"/>
        <v>1.1375760722828421</v>
      </c>
      <c r="K42" s="184">
        <v>4.9361162751394287</v>
      </c>
      <c r="L42" s="185">
        <f t="shared" si="3"/>
        <v>-0.47447205134688986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4.5454622915237213</v>
      </c>
      <c r="D43" s="187">
        <v>-9.9458869383889592E-2</v>
      </c>
      <c r="E43" s="186">
        <v>3.5573192538793359</v>
      </c>
      <c r="F43" s="187">
        <f t="shared" si="2"/>
        <v>-0.98814303764438538</v>
      </c>
      <c r="G43" s="186">
        <v>3.7405244280728964</v>
      </c>
      <c r="H43" s="187">
        <f t="shared" si="2"/>
        <v>0.18320517419356053</v>
      </c>
      <c r="I43" s="186">
        <v>4.4598857186981196</v>
      </c>
      <c r="J43" s="187">
        <f t="shared" si="2"/>
        <v>0.71936129062522314</v>
      </c>
      <c r="K43" s="186">
        <v>4.5024130635991009</v>
      </c>
      <c r="L43" s="187">
        <f t="shared" si="3"/>
        <v>4.2527344900981312E-2</v>
      </c>
      <c r="M43" s="186">
        <v>4.5547955063669905</v>
      </c>
      <c r="N43" s="187">
        <v>0.13941988716830256</v>
      </c>
      <c r="O43" s="187">
        <v>-1.0004947989810553E-2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323</v>
      </c>
      <c r="O52" s="112" t="s">
        <v>324</v>
      </c>
    </row>
    <row r="53" spans="1:16" x14ac:dyDescent="0.25">
      <c r="A53" s="1">
        <v>1</v>
      </c>
      <c r="B53" s="114" t="s">
        <v>71</v>
      </c>
      <c r="C53" s="184">
        <v>7.1071038251366119</v>
      </c>
      <c r="D53" s="185">
        <v>0.23073533381484967</v>
      </c>
      <c r="E53" s="184">
        <v>6.489559164733179</v>
      </c>
      <c r="F53" s="185">
        <f t="shared" ref="F53:J65" si="4">IFERROR(E53-C53,"-")</f>
        <v>-0.61754466040343292</v>
      </c>
      <c r="G53" s="184">
        <v>5.7575210589651027</v>
      </c>
      <c r="H53" s="185">
        <f t="shared" si="4"/>
        <v>-0.73203810576807626</v>
      </c>
      <c r="I53" s="184">
        <v>6.3740490278951816</v>
      </c>
      <c r="J53" s="185">
        <f t="shared" si="4"/>
        <v>0.61652796893007888</v>
      </c>
      <c r="K53" s="184">
        <v>6.566951566951567</v>
      </c>
      <c r="L53" s="185">
        <f t="shared" ref="L53:N65" si="5">IFERROR(K53-I53,"-")</f>
        <v>0.19290253905638544</v>
      </c>
      <c r="M53" s="184">
        <v>6.2255353211927158</v>
      </c>
      <c r="N53" s="185">
        <v>-0.34141624575885121</v>
      </c>
      <c r="O53" s="185">
        <v>-0.88156850394389608</v>
      </c>
    </row>
    <row r="54" spans="1:16" x14ac:dyDescent="0.25">
      <c r="A54" s="1">
        <v>2</v>
      </c>
      <c r="B54" s="114" t="s">
        <v>73</v>
      </c>
      <c r="C54" s="184">
        <v>6.8339100346020762</v>
      </c>
      <c r="D54" s="185">
        <v>0.52541471422770591</v>
      </c>
      <c r="E54" s="184">
        <v>4.5534747292418771</v>
      </c>
      <c r="F54" s="185">
        <f t="shared" si="4"/>
        <v>-2.2804353053601991</v>
      </c>
      <c r="G54" s="184">
        <v>4.5533578656853724</v>
      </c>
      <c r="H54" s="185">
        <f t="shared" si="4"/>
        <v>-1.1686355650475377E-4</v>
      </c>
      <c r="I54" s="184">
        <v>4.9751328777524675</v>
      </c>
      <c r="J54" s="185">
        <f t="shared" si="4"/>
        <v>0.42177501206709511</v>
      </c>
      <c r="K54" s="184">
        <v>5.4543435340572559</v>
      </c>
      <c r="L54" s="185">
        <f t="shared" si="5"/>
        <v>0.47921065630478843</v>
      </c>
      <c r="M54" s="184">
        <v>5.2079124579124576</v>
      </c>
      <c r="N54" s="185">
        <v>-0.24643107614479831</v>
      </c>
      <c r="O54" s="185">
        <v>-1.6259975766896186</v>
      </c>
    </row>
    <row r="55" spans="1:16" x14ac:dyDescent="0.25">
      <c r="A55" s="1">
        <v>3</v>
      </c>
      <c r="B55" s="114" t="s">
        <v>75</v>
      </c>
      <c r="C55" s="184">
        <v>5.139812138728324</v>
      </c>
      <c r="D55" s="185">
        <v>0.55976249553874879</v>
      </c>
      <c r="E55" s="184">
        <v>4.9200463499420621</v>
      </c>
      <c r="F55" s="185">
        <f t="shared" si="4"/>
        <v>-0.21976578878626185</v>
      </c>
      <c r="G55" s="184">
        <v>3.9244038559107053</v>
      </c>
      <c r="H55" s="185">
        <f t="shared" si="4"/>
        <v>-0.99564249403135685</v>
      </c>
      <c r="I55" s="184">
        <v>5.8718330849478386</v>
      </c>
      <c r="J55" s="185">
        <f t="shared" si="4"/>
        <v>1.9474292290371333</v>
      </c>
      <c r="K55" s="184">
        <v>5.0450780196493934</v>
      </c>
      <c r="L55" s="185">
        <f t="shared" si="5"/>
        <v>-0.82675506529844522</v>
      </c>
      <c r="M55" s="184">
        <v>4.8511896178803173</v>
      </c>
      <c r="N55" s="185">
        <v>-0.19388840176907607</v>
      </c>
      <c r="O55" s="185">
        <v>-0.28862252084800666</v>
      </c>
    </row>
    <row r="56" spans="1:16" x14ac:dyDescent="0.25">
      <c r="A56" s="1">
        <v>4</v>
      </c>
      <c r="B56" s="114" t="s">
        <v>77</v>
      </c>
      <c r="C56" s="184">
        <v>4.4540550771269043</v>
      </c>
      <c r="D56" s="185">
        <v>-0.68272966401750956</v>
      </c>
      <c r="E56" s="184" t="s">
        <v>236</v>
      </c>
      <c r="F56" s="185" t="str">
        <f>IFERROR(E56-C56,"-")</f>
        <v>-</v>
      </c>
      <c r="G56" s="184">
        <v>3.3561384104913889</v>
      </c>
      <c r="H56" s="185" t="str">
        <f>IFERROR(G56-E56,"-")</f>
        <v>-</v>
      </c>
      <c r="I56" s="184">
        <v>4.8981984863020998</v>
      </c>
      <c r="J56" s="185">
        <f>IFERROR(I56-G56,"-")</f>
        <v>1.5420600758107108</v>
      </c>
      <c r="K56" s="184">
        <v>4.6936875122524997</v>
      </c>
      <c r="L56" s="185">
        <f>IFERROR(K56-I56,"-")</f>
        <v>-0.20451097404960006</v>
      </c>
      <c r="M56" s="184">
        <v>4.7204922617937726</v>
      </c>
      <c r="N56" s="185">
        <v>2.6804749541272876E-2</v>
      </c>
      <c r="O56" s="185">
        <v>0.26643718466686828</v>
      </c>
    </row>
    <row r="57" spans="1:16" x14ac:dyDescent="0.25">
      <c r="A57" s="1">
        <v>5</v>
      </c>
      <c r="B57" s="114" t="s">
        <v>79</v>
      </c>
      <c r="C57" s="184">
        <v>4.5667355371900831</v>
      </c>
      <c r="D57" s="185">
        <v>-1.2011517004382304</v>
      </c>
      <c r="E57" s="184" t="s">
        <v>236</v>
      </c>
      <c r="F57" s="185" t="str">
        <f t="shared" si="4"/>
        <v>-</v>
      </c>
      <c r="G57" s="184">
        <v>3.1633121855173925</v>
      </c>
      <c r="H57" s="185" t="str">
        <f t="shared" si="4"/>
        <v>-</v>
      </c>
      <c r="I57" s="184">
        <v>4.7135969141755059</v>
      </c>
      <c r="J57" s="185">
        <f t="shared" si="4"/>
        <v>1.5502847286581134</v>
      </c>
      <c r="K57" s="184">
        <v>4.5477278191873047</v>
      </c>
      <c r="L57" s="185">
        <f t="shared" si="5"/>
        <v>-0.16586909498820113</v>
      </c>
      <c r="M57" s="184">
        <v>4.3936494127881689</v>
      </c>
      <c r="N57" s="185">
        <v>-0.15407840639913584</v>
      </c>
      <c r="O57" s="185">
        <v>-0.17308612440191418</v>
      </c>
    </row>
    <row r="58" spans="1:16" x14ac:dyDescent="0.25">
      <c r="A58" s="1">
        <v>6</v>
      </c>
      <c r="B58" s="114" t="s">
        <v>81</v>
      </c>
      <c r="C58" s="184">
        <v>4.739632795188351</v>
      </c>
      <c r="D58" s="185">
        <v>0.33402274528299891</v>
      </c>
      <c r="E58" s="184" t="s">
        <v>236</v>
      </c>
      <c r="F58" s="185" t="str">
        <f t="shared" si="4"/>
        <v>-</v>
      </c>
      <c r="G58" s="184">
        <v>3.8764035667107</v>
      </c>
      <c r="H58" s="185" t="str">
        <f t="shared" si="4"/>
        <v>-</v>
      </c>
      <c r="I58" s="184">
        <v>4.5667229729729728</v>
      </c>
      <c r="J58" s="185">
        <f t="shared" si="4"/>
        <v>0.69031940626227284</v>
      </c>
      <c r="K58" s="184">
        <v>4.2290403667011685</v>
      </c>
      <c r="L58" s="185">
        <f t="shared" si="5"/>
        <v>-0.33768260627180435</v>
      </c>
      <c r="M58" s="184">
        <v>4.3297200409696144</v>
      </c>
      <c r="N58" s="185">
        <v>0.10067967426844593</v>
      </c>
      <c r="O58" s="185">
        <v>-0.40991275421873663</v>
      </c>
    </row>
    <row r="59" spans="1:16" x14ac:dyDescent="0.25">
      <c r="A59" s="1">
        <v>7</v>
      </c>
      <c r="B59" s="114" t="s">
        <v>83</v>
      </c>
      <c r="C59" s="184">
        <v>6.0426565874730018</v>
      </c>
      <c r="D59" s="185">
        <v>0.45759142368293482</v>
      </c>
      <c r="E59" s="184" t="s">
        <v>236</v>
      </c>
      <c r="F59" s="185" t="str">
        <f t="shared" si="4"/>
        <v>-</v>
      </c>
      <c r="G59" s="184">
        <v>4.8507611003207014</v>
      </c>
      <c r="H59" s="185" t="str">
        <f t="shared" si="4"/>
        <v>-</v>
      </c>
      <c r="I59" s="184">
        <v>5.3125453226976074</v>
      </c>
      <c r="J59" s="185">
        <f t="shared" si="4"/>
        <v>0.46178422237690597</v>
      </c>
      <c r="K59" s="184">
        <v>5.6553571428571425</v>
      </c>
      <c r="L59" s="185">
        <f t="shared" si="5"/>
        <v>0.34281182015953515</v>
      </c>
      <c r="M59" s="184">
        <v>5.6020038003109347</v>
      </c>
      <c r="N59" s="185">
        <v>-5.3353342546207827E-2</v>
      </c>
      <c r="O59" s="185">
        <v>-0.44065278716206713</v>
      </c>
    </row>
    <row r="60" spans="1:16" x14ac:dyDescent="0.25">
      <c r="A60" s="1">
        <v>8</v>
      </c>
      <c r="B60" s="114" t="s">
        <v>85</v>
      </c>
      <c r="C60" s="184">
        <v>6.230075434568711</v>
      </c>
      <c r="D60" s="185">
        <v>0.50891717768797751</v>
      </c>
      <c r="E60" s="184">
        <v>4.4993650556510048</v>
      </c>
      <c r="F60" s="185">
        <f t="shared" si="4"/>
        <v>-1.7307103789177063</v>
      </c>
      <c r="G60" s="184">
        <v>5.66058465764175</v>
      </c>
      <c r="H60" s="185">
        <f t="shared" si="4"/>
        <v>1.1612196019907453</v>
      </c>
      <c r="I60" s="184">
        <v>5.8033076186154391</v>
      </c>
      <c r="J60" s="185">
        <f t="shared" si="4"/>
        <v>0.14272296097368908</v>
      </c>
      <c r="K60" s="184">
        <v>5.9049734748010607</v>
      </c>
      <c r="L60" s="185">
        <f t="shared" si="5"/>
        <v>0.10166585618562163</v>
      </c>
      <c r="M60" s="184">
        <v>5.660773347765951</v>
      </c>
      <c r="N60" s="185">
        <v>-0.24420012703510974</v>
      </c>
      <c r="O60" s="185">
        <v>-0.56930208680276007</v>
      </c>
    </row>
    <row r="61" spans="1:16" x14ac:dyDescent="0.25">
      <c r="A61" s="1">
        <v>9</v>
      </c>
      <c r="B61" s="114" t="s">
        <v>87</v>
      </c>
      <c r="C61" s="184">
        <v>5.9232158129810895</v>
      </c>
      <c r="D61" s="185">
        <v>3.0826654840719669E-2</v>
      </c>
      <c r="E61" s="184">
        <v>3.8355297838692675</v>
      </c>
      <c r="F61" s="185">
        <f t="shared" si="4"/>
        <v>-2.087686029111822</v>
      </c>
      <c r="G61" s="184">
        <v>5.2874042209974457</v>
      </c>
      <c r="H61" s="185">
        <f t="shared" si="4"/>
        <v>1.4518744371281782</v>
      </c>
      <c r="I61" s="184">
        <v>5.4376607785971531</v>
      </c>
      <c r="J61" s="185">
        <f t="shared" si="4"/>
        <v>0.15025655759970746</v>
      </c>
      <c r="K61" s="184">
        <v>5.3570825911690259</v>
      </c>
      <c r="L61" s="185">
        <f t="shared" si="5"/>
        <v>-8.0578187428127279E-2</v>
      </c>
      <c r="M61" s="184">
        <v>5.4076610102212959</v>
      </c>
      <c r="N61" s="185">
        <v>5.0578419052270007E-2</v>
      </c>
      <c r="O61" s="185">
        <v>-0.5155548027597936</v>
      </c>
    </row>
    <row r="62" spans="1:16" x14ac:dyDescent="0.25">
      <c r="A62" s="1">
        <v>10</v>
      </c>
      <c r="B62" s="114" t="s">
        <v>89</v>
      </c>
      <c r="C62" s="184">
        <v>5.202939196769127</v>
      </c>
      <c r="D62" s="185">
        <v>-0.66046159296433782</v>
      </c>
      <c r="E62" s="184">
        <v>3.7902843601895735</v>
      </c>
      <c r="F62" s="185">
        <f t="shared" si="4"/>
        <v>-1.4126548365795535</v>
      </c>
      <c r="G62" s="184">
        <v>5.3159762078680997</v>
      </c>
      <c r="H62" s="185">
        <f t="shared" si="4"/>
        <v>1.5256918476785262</v>
      </c>
      <c r="I62" s="184">
        <v>5.2120803724577307</v>
      </c>
      <c r="J62" s="185">
        <f t="shared" si="4"/>
        <v>-0.10389583541036895</v>
      </c>
      <c r="K62" s="184">
        <v>5.5661025912215756</v>
      </c>
      <c r="L62" s="185">
        <f t="shared" si="5"/>
        <v>0.35402221876384488</v>
      </c>
      <c r="M62" s="184"/>
      <c r="N62" s="185" t="s">
        <v>236</v>
      </c>
      <c r="O62" s="185" t="s">
        <v>236</v>
      </c>
    </row>
    <row r="63" spans="1:16" x14ac:dyDescent="0.25">
      <c r="A63" s="1">
        <v>11</v>
      </c>
      <c r="B63" s="114" t="s">
        <v>91</v>
      </c>
      <c r="C63" s="184">
        <v>5.1825259515570936</v>
      </c>
      <c r="D63" s="185">
        <v>-1.1174379082188368</v>
      </c>
      <c r="E63" s="184">
        <v>5.4083703233988585</v>
      </c>
      <c r="F63" s="185">
        <f t="shared" si="4"/>
        <v>0.22584437184176487</v>
      </c>
      <c r="G63" s="184">
        <v>5.7964547677261615</v>
      </c>
      <c r="H63" s="185">
        <f t="shared" si="4"/>
        <v>0.38808444432730305</v>
      </c>
      <c r="I63" s="184">
        <v>5.5494057724957555</v>
      </c>
      <c r="J63" s="185">
        <f t="shared" si="4"/>
        <v>-0.24704899523040602</v>
      </c>
      <c r="K63" s="184">
        <v>5.9795880497309337</v>
      </c>
      <c r="L63" s="185">
        <f t="shared" si="5"/>
        <v>0.43018227723517821</v>
      </c>
      <c r="M63" s="184"/>
      <c r="N63" s="185" t="s">
        <v>236</v>
      </c>
      <c r="O63" s="185" t="s">
        <v>236</v>
      </c>
    </row>
    <row r="64" spans="1:16" x14ac:dyDescent="0.25">
      <c r="A64" s="1">
        <v>12</v>
      </c>
      <c r="B64" s="114" t="s">
        <v>93</v>
      </c>
      <c r="C64" s="184">
        <v>5.295339109650433</v>
      </c>
      <c r="D64" s="185">
        <v>-0.70496876154032595</v>
      </c>
      <c r="E64" s="184">
        <v>4.9156308851224102</v>
      </c>
      <c r="F64" s="185">
        <f t="shared" si="4"/>
        <v>-0.37970822452802278</v>
      </c>
      <c r="G64" s="184">
        <v>4.9558617468472672</v>
      </c>
      <c r="H64" s="185">
        <f t="shared" si="4"/>
        <v>4.0230861724857014E-2</v>
      </c>
      <c r="I64" s="184">
        <v>5.3994532921321605</v>
      </c>
      <c r="J64" s="185">
        <f t="shared" si="4"/>
        <v>0.44359154528489331</v>
      </c>
      <c r="K64" s="184">
        <v>5.2259140474663246</v>
      </c>
      <c r="L64" s="185">
        <f t="shared" si="5"/>
        <v>-0.17353924466583592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5.4969705240174669</v>
      </c>
      <c r="D65" s="187">
        <v>-8.349906082638725E-2</v>
      </c>
      <c r="E65" s="186">
        <v>4.4893277599402275</v>
      </c>
      <c r="F65" s="187">
        <f t="shared" si="4"/>
        <v>-1.0076427640772394</v>
      </c>
      <c r="G65" s="186">
        <v>4.831373327378885</v>
      </c>
      <c r="H65" s="187">
        <f t="shared" si="4"/>
        <v>0.34204556743865755</v>
      </c>
      <c r="I65" s="186">
        <v>5.2954226434213476</v>
      </c>
      <c r="J65" s="187">
        <f t="shared" si="4"/>
        <v>0.46404931604246258</v>
      </c>
      <c r="K65" s="186">
        <v>5.2830842864949403</v>
      </c>
      <c r="L65" s="187">
        <f t="shared" si="5"/>
        <v>-1.2338356926407279E-2</v>
      </c>
      <c r="M65" s="186">
        <v>5.1626970939034749</v>
      </c>
      <c r="N65" s="187">
        <v>-5.6579167953885623E-2</v>
      </c>
      <c r="O65" s="187">
        <v>-0.39965324269797975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323</v>
      </c>
      <c r="O74" s="112" t="s">
        <v>324</v>
      </c>
    </row>
    <row r="75" spans="1:16" x14ac:dyDescent="0.25">
      <c r="A75" s="1">
        <v>1</v>
      </c>
      <c r="B75" s="114" t="s">
        <v>71</v>
      </c>
      <c r="C75" s="184">
        <v>5.4877271278291362</v>
      </c>
      <c r="D75" s="185">
        <v>0.39403837831913968</v>
      </c>
      <c r="E75" s="184">
        <v>4.1196432994798116</v>
      </c>
      <c r="F75" s="185">
        <f t="shared" ref="F75:J77" si="6">IFERROR(E75-C75,"-")</f>
        <v>-1.3680838283493246</v>
      </c>
      <c r="G75" s="184">
        <v>2.2780761148727526</v>
      </c>
      <c r="H75" s="185">
        <f t="shared" si="6"/>
        <v>-1.8415671846070589</v>
      </c>
      <c r="I75" s="184">
        <v>3.3916331836445286</v>
      </c>
      <c r="J75" s="185">
        <f t="shared" si="6"/>
        <v>1.113557068771776</v>
      </c>
      <c r="K75" s="184">
        <v>4.5747246984792866</v>
      </c>
      <c r="L75" s="185">
        <f t="shared" ref="L75:L77" si="7">IFERROR(K75-I75,"-")</f>
        <v>1.1830915148347581</v>
      </c>
      <c r="M75" s="184">
        <v>4.747028055159296</v>
      </c>
      <c r="N75" s="185">
        <v>0.1723033566800094</v>
      </c>
      <c r="O75" s="185">
        <v>-0.74069907266984014</v>
      </c>
    </row>
    <row r="76" spans="1:16" x14ac:dyDescent="0.25">
      <c r="A76" s="1">
        <v>2</v>
      </c>
      <c r="B76" s="114" t="s">
        <v>73</v>
      </c>
      <c r="C76" s="184">
        <v>4.1885167464114836</v>
      </c>
      <c r="D76" s="185">
        <v>-1.0693284418730356</v>
      </c>
      <c r="E76" s="184">
        <v>3.5437040790473779</v>
      </c>
      <c r="F76" s="185">
        <f t="shared" si="6"/>
        <v>-0.6448126673641057</v>
      </c>
      <c r="G76" s="184">
        <v>1.9552311435523115</v>
      </c>
      <c r="H76" s="185">
        <f t="shared" si="6"/>
        <v>-1.5884729354950664</v>
      </c>
      <c r="I76" s="184">
        <v>2.7234630439788163</v>
      </c>
      <c r="J76" s="185">
        <f t="shared" si="6"/>
        <v>0.7682319004265048</v>
      </c>
      <c r="K76" s="184">
        <v>4.37411568872243</v>
      </c>
      <c r="L76" s="185">
        <f t="shared" si="7"/>
        <v>1.6506526447436136</v>
      </c>
      <c r="M76" s="184">
        <v>5.5397431447414096</v>
      </c>
      <c r="N76" s="185">
        <v>1.1656274560189797</v>
      </c>
      <c r="O76" s="185">
        <v>1.351226398329926</v>
      </c>
    </row>
    <row r="77" spans="1:16" x14ac:dyDescent="0.25">
      <c r="A77" s="1">
        <v>3</v>
      </c>
      <c r="B77" s="114" t="s">
        <v>75</v>
      </c>
      <c r="C77" s="184">
        <v>5.4748781004875982</v>
      </c>
      <c r="D77" s="185">
        <v>1.8812715709858128</v>
      </c>
      <c r="E77" s="184">
        <v>3.9275466284074607</v>
      </c>
      <c r="F77" s="185">
        <f t="shared" si="6"/>
        <v>-1.5473314720801374</v>
      </c>
      <c r="G77" s="184">
        <v>2.0992983202211355</v>
      </c>
      <c r="H77" s="185">
        <f t="shared" si="6"/>
        <v>-1.8282483081863252</v>
      </c>
      <c r="I77" s="184">
        <v>3.3620092378752888</v>
      </c>
      <c r="J77" s="185">
        <f t="shared" si="6"/>
        <v>1.2627109176541533</v>
      </c>
      <c r="K77" s="184">
        <v>3.9561174077303112</v>
      </c>
      <c r="L77" s="185">
        <f t="shared" si="7"/>
        <v>0.59410816985502235</v>
      </c>
      <c r="M77" s="184">
        <v>3.9655259822560205</v>
      </c>
      <c r="N77" s="185">
        <v>9.4085745257093123E-3</v>
      </c>
      <c r="O77" s="185">
        <v>-1.5093521182315777</v>
      </c>
    </row>
    <row r="78" spans="1:16" x14ac:dyDescent="0.25">
      <c r="A78" s="1">
        <v>4</v>
      </c>
      <c r="B78" s="114" t="s">
        <v>77</v>
      </c>
      <c r="C78" s="184">
        <v>3.6264367816091956</v>
      </c>
      <c r="D78" s="185">
        <v>2.595161646644506E-2</v>
      </c>
      <c r="E78" s="184" t="s">
        <v>236</v>
      </c>
      <c r="F78" s="185" t="str">
        <f>IFERROR(E78-C78,"-")</f>
        <v>-</v>
      </c>
      <c r="G78" s="184">
        <v>2.3735547248543858</v>
      </c>
      <c r="H78" s="185" t="str">
        <f>IFERROR(G78-E78,"-")</f>
        <v>-</v>
      </c>
      <c r="I78" s="184">
        <v>2.9039070749736009</v>
      </c>
      <c r="J78" s="185">
        <f>IFERROR(I78-G78,"-")</f>
        <v>0.53035235011921511</v>
      </c>
      <c r="K78" s="184">
        <v>3.1477088275689851</v>
      </c>
      <c r="L78" s="185">
        <f>IFERROR(K78-I78,"-")</f>
        <v>0.24380175259538417</v>
      </c>
      <c r="M78" s="184">
        <v>3.7439455782312927</v>
      </c>
      <c r="N78" s="185">
        <v>0.59623675066230764</v>
      </c>
      <c r="O78" s="185">
        <v>0.11750879662209712</v>
      </c>
    </row>
    <row r="79" spans="1:16" x14ac:dyDescent="0.25">
      <c r="A79" s="1">
        <v>5</v>
      </c>
      <c r="B79" s="114" t="s">
        <v>79</v>
      </c>
      <c r="C79" s="184">
        <v>3.2497920709731076</v>
      </c>
      <c r="D79" s="185">
        <v>0.25393701013609737</v>
      </c>
      <c r="E79" s="184" t="s">
        <v>236</v>
      </c>
      <c r="F79" s="185" t="str">
        <f t="shared" ref="F79:J87" si="8">IFERROR(E79-C79,"-")</f>
        <v>-</v>
      </c>
      <c r="G79" s="184">
        <v>2.313740285218441</v>
      </c>
      <c r="H79" s="185" t="str">
        <f t="shared" si="8"/>
        <v>-</v>
      </c>
      <c r="I79" s="184">
        <v>2.6267898852442366</v>
      </c>
      <c r="J79" s="185">
        <f t="shared" si="8"/>
        <v>0.31304960002579563</v>
      </c>
      <c r="K79" s="184">
        <v>2.8053254437869821</v>
      </c>
      <c r="L79" s="185">
        <f t="shared" ref="L79:L87" si="9">IFERROR(K79-I79,"-")</f>
        <v>0.1785355585427455</v>
      </c>
      <c r="M79" s="184">
        <v>3.0944155626362568</v>
      </c>
      <c r="N79" s="185">
        <v>0.28909011884927471</v>
      </c>
      <c r="O79" s="185">
        <v>-0.15537650833685079</v>
      </c>
    </row>
    <row r="80" spans="1:16" x14ac:dyDescent="0.25">
      <c r="A80" s="1">
        <v>6</v>
      </c>
      <c r="B80" s="114" t="s">
        <v>81</v>
      </c>
      <c r="C80" s="184">
        <v>3.1285724317112562</v>
      </c>
      <c r="D80" s="185">
        <v>0.50291137890839233</v>
      </c>
      <c r="E80" s="184" t="s">
        <v>236</v>
      </c>
      <c r="F80" s="185" t="str">
        <f t="shared" si="8"/>
        <v>-</v>
      </c>
      <c r="G80" s="184">
        <v>2.559573393916446</v>
      </c>
      <c r="H80" s="185" t="str">
        <f t="shared" si="8"/>
        <v>-</v>
      </c>
      <c r="I80" s="184">
        <v>2.9055428690056053</v>
      </c>
      <c r="J80" s="185">
        <f t="shared" si="8"/>
        <v>0.34596947508915932</v>
      </c>
      <c r="K80" s="184">
        <v>2.644238437001595</v>
      </c>
      <c r="L80" s="185">
        <f t="shared" si="9"/>
        <v>-0.26130443200401032</v>
      </c>
      <c r="M80" s="184">
        <v>2.7811035918792295</v>
      </c>
      <c r="N80" s="185">
        <v>0.13686515487763451</v>
      </c>
      <c r="O80" s="185">
        <v>-0.3474688398320267</v>
      </c>
    </row>
    <row r="81" spans="1:16" x14ac:dyDescent="0.25">
      <c r="A81" s="1">
        <v>7</v>
      </c>
      <c r="B81" s="114" t="s">
        <v>83</v>
      </c>
      <c r="C81" s="184">
        <v>3.4416698196493885</v>
      </c>
      <c r="D81" s="185">
        <v>-0.20457399501547879</v>
      </c>
      <c r="E81" s="184" t="s">
        <v>236</v>
      </c>
      <c r="F81" s="185" t="str">
        <f t="shared" si="8"/>
        <v>-</v>
      </c>
      <c r="G81" s="184">
        <v>2.8519527235354571</v>
      </c>
      <c r="H81" s="185" t="str">
        <f t="shared" si="8"/>
        <v>-</v>
      </c>
      <c r="I81" s="184">
        <v>2.9667500605278025</v>
      </c>
      <c r="J81" s="185">
        <f t="shared" si="8"/>
        <v>0.1147973369923454</v>
      </c>
      <c r="K81" s="184">
        <v>3.3240200593593285</v>
      </c>
      <c r="L81" s="185">
        <f t="shared" si="9"/>
        <v>0.35726999883152599</v>
      </c>
      <c r="M81" s="184">
        <v>3.6030543829153214</v>
      </c>
      <c r="N81" s="185">
        <v>0.27903432355599289</v>
      </c>
      <c r="O81" s="185">
        <v>0.16138456326593298</v>
      </c>
    </row>
    <row r="82" spans="1:16" x14ac:dyDescent="0.25">
      <c r="A82" s="1">
        <v>8</v>
      </c>
      <c r="B82" s="114" t="s">
        <v>85</v>
      </c>
      <c r="C82" s="184">
        <v>3.4269564837850814</v>
      </c>
      <c r="D82" s="185">
        <v>-0.40459184359823208</v>
      </c>
      <c r="E82" s="184">
        <v>3.0480277273477472</v>
      </c>
      <c r="F82" s="185">
        <f t="shared" si="8"/>
        <v>-0.37892875643733426</v>
      </c>
      <c r="G82" s="184">
        <v>3.4292054557263478</v>
      </c>
      <c r="H82" s="185">
        <f t="shared" si="8"/>
        <v>0.38117772837860064</v>
      </c>
      <c r="I82" s="184">
        <v>3.6775165319617926</v>
      </c>
      <c r="J82" s="185">
        <f t="shared" si="8"/>
        <v>0.24831107623544479</v>
      </c>
      <c r="K82" s="184">
        <v>3.551677964683237</v>
      </c>
      <c r="L82" s="185">
        <f t="shared" si="9"/>
        <v>-0.12583856727855558</v>
      </c>
      <c r="M82" s="184">
        <v>3.5742602160638799</v>
      </c>
      <c r="N82" s="185">
        <v>2.2582251380642848E-2</v>
      </c>
      <c r="O82" s="185">
        <v>0.14730373227879845</v>
      </c>
    </row>
    <row r="83" spans="1:16" x14ac:dyDescent="0.25">
      <c r="A83" s="1">
        <v>9</v>
      </c>
      <c r="B83" s="114" t="s">
        <v>87</v>
      </c>
      <c r="C83" s="184">
        <v>3.8531998045920859</v>
      </c>
      <c r="D83" s="185">
        <v>0.39850636997461431</v>
      </c>
      <c r="E83" s="184">
        <v>2.6368810100085041</v>
      </c>
      <c r="F83" s="185">
        <f t="shared" si="8"/>
        <v>-1.2163187945835818</v>
      </c>
      <c r="G83" s="184">
        <v>3.0147359454855196</v>
      </c>
      <c r="H83" s="185">
        <f t="shared" si="8"/>
        <v>0.37785493547701554</v>
      </c>
      <c r="I83" s="184">
        <v>3.3833937726647494</v>
      </c>
      <c r="J83" s="185">
        <f t="shared" si="8"/>
        <v>0.36865782717922979</v>
      </c>
      <c r="K83" s="184">
        <v>3.3359678313921242</v>
      </c>
      <c r="L83" s="185">
        <f t="shared" si="9"/>
        <v>-4.7425941272625227E-2</v>
      </c>
      <c r="M83" s="184">
        <v>3.3710453920220083</v>
      </c>
      <c r="N83" s="185">
        <v>3.5077560629884097E-2</v>
      </c>
      <c r="O83" s="185">
        <v>-0.48215441257007763</v>
      </c>
    </row>
    <row r="84" spans="1:16" x14ac:dyDescent="0.25">
      <c r="A84" s="1">
        <v>10</v>
      </c>
      <c r="B84" s="114" t="s">
        <v>89</v>
      </c>
      <c r="C84" s="184">
        <v>3.6045437978374437</v>
      </c>
      <c r="D84" s="185">
        <v>-0.19514095193268632</v>
      </c>
      <c r="E84" s="184">
        <v>2.3909129875696529</v>
      </c>
      <c r="F84" s="185">
        <f t="shared" si="8"/>
        <v>-1.2136308102677908</v>
      </c>
      <c r="G84" s="184">
        <v>2.6697407110398288</v>
      </c>
      <c r="H84" s="185">
        <f t="shared" si="8"/>
        <v>0.27882772347017593</v>
      </c>
      <c r="I84" s="184">
        <v>3.746944644140906</v>
      </c>
      <c r="J84" s="185">
        <f t="shared" si="8"/>
        <v>1.0772039331010772</v>
      </c>
      <c r="K84" s="184">
        <v>3.1570985259891389</v>
      </c>
      <c r="L84" s="185">
        <f t="shared" si="9"/>
        <v>-0.58984611815176713</v>
      </c>
      <c r="M84" s="184"/>
      <c r="N84" s="185" t="s">
        <v>236</v>
      </c>
      <c r="O84" s="185" t="s">
        <v>236</v>
      </c>
    </row>
    <row r="85" spans="1:16" x14ac:dyDescent="0.25">
      <c r="A85" s="1">
        <v>11</v>
      </c>
      <c r="B85" s="114" t="s">
        <v>91</v>
      </c>
      <c r="C85" s="184">
        <v>3.528169014084507</v>
      </c>
      <c r="D85" s="185">
        <v>-1.0650773404818779</v>
      </c>
      <c r="E85" s="184">
        <v>3.1232244318181817</v>
      </c>
      <c r="F85" s="185">
        <f t="shared" si="8"/>
        <v>-0.40494458226632535</v>
      </c>
      <c r="G85" s="184">
        <v>2.8078212290502793</v>
      </c>
      <c r="H85" s="185">
        <f t="shared" si="8"/>
        <v>-0.31540320276790235</v>
      </c>
      <c r="I85" s="184">
        <v>3.9559717830211629</v>
      </c>
      <c r="J85" s="185">
        <f t="shared" si="8"/>
        <v>1.1481505539708836</v>
      </c>
      <c r="K85" s="184">
        <v>4.0530846484935434</v>
      </c>
      <c r="L85" s="185">
        <f t="shared" si="9"/>
        <v>9.7112865472380516E-2</v>
      </c>
      <c r="M85" s="184"/>
      <c r="N85" s="185" t="s">
        <v>236</v>
      </c>
      <c r="O85" s="185" t="s">
        <v>236</v>
      </c>
    </row>
    <row r="86" spans="1:16" x14ac:dyDescent="0.25">
      <c r="A86" s="1">
        <v>12</v>
      </c>
      <c r="B86" s="114" t="s">
        <v>93</v>
      </c>
      <c r="C86" s="184">
        <v>3.5404695164681148</v>
      </c>
      <c r="D86" s="185">
        <v>-0.40079982864546349</v>
      </c>
      <c r="E86" s="184">
        <v>2.5420693575895394</v>
      </c>
      <c r="F86" s="185">
        <f t="shared" si="8"/>
        <v>-0.99840015887857536</v>
      </c>
      <c r="G86" s="184">
        <v>3.2043128654970761</v>
      </c>
      <c r="H86" s="185">
        <f t="shared" si="8"/>
        <v>0.66224350790753661</v>
      </c>
      <c r="I86" s="184">
        <v>5.4314686873189215</v>
      </c>
      <c r="J86" s="185">
        <f t="shared" si="8"/>
        <v>2.2271558218218455</v>
      </c>
      <c r="K86" s="184">
        <v>4.376825947016588</v>
      </c>
      <c r="L86" s="185">
        <f t="shared" si="9"/>
        <v>-1.0546427403023335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3.6204374397481138</v>
      </c>
      <c r="D87" s="187">
        <v>2.0020429289402397E-2</v>
      </c>
      <c r="E87" s="186">
        <v>2.8833021788655882</v>
      </c>
      <c r="F87" s="187">
        <f t="shared" si="8"/>
        <v>-0.73713526088252568</v>
      </c>
      <c r="G87" s="186">
        <v>2.6991773640913901</v>
      </c>
      <c r="H87" s="187">
        <f t="shared" si="8"/>
        <v>-0.18412481477419806</v>
      </c>
      <c r="I87" s="186">
        <v>3.3010908755802837</v>
      </c>
      <c r="J87" s="187">
        <f t="shared" si="8"/>
        <v>0.6019135114888936</v>
      </c>
      <c r="K87" s="186">
        <v>3.4031098256693291</v>
      </c>
      <c r="L87" s="187">
        <f t="shared" si="9"/>
        <v>0.10201895008904538</v>
      </c>
      <c r="M87" s="186">
        <v>3.5819446085963045</v>
      </c>
      <c r="N87" s="187">
        <v>0.24945261446464562</v>
      </c>
      <c r="O87" s="187">
        <v>-4.9134643708525161E-2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323</v>
      </c>
      <c r="O96" s="112" t="s">
        <v>324</v>
      </c>
    </row>
    <row r="97" spans="2:15" x14ac:dyDescent="0.25">
      <c r="B97" s="114" t="s">
        <v>71</v>
      </c>
      <c r="C97" s="184">
        <v>8.5632219213514933</v>
      </c>
      <c r="D97" s="185">
        <v>-6.0751417169775834E-2</v>
      </c>
      <c r="E97" s="184">
        <v>8.5592474598289545</v>
      </c>
      <c r="F97" s="185">
        <f t="shared" ref="F97:J99" si="10">IFERROR(E97-C97,"-")</f>
        <v>-3.9744615225387747E-3</v>
      </c>
      <c r="G97" s="184">
        <v>8.5618707372523541</v>
      </c>
      <c r="H97" s="185">
        <f t="shared" si="10"/>
        <v>2.6232774233996281E-3</v>
      </c>
      <c r="I97" s="184">
        <v>8.1534082166487156</v>
      </c>
      <c r="J97" s="185">
        <f t="shared" si="10"/>
        <v>-0.40846252060363852</v>
      </c>
      <c r="K97" s="184">
        <v>8.0675993703867839</v>
      </c>
      <c r="L97" s="185">
        <f t="shared" ref="L97:L99" si="11">IFERROR(K97-I97,"-")</f>
        <v>-8.5808846261931748E-2</v>
      </c>
      <c r="M97" s="184">
        <v>7.8156718233964888</v>
      </c>
      <c r="N97" s="185">
        <v>-0.25192754699029507</v>
      </c>
      <c r="O97" s="185">
        <v>-0.74755009795500449</v>
      </c>
    </row>
    <row r="98" spans="2:15" x14ac:dyDescent="0.25">
      <c r="B98" s="114" t="s">
        <v>73</v>
      </c>
      <c r="C98" s="184">
        <v>7.9469775236111904</v>
      </c>
      <c r="D98" s="185">
        <v>-2.5040578877444375E-4</v>
      </c>
      <c r="E98" s="184">
        <v>7.7267862628687372</v>
      </c>
      <c r="F98" s="185">
        <f t="shared" si="10"/>
        <v>-0.22019126074245321</v>
      </c>
      <c r="G98" s="184">
        <v>7.4285973837209305</v>
      </c>
      <c r="H98" s="185">
        <f t="shared" si="10"/>
        <v>-0.29818887914780667</v>
      </c>
      <c r="I98" s="184">
        <v>7.2097933809343209</v>
      </c>
      <c r="J98" s="185">
        <f t="shared" si="10"/>
        <v>-0.21880400278660961</v>
      </c>
      <c r="K98" s="184">
        <v>7.4318477680953228</v>
      </c>
      <c r="L98" s="185">
        <f t="shared" si="11"/>
        <v>0.2220543871610019</v>
      </c>
      <c r="M98" s="184">
        <v>7.3057963716537149</v>
      </c>
      <c r="N98" s="185">
        <v>-0.1260513964416079</v>
      </c>
      <c r="O98" s="185">
        <v>-0.64118115195747549</v>
      </c>
    </row>
    <row r="99" spans="2:15" x14ac:dyDescent="0.25">
      <c r="B99" s="114" t="s">
        <v>75</v>
      </c>
      <c r="C99" s="184">
        <v>7.3473056787258439</v>
      </c>
      <c r="D99" s="185">
        <v>-3.0554413661896263E-2</v>
      </c>
      <c r="E99" s="184">
        <v>8.8342124542124534</v>
      </c>
      <c r="F99" s="185">
        <f t="shared" si="10"/>
        <v>1.4869067754866094</v>
      </c>
      <c r="G99" s="184">
        <v>7.5388716890264877</v>
      </c>
      <c r="H99" s="185">
        <f t="shared" si="10"/>
        <v>-1.2953407651859656</v>
      </c>
      <c r="I99" s="184">
        <v>7.7024867188327706</v>
      </c>
      <c r="J99" s="185">
        <f t="shared" si="10"/>
        <v>0.16361502980628284</v>
      </c>
      <c r="K99" s="184">
        <v>7.2751699534647134</v>
      </c>
      <c r="L99" s="185">
        <f t="shared" si="11"/>
        <v>-0.42731676536805718</v>
      </c>
      <c r="M99" s="184">
        <v>6.9647433761292241</v>
      </c>
      <c r="N99" s="185">
        <v>-0.31042657733548928</v>
      </c>
      <c r="O99" s="185">
        <v>-0.38256230259661983</v>
      </c>
    </row>
    <row r="100" spans="2:15" x14ac:dyDescent="0.25">
      <c r="B100" s="114" t="s">
        <v>77</v>
      </c>
      <c r="C100" s="184">
        <v>7.1028586890544902</v>
      </c>
      <c r="D100" s="185">
        <v>-0.38090277106698167</v>
      </c>
      <c r="E100" s="184" t="s">
        <v>236</v>
      </c>
      <c r="F100" s="185" t="str">
        <f>IFERROR(E100-C100,"-")</f>
        <v>-</v>
      </c>
      <c r="G100" s="184">
        <v>7.1078660696384413</v>
      </c>
      <c r="H100" s="185" t="str">
        <f>IFERROR(G100-E100,"-")</f>
        <v>-</v>
      </c>
      <c r="I100" s="184">
        <v>7.0547524979436629</v>
      </c>
      <c r="J100" s="185">
        <f>IFERROR(I100-G100,"-")</f>
        <v>-5.3113571694778372E-2</v>
      </c>
      <c r="K100" s="184">
        <v>6.9265463745030589</v>
      </c>
      <c r="L100" s="185">
        <f>IFERROR(K100-I100,"-")</f>
        <v>-0.128206123440604</v>
      </c>
      <c r="M100" s="184">
        <v>7.0407772304324032</v>
      </c>
      <c r="N100" s="185">
        <v>0.11423085592934434</v>
      </c>
      <c r="O100" s="185">
        <v>-6.2081458622087027E-2</v>
      </c>
    </row>
    <row r="101" spans="2:15" x14ac:dyDescent="0.25">
      <c r="B101" s="114" t="s">
        <v>79</v>
      </c>
      <c r="C101" s="184">
        <v>7.1327507610770224</v>
      </c>
      <c r="D101" s="185">
        <v>-0.45346174684534724</v>
      </c>
      <c r="E101" s="184" t="s">
        <v>236</v>
      </c>
      <c r="F101" s="185" t="str">
        <f t="shared" ref="F101:J109" si="12">IFERROR(E101-C101,"-")</f>
        <v>-</v>
      </c>
      <c r="G101" s="184">
        <v>6.5101687140017326</v>
      </c>
      <c r="H101" s="185" t="str">
        <f t="shared" si="12"/>
        <v>-</v>
      </c>
      <c r="I101" s="184">
        <v>7.3525828303582896</v>
      </c>
      <c r="J101" s="185">
        <f t="shared" si="12"/>
        <v>0.84241411635655705</v>
      </c>
      <c r="K101" s="184">
        <v>7.2600205549845835</v>
      </c>
      <c r="L101" s="185">
        <f t="shared" ref="L101:L109" si="13">IFERROR(K101-I101,"-")</f>
        <v>-9.2562275373706093E-2</v>
      </c>
      <c r="M101" s="184">
        <v>7.0341730304230818</v>
      </c>
      <c r="N101" s="185">
        <v>-0.2258475245615017</v>
      </c>
      <c r="O101" s="185">
        <v>-9.8577730653940598E-2</v>
      </c>
    </row>
    <row r="102" spans="2:15" x14ac:dyDescent="0.25">
      <c r="B102" s="114" t="s">
        <v>81</v>
      </c>
      <c r="C102" s="184">
        <v>7.6896254808233948</v>
      </c>
      <c r="D102" s="185">
        <v>0.21128061418504096</v>
      </c>
      <c r="E102" s="184" t="s">
        <v>236</v>
      </c>
      <c r="F102" s="185" t="str">
        <f t="shared" si="12"/>
        <v>-</v>
      </c>
      <c r="G102" s="184">
        <v>7.3272741487822994</v>
      </c>
      <c r="H102" s="185" t="str">
        <f t="shared" si="12"/>
        <v>-</v>
      </c>
      <c r="I102" s="184">
        <v>7.7036482984689085</v>
      </c>
      <c r="J102" s="185">
        <f t="shared" si="12"/>
        <v>0.37637414968660909</v>
      </c>
      <c r="K102" s="184">
        <v>7.3676826716096624</v>
      </c>
      <c r="L102" s="185">
        <f t="shared" si="13"/>
        <v>-0.33596562685924614</v>
      </c>
      <c r="M102" s="184">
        <v>7.1731740093705731</v>
      </c>
      <c r="N102" s="185">
        <v>-0.19450866223908925</v>
      </c>
      <c r="O102" s="185">
        <v>-0.51645147145282166</v>
      </c>
    </row>
    <row r="103" spans="2:15" x14ac:dyDescent="0.25">
      <c r="B103" s="114" t="s">
        <v>83</v>
      </c>
      <c r="C103" s="184">
        <v>8.2745660413038848</v>
      </c>
      <c r="D103" s="185">
        <v>5.438517052671088E-2</v>
      </c>
      <c r="E103" s="184" t="s">
        <v>236</v>
      </c>
      <c r="F103" s="185" t="str">
        <f t="shared" si="12"/>
        <v>-</v>
      </c>
      <c r="G103" s="184">
        <v>7.4283947092967928</v>
      </c>
      <c r="H103" s="185" t="str">
        <f t="shared" si="12"/>
        <v>-</v>
      </c>
      <c r="I103" s="184">
        <v>7.7900538933283778</v>
      </c>
      <c r="J103" s="185">
        <f t="shared" si="12"/>
        <v>0.36165918403158503</v>
      </c>
      <c r="K103" s="184">
        <v>7.7930875248650189</v>
      </c>
      <c r="L103" s="185">
        <f t="shared" si="13"/>
        <v>3.033631536641046E-3</v>
      </c>
      <c r="M103" s="184">
        <v>7.6859264896747144</v>
      </c>
      <c r="N103" s="185">
        <v>-0.10716103519030451</v>
      </c>
      <c r="O103" s="185">
        <v>-0.58863955162917048</v>
      </c>
    </row>
    <row r="104" spans="2:15" x14ac:dyDescent="0.25">
      <c r="B104" s="114" t="s">
        <v>85</v>
      </c>
      <c r="C104" s="184">
        <v>8.7320664352919284</v>
      </c>
      <c r="D104" s="185">
        <v>0.23343965207185313</v>
      </c>
      <c r="E104" s="184">
        <v>7.9838443785031323</v>
      </c>
      <c r="F104" s="185">
        <f t="shared" si="12"/>
        <v>-0.74822205678879605</v>
      </c>
      <c r="G104" s="184">
        <v>7.9277582420543498</v>
      </c>
      <c r="H104" s="185">
        <f t="shared" si="12"/>
        <v>-5.6086136448782575E-2</v>
      </c>
      <c r="I104" s="184">
        <v>8.2023683428458209</v>
      </c>
      <c r="J104" s="185">
        <f t="shared" si="12"/>
        <v>0.27461010079147119</v>
      </c>
      <c r="K104" s="184">
        <v>8.149072850048233</v>
      </c>
      <c r="L104" s="185">
        <f t="shared" si="13"/>
        <v>-5.329549279758794E-2</v>
      </c>
      <c r="M104" s="184">
        <v>7.9129991561181434</v>
      </c>
      <c r="N104" s="185">
        <v>-0.23607369393008959</v>
      </c>
      <c r="O104" s="185">
        <v>-0.81906727917378497</v>
      </c>
    </row>
    <row r="105" spans="2:15" x14ac:dyDescent="0.25">
      <c r="B105" s="114" t="s">
        <v>87</v>
      </c>
      <c r="C105" s="184">
        <v>8.3455041637051277</v>
      </c>
      <c r="D105" s="185">
        <v>0.21719889065154341</v>
      </c>
      <c r="E105" s="184">
        <v>7.9890478855224236</v>
      </c>
      <c r="F105" s="185">
        <f t="shared" si="12"/>
        <v>-0.35645627818270409</v>
      </c>
      <c r="G105" s="184">
        <v>8.2263032272808072</v>
      </c>
      <c r="H105" s="185">
        <f t="shared" si="12"/>
        <v>0.23725534175838359</v>
      </c>
      <c r="I105" s="184">
        <v>7.6469238669493773</v>
      </c>
      <c r="J105" s="185">
        <f t="shared" si="12"/>
        <v>-0.57937936033142989</v>
      </c>
      <c r="K105" s="184">
        <v>7.5569947036719238</v>
      </c>
      <c r="L105" s="185">
        <f t="shared" si="13"/>
        <v>-8.9929163277453483E-2</v>
      </c>
      <c r="M105" s="184">
        <v>7.7414813195758185</v>
      </c>
      <c r="N105" s="185">
        <v>0.1844866159038947</v>
      </c>
      <c r="O105" s="185">
        <v>-0.60402284412930918</v>
      </c>
    </row>
    <row r="106" spans="2:15" x14ac:dyDescent="0.25">
      <c r="B106" s="114" t="s">
        <v>89</v>
      </c>
      <c r="C106" s="184">
        <v>7.653292537292339</v>
      </c>
      <c r="D106" s="185">
        <v>0.17613692763520739</v>
      </c>
      <c r="E106" s="184">
        <v>6.2485410452600183</v>
      </c>
      <c r="F106" s="185">
        <f t="shared" si="12"/>
        <v>-1.4047514920323207</v>
      </c>
      <c r="G106" s="184">
        <v>7.2299927074883445</v>
      </c>
      <c r="H106" s="185">
        <f t="shared" si="12"/>
        <v>0.98145166222832625</v>
      </c>
      <c r="I106" s="184">
        <v>7.2612598510936586</v>
      </c>
      <c r="J106" s="185">
        <f t="shared" si="12"/>
        <v>3.1267143605314018E-2</v>
      </c>
      <c r="K106" s="184">
        <v>7.2050071772884268</v>
      </c>
      <c r="L106" s="185">
        <f t="shared" si="13"/>
        <v>-5.6252673805231801E-2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7.7842391650225924</v>
      </c>
      <c r="D107" s="185">
        <v>0.20589778777897205</v>
      </c>
      <c r="E107" s="184">
        <v>7.793066875069778</v>
      </c>
      <c r="F107" s="185">
        <f t="shared" si="12"/>
        <v>8.8277100471856329E-3</v>
      </c>
      <c r="G107" s="184">
        <v>7.8109913679436014</v>
      </c>
      <c r="H107" s="185">
        <f t="shared" si="12"/>
        <v>1.7924492873823361E-2</v>
      </c>
      <c r="I107" s="184">
        <v>7.4824879494096317</v>
      </c>
      <c r="J107" s="185">
        <f t="shared" si="12"/>
        <v>-0.32850341853396969</v>
      </c>
      <c r="K107" s="184">
        <v>7.5707263977217494</v>
      </c>
      <c r="L107" s="185">
        <f t="shared" si="13"/>
        <v>8.823844831211769E-2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7.9112218831768804</v>
      </c>
      <c r="D108" s="185">
        <v>0.52793658058322013</v>
      </c>
      <c r="E108" s="184">
        <v>8.1032898705396494</v>
      </c>
      <c r="F108" s="185">
        <f t="shared" si="12"/>
        <v>0.19206798736276909</v>
      </c>
      <c r="G108" s="184">
        <v>7.6921547469176508</v>
      </c>
      <c r="H108" s="185">
        <f t="shared" si="12"/>
        <v>-0.41113512362199867</v>
      </c>
      <c r="I108" s="184">
        <v>7.3686150530927028</v>
      </c>
      <c r="J108" s="185">
        <f t="shared" si="12"/>
        <v>-0.32353969382494796</v>
      </c>
      <c r="K108" s="184">
        <v>7.3192962330594389</v>
      </c>
      <c r="L108" s="185">
        <f t="shared" si="13"/>
        <v>-4.9318820033263933E-2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7.8535728388390673</v>
      </c>
      <c r="D109" s="187">
        <v>5.2399575296645295E-2</v>
      </c>
      <c r="E109" s="186">
        <v>8.0718368101277527</v>
      </c>
      <c r="F109" s="187">
        <f t="shared" si="12"/>
        <v>0.21826397128868535</v>
      </c>
      <c r="G109" s="186">
        <v>7.6367448035474954</v>
      </c>
      <c r="H109" s="187">
        <f t="shared" si="12"/>
        <v>-0.43509200658025726</v>
      </c>
      <c r="I109" s="186">
        <v>7.5544930092828881</v>
      </c>
      <c r="J109" s="187">
        <f t="shared" si="12"/>
        <v>-8.225179426460727E-2</v>
      </c>
      <c r="K109" s="186">
        <v>7.4836684594743437</v>
      </c>
      <c r="L109" s="187">
        <f t="shared" si="13"/>
        <v>-7.0824549808544468E-2</v>
      </c>
      <c r="M109" s="186">
        <v>7.3991465263790586</v>
      </c>
      <c r="N109" s="187">
        <v>-0.12958254698285376</v>
      </c>
      <c r="O109" s="187">
        <v>-0.48033645625471166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323</v>
      </c>
      <c r="O118" s="112" t="s">
        <v>324</v>
      </c>
    </row>
    <row r="119" spans="1:16" x14ac:dyDescent="0.25">
      <c r="B119" s="114" t="s">
        <v>71</v>
      </c>
      <c r="C119" s="184">
        <v>8.0359141460650285</v>
      </c>
      <c r="D119" s="185">
        <v>-2.7007903975956538E-2</v>
      </c>
      <c r="E119" s="184">
        <v>8.1094278136971099</v>
      </c>
      <c r="F119" s="185">
        <f t="shared" ref="F119:J121" si="14">IFERROR(E119-C119,"-")</f>
        <v>7.3513667632081336E-2</v>
      </c>
      <c r="G119" s="184">
        <v>12.054758800521512</v>
      </c>
      <c r="H119" s="185">
        <f t="shared" si="14"/>
        <v>3.945330986824402</v>
      </c>
      <c r="I119" s="184">
        <v>8.2030497363545667</v>
      </c>
      <c r="J119" s="185">
        <f t="shared" si="14"/>
        <v>-3.8517090641669451</v>
      </c>
      <c r="K119" s="184">
        <v>8.0062304758288612</v>
      </c>
      <c r="L119" s="185">
        <f t="shared" ref="L119:L121" si="15">IFERROR(K119-I119,"-")</f>
        <v>-0.19681926052570553</v>
      </c>
      <c r="M119" s="184">
        <v>7.60976597659766</v>
      </c>
      <c r="N119" s="185">
        <v>-0.3964644992312012</v>
      </c>
      <c r="O119" s="185">
        <v>-0.42614816946736855</v>
      </c>
    </row>
    <row r="120" spans="1:16" x14ac:dyDescent="0.25">
      <c r="B120" s="114" t="s">
        <v>73</v>
      </c>
      <c r="C120" s="184">
        <v>7.2901177976509661</v>
      </c>
      <c r="D120" s="185">
        <v>1.6007971587765901E-2</v>
      </c>
      <c r="E120" s="184">
        <v>7.3333075375328898</v>
      </c>
      <c r="F120" s="185">
        <f t="shared" si="14"/>
        <v>4.318973988192365E-2</v>
      </c>
      <c r="G120" s="184">
        <v>8.64642082429501</v>
      </c>
      <c r="H120" s="185">
        <f t="shared" si="14"/>
        <v>1.3131132867621202</v>
      </c>
      <c r="I120" s="184">
        <v>6.9861841631241441</v>
      </c>
      <c r="J120" s="185">
        <f t="shared" si="14"/>
        <v>-1.6602366611708659</v>
      </c>
      <c r="K120" s="184">
        <v>7.1194102195259239</v>
      </c>
      <c r="L120" s="185">
        <f t="shared" si="15"/>
        <v>0.13322605640177976</v>
      </c>
      <c r="M120" s="184">
        <v>6.9493537721671172</v>
      </c>
      <c r="N120" s="185">
        <v>-0.17005644735880665</v>
      </c>
      <c r="O120" s="185">
        <v>-0.34076402548384888</v>
      </c>
    </row>
    <row r="121" spans="1:16" x14ac:dyDescent="0.25">
      <c r="B121" s="114" t="s">
        <v>75</v>
      </c>
      <c r="C121" s="184">
        <v>6.8306156126758593</v>
      </c>
      <c r="D121" s="185">
        <v>8.03411889656509E-2</v>
      </c>
      <c r="E121" s="184">
        <v>9.0768788343558278</v>
      </c>
      <c r="F121" s="185">
        <f t="shared" si="14"/>
        <v>2.2462632216799685</v>
      </c>
      <c r="G121" s="184">
        <v>7.5804020100502516</v>
      </c>
      <c r="H121" s="185">
        <f t="shared" si="14"/>
        <v>-1.4964768243055762</v>
      </c>
      <c r="I121" s="184">
        <v>7.3017321517104614</v>
      </c>
      <c r="J121" s="185">
        <f t="shared" si="14"/>
        <v>-0.27866985833979019</v>
      </c>
      <c r="K121" s="184">
        <v>6.7985230374056833</v>
      </c>
      <c r="L121" s="185">
        <f t="shared" si="15"/>
        <v>-0.5032091143047781</v>
      </c>
      <c r="M121" s="184">
        <v>6.6206231286721868</v>
      </c>
      <c r="N121" s="185">
        <v>-0.17789990873349648</v>
      </c>
      <c r="O121" s="185">
        <v>-0.20999248400367243</v>
      </c>
    </row>
    <row r="122" spans="1:16" x14ac:dyDescent="0.25">
      <c r="B122" s="114" t="s">
        <v>77</v>
      </c>
      <c r="C122" s="184">
        <v>6.6399599112320136</v>
      </c>
      <c r="D122" s="185">
        <v>-0.57382080175852135</v>
      </c>
      <c r="E122" s="184" t="s">
        <v>236</v>
      </c>
      <c r="F122" s="185" t="str">
        <f>IFERROR(E122-C122,"-")</f>
        <v>-</v>
      </c>
      <c r="G122" s="184">
        <v>6.3611556982343496</v>
      </c>
      <c r="H122" s="185" t="str">
        <f>IFERROR(G122-E122,"-")</f>
        <v>-</v>
      </c>
      <c r="I122" s="184">
        <v>7.0961008326938924</v>
      </c>
      <c r="J122" s="185">
        <f>IFERROR(I122-G122,"-")</f>
        <v>0.73494513445954279</v>
      </c>
      <c r="K122" s="184">
        <v>7.0240699001029583</v>
      </c>
      <c r="L122" s="185">
        <f>IFERROR(K122-I122,"-")</f>
        <v>-7.2030932590934071E-2</v>
      </c>
      <c r="M122" s="184">
        <v>6.9147633956066512</v>
      </c>
      <c r="N122" s="185">
        <v>-0.10930650449630708</v>
      </c>
      <c r="O122" s="185">
        <v>0.27480348437463764</v>
      </c>
    </row>
    <row r="123" spans="1:16" x14ac:dyDescent="0.25">
      <c r="B123" s="114" t="s">
        <v>79</v>
      </c>
      <c r="C123" s="184">
        <v>6.5804207025323844</v>
      </c>
      <c r="D123" s="185">
        <v>-0.29287663760333338</v>
      </c>
      <c r="E123" s="184" t="s">
        <v>236</v>
      </c>
      <c r="F123" s="185" t="str">
        <f t="shared" ref="F123:J131" si="16">IFERROR(E123-C123,"-")</f>
        <v>-</v>
      </c>
      <c r="G123" s="184">
        <v>5.8285302593659942</v>
      </c>
      <c r="H123" s="185" t="str">
        <f t="shared" si="16"/>
        <v>-</v>
      </c>
      <c r="I123" s="184">
        <v>7.1311349023943214</v>
      </c>
      <c r="J123" s="185">
        <f t="shared" si="16"/>
        <v>1.3026046430283271</v>
      </c>
      <c r="K123" s="184">
        <v>7.0512052100360654</v>
      </c>
      <c r="L123" s="185">
        <f t="shared" ref="L123:L131" si="17">IFERROR(K123-I123,"-")</f>
        <v>-7.9929692358255977E-2</v>
      </c>
      <c r="M123" s="184">
        <v>6.8214660908135869</v>
      </c>
      <c r="N123" s="185">
        <v>-0.22973911922247847</v>
      </c>
      <c r="O123" s="185">
        <v>0.24104538828120248</v>
      </c>
    </row>
    <row r="124" spans="1:16" x14ac:dyDescent="0.25">
      <c r="B124" s="114" t="s">
        <v>81</v>
      </c>
      <c r="C124" s="184">
        <v>7.2377557300031521</v>
      </c>
      <c r="D124" s="185">
        <v>0.35671536170901774</v>
      </c>
      <c r="E124" s="184" t="s">
        <v>236</v>
      </c>
      <c r="F124" s="185" t="str">
        <f t="shared" si="16"/>
        <v>-</v>
      </c>
      <c r="G124" s="184">
        <v>7.1674979218620116</v>
      </c>
      <c r="H124" s="185" t="str">
        <f t="shared" si="16"/>
        <v>-</v>
      </c>
      <c r="I124" s="184">
        <v>7.7562293471465571</v>
      </c>
      <c r="J124" s="185">
        <f t="shared" si="16"/>
        <v>0.58873142528454547</v>
      </c>
      <c r="K124" s="184">
        <v>7.2739933668445875</v>
      </c>
      <c r="L124" s="185">
        <f t="shared" si="17"/>
        <v>-0.48223598030196957</v>
      </c>
      <c r="M124" s="184">
        <v>7.0249498911746988</v>
      </c>
      <c r="N124" s="185">
        <v>-0.24904347566988871</v>
      </c>
      <c r="O124" s="185">
        <v>-0.21280583882845328</v>
      </c>
    </row>
    <row r="125" spans="1:16" x14ac:dyDescent="0.25">
      <c r="B125" s="114" t="s">
        <v>83</v>
      </c>
      <c r="C125" s="184">
        <v>7.7851252725032385</v>
      </c>
      <c r="D125" s="185">
        <v>0.15423803467086561</v>
      </c>
      <c r="E125" s="184" t="s">
        <v>236</v>
      </c>
      <c r="F125" s="185" t="str">
        <f t="shared" si="16"/>
        <v>-</v>
      </c>
      <c r="G125" s="184">
        <v>6.4390243902439028</v>
      </c>
      <c r="H125" s="185" t="str">
        <f t="shared" si="16"/>
        <v>-</v>
      </c>
      <c r="I125" s="184">
        <v>7.6928992706323465</v>
      </c>
      <c r="J125" s="185">
        <f t="shared" si="16"/>
        <v>1.2538748803884436</v>
      </c>
      <c r="K125" s="184">
        <v>7.7014004712360684</v>
      </c>
      <c r="L125" s="185">
        <f t="shared" si="17"/>
        <v>8.5012006037219479E-3</v>
      </c>
      <c r="M125" s="184">
        <v>7.667114060285245</v>
      </c>
      <c r="N125" s="185">
        <v>-3.4286410950823409E-2</v>
      </c>
      <c r="O125" s="185">
        <v>-0.11801121221799349</v>
      </c>
    </row>
    <row r="126" spans="1:16" x14ac:dyDescent="0.25">
      <c r="B126" s="114" t="s">
        <v>85</v>
      </c>
      <c r="C126" s="184">
        <v>8.528122835000886</v>
      </c>
      <c r="D126" s="185">
        <v>0.42251655671073074</v>
      </c>
      <c r="E126" s="184">
        <v>9.3448466427189825</v>
      </c>
      <c r="F126" s="185">
        <f t="shared" si="16"/>
        <v>0.8167238077180965</v>
      </c>
      <c r="G126" s="184">
        <v>7.6581415858253825</v>
      </c>
      <c r="H126" s="185">
        <f t="shared" si="16"/>
        <v>-1.6867050568936</v>
      </c>
      <c r="I126" s="184">
        <v>8.2025186541288733</v>
      </c>
      <c r="J126" s="185">
        <f t="shared" si="16"/>
        <v>0.54437706830349075</v>
      </c>
      <c r="K126" s="184">
        <v>7.9181916454327848</v>
      </c>
      <c r="L126" s="185">
        <f t="shared" si="17"/>
        <v>-0.28432700869608851</v>
      </c>
      <c r="M126" s="184">
        <v>7.9517282982445554</v>
      </c>
      <c r="N126" s="185">
        <v>3.3536652811770651E-2</v>
      </c>
      <c r="O126" s="185">
        <v>-0.57639453675633057</v>
      </c>
    </row>
    <row r="127" spans="1:16" x14ac:dyDescent="0.25">
      <c r="B127" s="114" t="s">
        <v>87</v>
      </c>
      <c r="C127" s="184">
        <v>8.2953926349419884</v>
      </c>
      <c r="D127" s="185">
        <v>0.48839299124037172</v>
      </c>
      <c r="E127" s="184">
        <v>8.2342462111140655</v>
      </c>
      <c r="F127" s="185">
        <f t="shared" si="16"/>
        <v>-6.1146423827922902E-2</v>
      </c>
      <c r="G127" s="184">
        <v>8.373772169167804</v>
      </c>
      <c r="H127" s="185">
        <f t="shared" si="16"/>
        <v>0.13952595805373846</v>
      </c>
      <c r="I127" s="184">
        <v>7.5888613861386141</v>
      </c>
      <c r="J127" s="185">
        <f t="shared" si="16"/>
        <v>-0.78491078302918993</v>
      </c>
      <c r="K127" s="184">
        <v>7.4400005001000196</v>
      </c>
      <c r="L127" s="185">
        <f t="shared" si="17"/>
        <v>-0.14886088603859449</v>
      </c>
      <c r="M127" s="184">
        <v>7.6924121541334243</v>
      </c>
      <c r="N127" s="185">
        <v>0.25241165403340471</v>
      </c>
      <c r="O127" s="185">
        <v>-0.60298048080856415</v>
      </c>
    </row>
    <row r="128" spans="1:16" x14ac:dyDescent="0.25">
      <c r="A128" s="120"/>
      <c r="B128" s="114" t="s">
        <v>89</v>
      </c>
      <c r="C128" s="184">
        <v>7.5821463868379748</v>
      </c>
      <c r="D128" s="185">
        <v>0.32090476695461501</v>
      </c>
      <c r="E128" s="184">
        <v>5.7621429724060027</v>
      </c>
      <c r="F128" s="185">
        <f t="shared" si="16"/>
        <v>-1.8200034144319721</v>
      </c>
      <c r="G128" s="184">
        <v>7.2825462164617756</v>
      </c>
      <c r="H128" s="185">
        <f t="shared" si="16"/>
        <v>1.5204032440557729</v>
      </c>
      <c r="I128" s="184">
        <v>7.422018229673137</v>
      </c>
      <c r="J128" s="185">
        <f t="shared" si="16"/>
        <v>0.13947201321136138</v>
      </c>
      <c r="K128" s="184">
        <v>7.1552670816273398</v>
      </c>
      <c r="L128" s="185">
        <f t="shared" si="17"/>
        <v>-0.26675114804579714</v>
      </c>
      <c r="M128" s="184"/>
      <c r="N128" s="185" t="s">
        <v>236</v>
      </c>
      <c r="O128" s="185" t="s">
        <v>236</v>
      </c>
    </row>
    <row r="129" spans="2:16" x14ac:dyDescent="0.25">
      <c r="B129" s="114" t="s">
        <v>91</v>
      </c>
      <c r="C129" s="184">
        <v>7.4172848397551316</v>
      </c>
      <c r="D129" s="185">
        <v>0.81614299673343371</v>
      </c>
      <c r="E129" s="184">
        <v>8.0004764173415914</v>
      </c>
      <c r="F129" s="185">
        <f t="shared" si="16"/>
        <v>0.58319157758645979</v>
      </c>
      <c r="G129" s="184">
        <v>7.3904339068056153</v>
      </c>
      <c r="H129" s="185">
        <f t="shared" si="16"/>
        <v>-0.61004251053597613</v>
      </c>
      <c r="I129" s="184">
        <v>7.0712416123352213</v>
      </c>
      <c r="J129" s="185">
        <f t="shared" si="16"/>
        <v>-0.31919229447039399</v>
      </c>
      <c r="K129" s="184">
        <v>7.1426627194028596</v>
      </c>
      <c r="L129" s="185">
        <f t="shared" si="17"/>
        <v>7.1421107067638268E-2</v>
      </c>
      <c r="M129" s="184"/>
      <c r="N129" s="185" t="s">
        <v>236</v>
      </c>
      <c r="O129" s="185" t="s">
        <v>236</v>
      </c>
    </row>
    <row r="130" spans="2:16" x14ac:dyDescent="0.25">
      <c r="B130" s="114" t="s">
        <v>93</v>
      </c>
      <c r="C130" s="184">
        <v>7.6424330798875113</v>
      </c>
      <c r="D130" s="185">
        <v>0.77276132617089477</v>
      </c>
      <c r="E130" s="184">
        <v>8.4893005745987722</v>
      </c>
      <c r="F130" s="185">
        <f t="shared" si="16"/>
        <v>0.84686749471126088</v>
      </c>
      <c r="G130" s="184">
        <v>7.7567766969067655</v>
      </c>
      <c r="H130" s="185">
        <f t="shared" si="16"/>
        <v>-0.73252387769200666</v>
      </c>
      <c r="I130" s="184">
        <v>7.1701048310241182</v>
      </c>
      <c r="J130" s="185">
        <f t="shared" si="16"/>
        <v>-0.5866718658826473</v>
      </c>
      <c r="K130" s="184">
        <v>7.1397235869671114</v>
      </c>
      <c r="L130" s="185">
        <f t="shared" si="17"/>
        <v>-3.0381244057006818E-2</v>
      </c>
      <c r="M130" s="184"/>
      <c r="N130" s="185" t="s">
        <v>236</v>
      </c>
      <c r="O130" s="185" t="s">
        <v>236</v>
      </c>
    </row>
    <row r="131" spans="2:16" ht="15.75" x14ac:dyDescent="0.25">
      <c r="B131" s="117" t="s">
        <v>30</v>
      </c>
      <c r="C131" s="186">
        <v>7.4579062136183758</v>
      </c>
      <c r="D131" s="187">
        <v>0.1901045837961659</v>
      </c>
      <c r="E131" s="186">
        <v>7.899505994080446</v>
      </c>
      <c r="F131" s="187">
        <f t="shared" si="16"/>
        <v>0.44159978046207016</v>
      </c>
      <c r="G131" s="186">
        <v>7.5633470151940667</v>
      </c>
      <c r="H131" s="187">
        <f t="shared" si="16"/>
        <v>-0.33615897888637924</v>
      </c>
      <c r="I131" s="186">
        <v>7.4516197361923346</v>
      </c>
      <c r="J131" s="187">
        <f t="shared" si="16"/>
        <v>-0.11172727900173207</v>
      </c>
      <c r="K131" s="186">
        <v>7.3061869308427632</v>
      </c>
      <c r="L131" s="187">
        <f t="shared" si="17"/>
        <v>-0.14543280534957148</v>
      </c>
      <c r="M131" s="186">
        <v>7.2469787317056378</v>
      </c>
      <c r="N131" s="187">
        <v>-0.1146462063683682</v>
      </c>
      <c r="O131" s="187">
        <v>-0.1815309027211951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323</v>
      </c>
      <c r="O140" s="112" t="s">
        <v>324</v>
      </c>
    </row>
    <row r="141" spans="2:16" x14ac:dyDescent="0.25">
      <c r="B141" s="114" t="s">
        <v>71</v>
      </c>
      <c r="C141" s="184">
        <v>9.7992331384750777</v>
      </c>
      <c r="D141" s="185">
        <v>7.253149998016184E-2</v>
      </c>
      <c r="E141" s="184">
        <v>9.9186997103315093</v>
      </c>
      <c r="F141" s="185">
        <f t="shared" ref="F141:J143" si="18">IFERROR(E141-C141,"-")</f>
        <v>0.11946657185643161</v>
      </c>
      <c r="G141" s="184">
        <v>8.7446651949963208</v>
      </c>
      <c r="H141" s="185">
        <f t="shared" si="18"/>
        <v>-1.1740345153351885</v>
      </c>
      <c r="I141" s="184">
        <v>9.1495250740475953</v>
      </c>
      <c r="J141" s="185">
        <f t="shared" si="18"/>
        <v>0.40485987905127452</v>
      </c>
      <c r="K141" s="184">
        <v>8.8933895716675142</v>
      </c>
      <c r="L141" s="185">
        <f t="shared" ref="L141:L143" si="19">IFERROR(K141-I141,"-")</f>
        <v>-0.25613550238008109</v>
      </c>
      <c r="M141" s="184">
        <v>8.500168520390968</v>
      </c>
      <c r="N141" s="185">
        <v>-0.39322105127654616</v>
      </c>
      <c r="O141" s="185">
        <v>-1.2990646180841097</v>
      </c>
    </row>
    <row r="142" spans="2:16" x14ac:dyDescent="0.25">
      <c r="B142" s="114" t="s">
        <v>73</v>
      </c>
      <c r="C142" s="184">
        <v>9.3406831247886366</v>
      </c>
      <c r="D142" s="185">
        <v>-5.5968891757382622E-2</v>
      </c>
      <c r="E142" s="184">
        <v>9.1612776541432126</v>
      </c>
      <c r="F142" s="185">
        <f t="shared" si="18"/>
        <v>-0.179405470645424</v>
      </c>
      <c r="G142" s="184">
        <v>7.4429400386847195</v>
      </c>
      <c r="H142" s="185">
        <f t="shared" si="18"/>
        <v>-1.7183376154584931</v>
      </c>
      <c r="I142" s="184">
        <v>8.0757748704890684</v>
      </c>
      <c r="J142" s="185">
        <f t="shared" si="18"/>
        <v>0.63283483180434885</v>
      </c>
      <c r="K142" s="184">
        <v>8.2758501758984622</v>
      </c>
      <c r="L142" s="185">
        <f t="shared" si="19"/>
        <v>0.20007530540939378</v>
      </c>
      <c r="M142" s="184">
        <v>8.0699797821691774</v>
      </c>
      <c r="N142" s="185">
        <v>-0.20587039372928473</v>
      </c>
      <c r="O142" s="185">
        <v>-1.2707033426194592</v>
      </c>
    </row>
    <row r="143" spans="2:16" x14ac:dyDescent="0.25">
      <c r="B143" s="114" t="s">
        <v>75</v>
      </c>
      <c r="C143" s="184">
        <v>8.4610894941634243</v>
      </c>
      <c r="D143" s="185">
        <v>0.39943566155987043</v>
      </c>
      <c r="E143" s="184">
        <v>7.9034090909090908</v>
      </c>
      <c r="F143" s="185">
        <f t="shared" si="18"/>
        <v>-0.55768040325433343</v>
      </c>
      <c r="G143" s="184">
        <v>6.9755899104963381</v>
      </c>
      <c r="H143" s="185">
        <f t="shared" si="18"/>
        <v>-0.92781918041275269</v>
      </c>
      <c r="I143" s="184">
        <v>8.5303169801394194</v>
      </c>
      <c r="J143" s="185">
        <f t="shared" si="18"/>
        <v>1.5547270696430813</v>
      </c>
      <c r="K143" s="184">
        <v>7.9383984792681481</v>
      </c>
      <c r="L143" s="185">
        <f t="shared" si="19"/>
        <v>-0.59191850087127129</v>
      </c>
      <c r="M143" s="184">
        <v>7.5169631774927597</v>
      </c>
      <c r="N143" s="185">
        <v>-0.42143530177538846</v>
      </c>
      <c r="O143" s="185">
        <v>-0.9441263166706646</v>
      </c>
    </row>
    <row r="144" spans="2:16" x14ac:dyDescent="0.25">
      <c r="B144" s="114" t="s">
        <v>77</v>
      </c>
      <c r="C144" s="184">
        <v>8.2523982999392835</v>
      </c>
      <c r="D144" s="185">
        <v>-0.47857946430074172</v>
      </c>
      <c r="E144" s="184" t="s">
        <v>236</v>
      </c>
      <c r="F144" s="185" t="str">
        <f>IFERROR(E144-C144,"-")</f>
        <v>-</v>
      </c>
      <c r="G144" s="184">
        <v>9.1342925659472414</v>
      </c>
      <c r="H144" s="185" t="str">
        <f>IFERROR(G144-E144,"-")</f>
        <v>-</v>
      </c>
      <c r="I144" s="184">
        <v>7.6792181316704644</v>
      </c>
      <c r="J144" s="185">
        <f>IFERROR(I144-G144,"-")</f>
        <v>-1.455074434276777</v>
      </c>
      <c r="K144" s="184">
        <v>7.1516565286718246</v>
      </c>
      <c r="L144" s="185">
        <f>IFERROR(K144-I144,"-")</f>
        <v>-0.52756160299863986</v>
      </c>
      <c r="M144" s="184">
        <v>7.532258064516129</v>
      </c>
      <c r="N144" s="185">
        <v>0.38060153584430445</v>
      </c>
      <c r="O144" s="185">
        <v>-0.72014023542315453</v>
      </c>
    </row>
    <row r="145" spans="1:16" x14ac:dyDescent="0.25">
      <c r="B145" s="114" t="s">
        <v>79</v>
      </c>
      <c r="C145" s="184">
        <v>8.1196450608215311</v>
      </c>
      <c r="D145" s="185">
        <v>-0.28589650089131524</v>
      </c>
      <c r="E145" s="184" t="s">
        <v>236</v>
      </c>
      <c r="F145" s="185" t="str">
        <f t="shared" ref="F145:J153" si="20">IFERROR(E145-C145,"-")</f>
        <v>-</v>
      </c>
      <c r="G145" s="184">
        <v>6.7332902809170161</v>
      </c>
      <c r="H145" s="185" t="str">
        <f t="shared" si="20"/>
        <v>-</v>
      </c>
      <c r="I145" s="184">
        <v>8.5769349845201237</v>
      </c>
      <c r="J145" s="185">
        <f t="shared" si="20"/>
        <v>1.8436447036031076</v>
      </c>
      <c r="K145" s="184">
        <v>8.2689469202384327</v>
      </c>
      <c r="L145" s="185">
        <f t="shared" ref="L145:L153" si="21">IFERROR(K145-I145,"-")</f>
        <v>-0.30798806428169101</v>
      </c>
      <c r="M145" s="184">
        <v>8.1437805228382647</v>
      </c>
      <c r="N145" s="185">
        <v>-0.12516639740016799</v>
      </c>
      <c r="O145" s="185">
        <v>2.4135462016733555E-2</v>
      </c>
    </row>
    <row r="146" spans="1:16" x14ac:dyDescent="0.25">
      <c r="B146" s="114" t="s">
        <v>81</v>
      </c>
      <c r="C146" s="184">
        <v>8.6953323903818962</v>
      </c>
      <c r="D146" s="185">
        <v>6.9684584987925291E-2</v>
      </c>
      <c r="E146" s="184" t="s">
        <v>236</v>
      </c>
      <c r="F146" s="185" t="str">
        <f t="shared" si="20"/>
        <v>-</v>
      </c>
      <c r="G146" s="184">
        <v>7.7101420284056807</v>
      </c>
      <c r="H146" s="185" t="str">
        <f t="shared" si="20"/>
        <v>-</v>
      </c>
      <c r="I146" s="184">
        <v>8.1869452410214389</v>
      </c>
      <c r="J146" s="185">
        <f t="shared" si="20"/>
        <v>0.4768032126157582</v>
      </c>
      <c r="K146" s="184">
        <v>8.4836212457888323</v>
      </c>
      <c r="L146" s="185">
        <f t="shared" si="21"/>
        <v>0.29667600476739331</v>
      </c>
      <c r="M146" s="184">
        <v>7.7936310679611651</v>
      </c>
      <c r="N146" s="185">
        <v>-0.68999017782766714</v>
      </c>
      <c r="O146" s="185">
        <v>-0.90170132242073109</v>
      </c>
    </row>
    <row r="147" spans="1:16" x14ac:dyDescent="0.25">
      <c r="B147" s="114" t="s">
        <v>83</v>
      </c>
      <c r="C147" s="184">
        <v>9.4308919422449922</v>
      </c>
      <c r="D147" s="185">
        <v>-0.13942510639736128</v>
      </c>
      <c r="E147" s="184" t="s">
        <v>236</v>
      </c>
      <c r="F147" s="185" t="str">
        <f t="shared" si="20"/>
        <v>-</v>
      </c>
      <c r="G147" s="184">
        <v>7.9656791907514455</v>
      </c>
      <c r="H147" s="185" t="str">
        <f t="shared" si="20"/>
        <v>-</v>
      </c>
      <c r="I147" s="184">
        <v>8.7215548243936034</v>
      </c>
      <c r="J147" s="185">
        <f t="shared" si="20"/>
        <v>0.75587563364215793</v>
      </c>
      <c r="K147" s="184">
        <v>8.5319226559649763</v>
      </c>
      <c r="L147" s="185">
        <f t="shared" si="21"/>
        <v>-0.18963216842862707</v>
      </c>
      <c r="M147" s="184">
        <v>7.9531952531878822</v>
      </c>
      <c r="N147" s="185">
        <v>-0.57872740277709411</v>
      </c>
      <c r="O147" s="185">
        <v>-1.4776966890571099</v>
      </c>
    </row>
    <row r="148" spans="1:16" x14ac:dyDescent="0.25">
      <c r="B148" s="114" t="s">
        <v>85</v>
      </c>
      <c r="C148" s="184">
        <v>9.2146074839329692</v>
      </c>
      <c r="D148" s="185">
        <v>0.34214069570686867</v>
      </c>
      <c r="E148" s="184">
        <v>8.5646190666134814</v>
      </c>
      <c r="F148" s="185">
        <f t="shared" si="20"/>
        <v>-0.64998841731948787</v>
      </c>
      <c r="G148" s="184">
        <v>8.2646411272567146</v>
      </c>
      <c r="H148" s="185">
        <f t="shared" si="20"/>
        <v>-0.29997793935676675</v>
      </c>
      <c r="I148" s="184">
        <v>8.5599384529304796</v>
      </c>
      <c r="J148" s="185">
        <f t="shared" si="20"/>
        <v>0.29529732567376499</v>
      </c>
      <c r="K148" s="184">
        <v>8.2914852615801866</v>
      </c>
      <c r="L148" s="185">
        <f t="shared" si="21"/>
        <v>-0.268453191350293</v>
      </c>
      <c r="M148" s="184">
        <v>7.9603726362625142</v>
      </c>
      <c r="N148" s="185">
        <v>-0.33111262531767238</v>
      </c>
      <c r="O148" s="185">
        <v>-1.254234847670455</v>
      </c>
    </row>
    <row r="149" spans="1:16" x14ac:dyDescent="0.25">
      <c r="B149" s="114" t="s">
        <v>87</v>
      </c>
      <c r="C149" s="184">
        <v>9.3278149653358842</v>
      </c>
      <c r="D149" s="185">
        <v>0.17612811187640531</v>
      </c>
      <c r="E149" s="184">
        <v>16.48526863084922</v>
      </c>
      <c r="F149" s="185">
        <f t="shared" si="20"/>
        <v>7.1574536655133354</v>
      </c>
      <c r="G149" s="184">
        <v>8.7193759750390019</v>
      </c>
      <c r="H149" s="185">
        <f t="shared" si="20"/>
        <v>-7.7658926558102177</v>
      </c>
      <c r="I149" s="184">
        <v>8.7860075927791126</v>
      </c>
      <c r="J149" s="185">
        <f t="shared" si="20"/>
        <v>6.6631617740110727E-2</v>
      </c>
      <c r="K149" s="184">
        <v>8.3840673575129525</v>
      </c>
      <c r="L149" s="185">
        <f t="shared" si="21"/>
        <v>-0.40194023526616007</v>
      </c>
      <c r="M149" s="184">
        <v>8.7306782635233073</v>
      </c>
      <c r="N149" s="185">
        <v>0.34661090601035482</v>
      </c>
      <c r="O149" s="185">
        <v>-0.59713670181257683</v>
      </c>
    </row>
    <row r="150" spans="1:16" x14ac:dyDescent="0.25">
      <c r="A150" s="120"/>
      <c r="B150" s="114" t="s">
        <v>89</v>
      </c>
      <c r="C150" s="184">
        <v>8.9691956327985736</v>
      </c>
      <c r="D150" s="185">
        <v>0.2404268300447665</v>
      </c>
      <c r="E150" s="184">
        <v>4.7581018518518521</v>
      </c>
      <c r="F150" s="185">
        <f t="shared" si="20"/>
        <v>-4.2110937809467215</v>
      </c>
      <c r="G150" s="184">
        <v>7.7491429504271645</v>
      </c>
      <c r="H150" s="185">
        <f t="shared" si="20"/>
        <v>2.9910410985753124</v>
      </c>
      <c r="I150" s="184">
        <v>7.9050098879367168</v>
      </c>
      <c r="J150" s="185">
        <f t="shared" si="20"/>
        <v>0.15586693750955227</v>
      </c>
      <c r="K150" s="184">
        <v>7.8560346382825186</v>
      </c>
      <c r="L150" s="185">
        <f t="shared" si="21"/>
        <v>-4.8975249654198194E-2</v>
      </c>
      <c r="M150" s="184"/>
      <c r="N150" s="185" t="s">
        <v>236</v>
      </c>
      <c r="O150" s="185" t="s">
        <v>236</v>
      </c>
    </row>
    <row r="151" spans="1:16" x14ac:dyDescent="0.25">
      <c r="B151" s="114" t="s">
        <v>91</v>
      </c>
      <c r="C151" s="184">
        <v>8.8137631252116968</v>
      </c>
      <c r="D151" s="185">
        <v>9.0038648213754513E-2</v>
      </c>
      <c r="E151" s="184">
        <v>7.6417066968070078</v>
      </c>
      <c r="F151" s="185">
        <f t="shared" si="20"/>
        <v>-1.172056428404689</v>
      </c>
      <c r="G151" s="184">
        <v>8.4391088279635937</v>
      </c>
      <c r="H151" s="185">
        <f t="shared" si="20"/>
        <v>0.79740213115658598</v>
      </c>
      <c r="I151" s="184">
        <v>8.2085274677646556</v>
      </c>
      <c r="J151" s="185">
        <f t="shared" si="20"/>
        <v>-0.23058136019893816</v>
      </c>
      <c r="K151" s="184">
        <v>8.2793894843162565</v>
      </c>
      <c r="L151" s="185">
        <f t="shared" si="21"/>
        <v>7.0862016551600959E-2</v>
      </c>
      <c r="M151" s="184"/>
      <c r="N151" s="185" t="s">
        <v>236</v>
      </c>
      <c r="O151" s="185" t="s">
        <v>236</v>
      </c>
    </row>
    <row r="152" spans="1:16" x14ac:dyDescent="0.25">
      <c r="B152" s="114" t="s">
        <v>93</v>
      </c>
      <c r="C152" s="184">
        <v>10.11741486585937</v>
      </c>
      <c r="D152" s="185">
        <v>1.0960934946459897</v>
      </c>
      <c r="E152" s="184">
        <v>9.4152144772117961</v>
      </c>
      <c r="F152" s="185">
        <f t="shared" si="20"/>
        <v>-0.70220038864757406</v>
      </c>
      <c r="G152" s="184">
        <v>8.6227938549481955</v>
      </c>
      <c r="H152" s="185">
        <f t="shared" si="20"/>
        <v>-0.79242062226360055</v>
      </c>
      <c r="I152" s="184">
        <v>8.7539784654973936</v>
      </c>
      <c r="J152" s="185">
        <f t="shared" si="20"/>
        <v>0.13118461054919806</v>
      </c>
      <c r="K152" s="184">
        <v>8.3164210013399931</v>
      </c>
      <c r="L152" s="185">
        <f t="shared" si="21"/>
        <v>-0.43755746415740049</v>
      </c>
      <c r="M152" s="184"/>
      <c r="N152" s="185" t="s">
        <v>236</v>
      </c>
      <c r="O152" s="185" t="s">
        <v>236</v>
      </c>
    </row>
    <row r="153" spans="1:16" ht="15.75" x14ac:dyDescent="0.25">
      <c r="B153" s="117" t="s">
        <v>30</v>
      </c>
      <c r="C153" s="186">
        <v>9.023316551916265</v>
      </c>
      <c r="D153" s="187">
        <v>0.13126766907118892</v>
      </c>
      <c r="E153" s="186">
        <v>8.9352478955566053</v>
      </c>
      <c r="F153" s="187">
        <f t="shared" si="20"/>
        <v>-8.8068656359659769E-2</v>
      </c>
      <c r="G153" s="186">
        <v>8.1951860588263603</v>
      </c>
      <c r="H153" s="187">
        <f t="shared" si="20"/>
        <v>-0.74006183673024495</v>
      </c>
      <c r="I153" s="186">
        <v>8.3907111087484267</v>
      </c>
      <c r="J153" s="187">
        <f t="shared" si="20"/>
        <v>0.19552504992206643</v>
      </c>
      <c r="K153" s="186">
        <v>8.1967261611280939</v>
      </c>
      <c r="L153" s="187">
        <f t="shared" si="21"/>
        <v>-0.1939849476203328</v>
      </c>
      <c r="M153" s="186">
        <v>7.9973569078080411</v>
      </c>
      <c r="N153" s="187">
        <v>-0.2162832532005412</v>
      </c>
      <c r="O153" s="187">
        <v>-0.94836890883125502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323</v>
      </c>
      <c r="O162" s="112" t="s">
        <v>324</v>
      </c>
    </row>
    <row r="163" spans="2:15" x14ac:dyDescent="0.25">
      <c r="B163" s="114" t="s">
        <v>71</v>
      </c>
      <c r="C163" s="184">
        <v>9.8332112332112338</v>
      </c>
      <c r="D163" s="185">
        <v>-0.98283573352066433</v>
      </c>
      <c r="E163" s="184">
        <v>9.7897689028494508</v>
      </c>
      <c r="F163" s="185">
        <f t="shared" ref="F163:J165" si="22">IFERROR(E163-C163,"-")</f>
        <v>-4.3442330361783021E-2</v>
      </c>
      <c r="G163" s="184">
        <v>9.2889710412815774</v>
      </c>
      <c r="H163" s="185">
        <f t="shared" si="22"/>
        <v>-0.50079786156787343</v>
      </c>
      <c r="I163" s="184">
        <v>8.4905610907184066</v>
      </c>
      <c r="J163" s="185">
        <f t="shared" si="22"/>
        <v>-0.79840995056317077</v>
      </c>
      <c r="K163" s="184">
        <v>9.4714077770846323</v>
      </c>
      <c r="L163" s="185">
        <f t="shared" ref="L163:L165" si="23">IFERROR(K163-I163,"-")</f>
        <v>0.98084668636622574</v>
      </c>
      <c r="M163" s="184">
        <v>10.558616758502755</v>
      </c>
      <c r="N163" s="185">
        <v>1.0872089814181223</v>
      </c>
      <c r="O163" s="185">
        <v>0.7254055252915208</v>
      </c>
    </row>
    <row r="164" spans="2:15" x14ac:dyDescent="0.25">
      <c r="B164" s="114" t="s">
        <v>73</v>
      </c>
      <c r="C164" s="184">
        <v>8.9198465963566633</v>
      </c>
      <c r="D164" s="185">
        <v>7.1693099348204115E-2</v>
      </c>
      <c r="E164" s="184">
        <v>7.7709839673058783</v>
      </c>
      <c r="F164" s="185">
        <f t="shared" si="22"/>
        <v>-1.1488626290507851</v>
      </c>
      <c r="G164" s="184">
        <v>7.4467548834278512</v>
      </c>
      <c r="H164" s="185">
        <f t="shared" si="22"/>
        <v>-0.32422908387802707</v>
      </c>
      <c r="I164" s="184">
        <v>7.6815722469764482</v>
      </c>
      <c r="J164" s="185">
        <f t="shared" si="22"/>
        <v>0.23481736354859706</v>
      </c>
      <c r="K164" s="184">
        <v>8.2667772583320769</v>
      </c>
      <c r="L164" s="185">
        <f t="shared" si="23"/>
        <v>0.58520501135562863</v>
      </c>
      <c r="M164" s="184">
        <v>8.7094584169109712</v>
      </c>
      <c r="N164" s="185">
        <v>0.44268115857889434</v>
      </c>
      <c r="O164" s="185">
        <v>-0.2103881794456921</v>
      </c>
    </row>
    <row r="165" spans="2:15" x14ac:dyDescent="0.25">
      <c r="B165" s="114" t="s">
        <v>75</v>
      </c>
      <c r="C165" s="184">
        <v>8.2431245666743695</v>
      </c>
      <c r="D165" s="185">
        <v>-1.1073315062973066</v>
      </c>
      <c r="E165" s="184">
        <v>9.1765571358509082</v>
      </c>
      <c r="F165" s="185">
        <f t="shared" si="22"/>
        <v>0.93343256917653861</v>
      </c>
      <c r="G165" s="184">
        <v>8.0158730158730158</v>
      </c>
      <c r="H165" s="185">
        <f t="shared" si="22"/>
        <v>-1.1606841199778923</v>
      </c>
      <c r="I165" s="184">
        <v>7.9774148013712445</v>
      </c>
      <c r="J165" s="185">
        <f t="shared" si="22"/>
        <v>-3.8458214501771337E-2</v>
      </c>
      <c r="K165" s="184">
        <v>8.4301207284632707</v>
      </c>
      <c r="L165" s="185">
        <f t="shared" si="23"/>
        <v>0.45270592709202617</v>
      </c>
      <c r="M165" s="184">
        <v>8.9442278352263092</v>
      </c>
      <c r="N165" s="185">
        <v>0.5141071067630385</v>
      </c>
      <c r="O165" s="185">
        <v>0.70110326855193961</v>
      </c>
    </row>
    <row r="166" spans="2:15" x14ac:dyDescent="0.25">
      <c r="B166" s="114" t="s">
        <v>77</v>
      </c>
      <c r="C166" s="184">
        <v>7.3866244558765333</v>
      </c>
      <c r="D166" s="185">
        <v>0.15104249152840321</v>
      </c>
      <c r="E166" s="184" t="s">
        <v>236</v>
      </c>
      <c r="F166" s="185" t="str">
        <f>IFERROR(E166-C166,"-")</f>
        <v>-</v>
      </c>
      <c r="G166" s="184">
        <v>6.38161411010155</v>
      </c>
      <c r="H166" s="185" t="str">
        <f>IFERROR(G166-E166,"-")</f>
        <v>-</v>
      </c>
      <c r="I166" s="184">
        <v>6.3636101914495464</v>
      </c>
      <c r="J166" s="185">
        <f>IFERROR(I166-G166,"-")</f>
        <v>-1.800391865200357E-2</v>
      </c>
      <c r="K166" s="184">
        <v>6.6114079615281858</v>
      </c>
      <c r="L166" s="185">
        <f>IFERROR(K166-I166,"-")</f>
        <v>0.24779777007863935</v>
      </c>
      <c r="M166" s="184">
        <v>6.7105347422350308</v>
      </c>
      <c r="N166" s="185">
        <v>9.9126780706844997E-2</v>
      </c>
      <c r="O166" s="185">
        <v>-0.6760897136415025</v>
      </c>
    </row>
    <row r="167" spans="2:15" x14ac:dyDescent="0.25">
      <c r="B167" s="114" t="s">
        <v>79</v>
      </c>
      <c r="C167" s="184">
        <v>6.6837968561064089</v>
      </c>
      <c r="D167" s="185">
        <v>-1.3500525272575379</v>
      </c>
      <c r="E167" s="184" t="s">
        <v>236</v>
      </c>
      <c r="F167" s="185" t="str">
        <f t="shared" ref="F167:J175" si="24">IFERROR(E167-C167,"-")</f>
        <v>-</v>
      </c>
      <c r="G167" s="184">
        <v>5.7004048582995948</v>
      </c>
      <c r="H167" s="185" t="str">
        <f t="shared" si="24"/>
        <v>-</v>
      </c>
      <c r="I167" s="184">
        <v>7.0117280557082644</v>
      </c>
      <c r="J167" s="185">
        <f t="shared" si="24"/>
        <v>1.3113231974086696</v>
      </c>
      <c r="K167" s="184">
        <v>7.0906549520766777</v>
      </c>
      <c r="L167" s="185">
        <f t="shared" ref="L167:L175" si="25">IFERROR(K167-I167,"-")</f>
        <v>7.8926896368413324E-2</v>
      </c>
      <c r="M167" s="184">
        <v>7.2181259600614442</v>
      </c>
      <c r="N167" s="185">
        <v>0.12747100798476652</v>
      </c>
      <c r="O167" s="185">
        <v>0.5343291039550353</v>
      </c>
    </row>
    <row r="168" spans="2:15" x14ac:dyDescent="0.25">
      <c r="B168" s="114" t="s">
        <v>81</v>
      </c>
      <c r="C168" s="184">
        <v>7.2263674614305753</v>
      </c>
      <c r="D168" s="185">
        <v>-0.3826221964850971</v>
      </c>
      <c r="E168" s="184" t="s">
        <v>236</v>
      </c>
      <c r="F168" s="185" t="str">
        <f t="shared" si="24"/>
        <v>-</v>
      </c>
      <c r="G168" s="184">
        <v>6.6358066712049011</v>
      </c>
      <c r="H168" s="185" t="str">
        <f t="shared" si="24"/>
        <v>-</v>
      </c>
      <c r="I168" s="184">
        <v>7.1589290100712359</v>
      </c>
      <c r="J168" s="185">
        <f t="shared" si="24"/>
        <v>0.52312233886633486</v>
      </c>
      <c r="K168" s="184">
        <v>6.7627544609198287</v>
      </c>
      <c r="L168" s="185">
        <f t="shared" si="25"/>
        <v>-0.39617454915140726</v>
      </c>
      <c r="M168" s="184">
        <v>6.9729327781082686</v>
      </c>
      <c r="N168" s="185">
        <v>0.21017831718843993</v>
      </c>
      <c r="O168" s="185">
        <v>-0.25343468332230668</v>
      </c>
    </row>
    <row r="169" spans="2:15" x14ac:dyDescent="0.25">
      <c r="B169" s="114" t="s">
        <v>83</v>
      </c>
      <c r="C169" s="184">
        <v>8.4183850931677018</v>
      </c>
      <c r="D169" s="185">
        <v>7.2140033879163568E-2</v>
      </c>
      <c r="E169" s="184" t="s">
        <v>236</v>
      </c>
      <c r="F169" s="185" t="str">
        <f t="shared" si="24"/>
        <v>-</v>
      </c>
      <c r="G169" s="184">
        <v>6.950538579907672</v>
      </c>
      <c r="H169" s="185" t="str">
        <f t="shared" si="24"/>
        <v>-</v>
      </c>
      <c r="I169" s="184">
        <v>7.2223531722647811</v>
      </c>
      <c r="J169" s="185">
        <f t="shared" si="24"/>
        <v>0.27181459235710914</v>
      </c>
      <c r="K169" s="184">
        <v>8.1781140861466817</v>
      </c>
      <c r="L169" s="185">
        <f t="shared" si="25"/>
        <v>0.95576091388190054</v>
      </c>
      <c r="M169" s="184">
        <v>7.5435435435435432</v>
      </c>
      <c r="N169" s="185">
        <v>-0.6345705426031385</v>
      </c>
      <c r="O169" s="185">
        <v>-0.87484154962415861</v>
      </c>
    </row>
    <row r="170" spans="2:15" x14ac:dyDescent="0.25">
      <c r="B170" s="114" t="s">
        <v>85</v>
      </c>
      <c r="C170" s="184">
        <v>9.4361702127659566</v>
      </c>
      <c r="D170" s="185">
        <v>-0.77047185365470838</v>
      </c>
      <c r="E170" s="184">
        <v>8.398076923076923</v>
      </c>
      <c r="F170" s="185">
        <f t="shared" si="24"/>
        <v>-1.0380932896890336</v>
      </c>
      <c r="G170" s="184">
        <v>9.0039615166949627</v>
      </c>
      <c r="H170" s="185">
        <f t="shared" si="24"/>
        <v>0.6058845936180397</v>
      </c>
      <c r="I170" s="184">
        <v>8.4010880316518293</v>
      </c>
      <c r="J170" s="185">
        <f t="shared" si="24"/>
        <v>-0.60287348504313343</v>
      </c>
      <c r="K170" s="184">
        <v>10.082657517155333</v>
      </c>
      <c r="L170" s="185">
        <f t="shared" si="25"/>
        <v>1.6815694855035037</v>
      </c>
      <c r="M170" s="184">
        <v>7.8926524231370507</v>
      </c>
      <c r="N170" s="185">
        <v>-2.1900050940182823</v>
      </c>
      <c r="O170" s="185">
        <v>-1.5435177896289058</v>
      </c>
    </row>
    <row r="171" spans="2:15" x14ac:dyDescent="0.25">
      <c r="B171" s="114" t="s">
        <v>87</v>
      </c>
      <c r="C171" s="184">
        <v>8.4479293544457974</v>
      </c>
      <c r="D171" s="185">
        <v>0.54396405085224142</v>
      </c>
      <c r="E171" s="184">
        <v>8.4134742404227207</v>
      </c>
      <c r="F171" s="185">
        <f t="shared" si="24"/>
        <v>-3.4455114023076661E-2</v>
      </c>
      <c r="G171" s="184">
        <v>8.4665534804753815</v>
      </c>
      <c r="H171" s="185">
        <f t="shared" si="24"/>
        <v>5.3079240052660737E-2</v>
      </c>
      <c r="I171" s="184">
        <v>7.2705110173464602</v>
      </c>
      <c r="J171" s="185">
        <f t="shared" si="24"/>
        <v>-1.1960424631289213</v>
      </c>
      <c r="K171" s="184">
        <v>7.9343756428718368</v>
      </c>
      <c r="L171" s="185">
        <f t="shared" si="25"/>
        <v>0.66386462552537662</v>
      </c>
      <c r="M171" s="184">
        <v>7.5521653543307083</v>
      </c>
      <c r="N171" s="185">
        <v>-0.38221028854112848</v>
      </c>
      <c r="O171" s="185">
        <v>-0.89576400011508905</v>
      </c>
    </row>
    <row r="172" spans="2:15" x14ac:dyDescent="0.25">
      <c r="B172" s="114" t="s">
        <v>89</v>
      </c>
      <c r="C172" s="184">
        <v>7.3268000000000004</v>
      </c>
      <c r="D172" s="185">
        <v>-0.1992615818072041</v>
      </c>
      <c r="E172" s="184">
        <v>7.1910274963820546</v>
      </c>
      <c r="F172" s="185">
        <f t="shared" si="24"/>
        <v>-0.13577250361794579</v>
      </c>
      <c r="G172" s="184">
        <v>7.0161228406909792</v>
      </c>
      <c r="H172" s="185">
        <f t="shared" si="24"/>
        <v>-0.17490465569107538</v>
      </c>
      <c r="I172" s="184">
        <v>6.5124237464662995</v>
      </c>
      <c r="J172" s="185">
        <f t="shared" si="24"/>
        <v>-0.50369909422467973</v>
      </c>
      <c r="K172" s="184">
        <v>7.7937348018881423</v>
      </c>
      <c r="L172" s="185">
        <f t="shared" si="25"/>
        <v>1.2813110554218428</v>
      </c>
      <c r="M172" s="184"/>
      <c r="N172" s="185" t="s">
        <v>236</v>
      </c>
      <c r="O172" s="185" t="s">
        <v>236</v>
      </c>
    </row>
    <row r="173" spans="2:15" x14ac:dyDescent="0.25">
      <c r="B173" s="114" t="s">
        <v>91</v>
      </c>
      <c r="C173" s="184">
        <v>7.8085655314757485</v>
      </c>
      <c r="D173" s="185">
        <v>-1.6147614283712883</v>
      </c>
      <c r="E173" s="184">
        <v>10.832713754646839</v>
      </c>
      <c r="F173" s="185">
        <f t="shared" si="24"/>
        <v>3.0241482231710908</v>
      </c>
      <c r="G173" s="184">
        <v>9.0211907164480323</v>
      </c>
      <c r="H173" s="185">
        <f t="shared" si="24"/>
        <v>-1.811523038198807</v>
      </c>
      <c r="I173" s="184">
        <v>8.0762171807290333</v>
      </c>
      <c r="J173" s="185">
        <f t="shared" si="24"/>
        <v>-0.944973535718999</v>
      </c>
      <c r="K173" s="184">
        <v>10.768174656763447</v>
      </c>
      <c r="L173" s="185">
        <f t="shared" si="25"/>
        <v>2.691957476034414</v>
      </c>
      <c r="M173" s="184"/>
      <c r="N173" s="185" t="s">
        <v>236</v>
      </c>
      <c r="O173" s="185" t="s">
        <v>236</v>
      </c>
    </row>
    <row r="174" spans="2:15" x14ac:dyDescent="0.25">
      <c r="B174" s="114" t="s">
        <v>93</v>
      </c>
      <c r="C174" s="184">
        <v>8.0690288713910761</v>
      </c>
      <c r="D174" s="185">
        <v>0.33214247587915491</v>
      </c>
      <c r="E174" s="184">
        <v>7.709090909090909</v>
      </c>
      <c r="F174" s="185">
        <f t="shared" si="24"/>
        <v>-0.35993796230016706</v>
      </c>
      <c r="G174" s="184">
        <v>7.1618352850835096</v>
      </c>
      <c r="H174" s="185">
        <f t="shared" si="24"/>
        <v>-0.54725562400739935</v>
      </c>
      <c r="I174" s="184">
        <v>7.313071543840775</v>
      </c>
      <c r="J174" s="185">
        <f t="shared" si="24"/>
        <v>0.15123625875726532</v>
      </c>
      <c r="K174" s="184">
        <v>7.3263428204579499</v>
      </c>
      <c r="L174" s="185">
        <f t="shared" si="25"/>
        <v>1.3271276617174976E-2</v>
      </c>
      <c r="M174" s="184"/>
      <c r="N174" s="185" t="s">
        <v>236</v>
      </c>
      <c r="O174" s="185" t="s">
        <v>236</v>
      </c>
    </row>
    <row r="175" spans="2:15" ht="15.75" x14ac:dyDescent="0.25">
      <c r="B175" s="117" t="s">
        <v>30</v>
      </c>
      <c r="C175" s="186">
        <v>8.1516425405641897</v>
      </c>
      <c r="D175" s="187">
        <v>-0.39100249072226667</v>
      </c>
      <c r="E175" s="186">
        <v>8.4506925477955512</v>
      </c>
      <c r="F175" s="187">
        <f t="shared" si="24"/>
        <v>0.29905000723136155</v>
      </c>
      <c r="G175" s="186">
        <v>7.5726670907249041</v>
      </c>
      <c r="H175" s="187">
        <f t="shared" si="24"/>
        <v>-0.87802545707064716</v>
      </c>
      <c r="I175" s="186">
        <v>7.3890876282132458</v>
      </c>
      <c r="J175" s="187">
        <f t="shared" si="24"/>
        <v>-0.18357946251165824</v>
      </c>
      <c r="K175" s="186">
        <v>8.1949520923255879</v>
      </c>
      <c r="L175" s="187">
        <f t="shared" si="25"/>
        <v>0.80586446411234203</v>
      </c>
      <c r="M175" s="186">
        <v>8.1024653998486933</v>
      </c>
      <c r="N175" s="187">
        <v>3.2632982614444472E-4</v>
      </c>
      <c r="O175" s="187">
        <v>-0.19381139593919627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323</v>
      </c>
      <c r="O184" s="112" t="s">
        <v>324</v>
      </c>
    </row>
    <row r="185" spans="1:16" x14ac:dyDescent="0.25">
      <c r="A185" s="120"/>
      <c r="B185" s="114" t="s">
        <v>71</v>
      </c>
      <c r="C185" s="184">
        <v>9.2666883751221096</v>
      </c>
      <c r="D185" s="185">
        <v>0.35382731331801054</v>
      </c>
      <c r="E185" s="184">
        <v>8.8133498145859086</v>
      </c>
      <c r="F185" s="185">
        <f t="shared" ref="F185:J187" si="26">IFERROR(E185-C185,"-")</f>
        <v>-0.45333856053620103</v>
      </c>
      <c r="G185" s="184">
        <v>12.473309608540925</v>
      </c>
      <c r="H185" s="185">
        <f t="shared" si="26"/>
        <v>3.6599597939550161</v>
      </c>
      <c r="I185" s="184">
        <v>8.7088772845952995</v>
      </c>
      <c r="J185" s="185">
        <f t="shared" si="26"/>
        <v>-3.7644323239456252</v>
      </c>
      <c r="K185" s="184">
        <v>9.0303465900015976</v>
      </c>
      <c r="L185" s="185">
        <f t="shared" ref="L185:L187" si="27">IFERROR(K185-I185,"-")</f>
        <v>0.32146930540629803</v>
      </c>
      <c r="M185" s="184">
        <v>8.5031357792411413</v>
      </c>
      <c r="N185" s="185">
        <v>-0.52721081076045628</v>
      </c>
      <c r="O185" s="185">
        <v>-0.76355259588096835</v>
      </c>
    </row>
    <row r="186" spans="1:16" x14ac:dyDescent="0.25">
      <c r="B186" s="114" t="s">
        <v>73</v>
      </c>
      <c r="C186" s="184">
        <v>8.7195281782437739</v>
      </c>
      <c r="D186" s="185">
        <v>0.15820455954310653</v>
      </c>
      <c r="E186" s="184">
        <v>8.3433203068461435</v>
      </c>
      <c r="F186" s="185">
        <f t="shared" si="26"/>
        <v>-0.37620787139763046</v>
      </c>
      <c r="G186" s="184">
        <v>14.453815261044177</v>
      </c>
      <c r="H186" s="185">
        <f t="shared" si="26"/>
        <v>6.1104949541980336</v>
      </c>
      <c r="I186" s="184">
        <v>6.9769477317554243</v>
      </c>
      <c r="J186" s="185">
        <f t="shared" si="26"/>
        <v>-7.4768675292887528</v>
      </c>
      <c r="K186" s="184">
        <v>7.7075522955718556</v>
      </c>
      <c r="L186" s="185">
        <f t="shared" si="27"/>
        <v>0.73060456381643135</v>
      </c>
      <c r="M186" s="184">
        <v>7.8615651670765221</v>
      </c>
      <c r="N186" s="185">
        <v>0.15401287150466647</v>
      </c>
      <c r="O186" s="185">
        <v>-0.85796301116725182</v>
      </c>
    </row>
    <row r="187" spans="1:16" x14ac:dyDescent="0.25">
      <c r="B187" s="114" t="s">
        <v>75</v>
      </c>
      <c r="C187" s="184">
        <v>7.7323165921640813</v>
      </c>
      <c r="D187" s="185">
        <v>0.28549812678666431</v>
      </c>
      <c r="E187" s="184">
        <v>9.8412825651302605</v>
      </c>
      <c r="F187" s="185">
        <f t="shared" si="26"/>
        <v>2.1089659729661792</v>
      </c>
      <c r="G187" s="184">
        <v>12.250825082508252</v>
      </c>
      <c r="H187" s="185">
        <f t="shared" si="26"/>
        <v>2.4095425173779912</v>
      </c>
      <c r="I187" s="184">
        <v>8.5546218487394956</v>
      </c>
      <c r="J187" s="185">
        <f t="shared" si="26"/>
        <v>-3.696203233768756</v>
      </c>
      <c r="K187" s="184">
        <v>7.6579337617399901</v>
      </c>
      <c r="L187" s="185">
        <f t="shared" si="27"/>
        <v>-0.89668808699950553</v>
      </c>
      <c r="M187" s="184">
        <v>7.2860209283606121</v>
      </c>
      <c r="N187" s="185">
        <v>-0.37191283337937797</v>
      </c>
      <c r="O187" s="185">
        <v>-0.44629566380346919</v>
      </c>
    </row>
    <row r="188" spans="1:16" x14ac:dyDescent="0.25">
      <c r="B188" s="114" t="s">
        <v>77</v>
      </c>
      <c r="C188" s="184">
        <v>7.200854700854701</v>
      </c>
      <c r="D188" s="185">
        <v>-0.79196664548147666</v>
      </c>
      <c r="E188" s="184" t="s">
        <v>236</v>
      </c>
      <c r="F188" s="185" t="str">
        <f>IFERROR(E188-C188,"-")</f>
        <v>-</v>
      </c>
      <c r="G188" s="184">
        <v>8.6115288220551385</v>
      </c>
      <c r="H188" s="185" t="str">
        <f>IFERROR(G188-E188,"-")</f>
        <v>-</v>
      </c>
      <c r="I188" s="184">
        <v>7.242046234836347</v>
      </c>
      <c r="J188" s="185">
        <f>IFERROR(I188-G188,"-")</f>
        <v>-1.3694825872187915</v>
      </c>
      <c r="K188" s="184">
        <v>6.7489429946056276</v>
      </c>
      <c r="L188" s="185">
        <f>IFERROR(K188-I188,"-")</f>
        <v>-0.49310324023071939</v>
      </c>
      <c r="M188" s="184">
        <v>7.6862615587846763</v>
      </c>
      <c r="N188" s="185">
        <v>0.93731856417904869</v>
      </c>
      <c r="O188" s="185">
        <v>0.48540685792997529</v>
      </c>
    </row>
    <row r="189" spans="1:16" x14ac:dyDescent="0.25">
      <c r="B189" s="114" t="s">
        <v>79</v>
      </c>
      <c r="C189" s="184">
        <v>7.779356456330965</v>
      </c>
      <c r="D189" s="185">
        <v>-0.21407296291447775</v>
      </c>
      <c r="E189" s="184" t="s">
        <v>236</v>
      </c>
      <c r="F189" s="185" t="str">
        <f t="shared" ref="F189:J197" si="28">IFERROR(E189-C189,"-")</f>
        <v>-</v>
      </c>
      <c r="G189" s="184">
        <v>6.3733634311512413</v>
      </c>
      <c r="H189" s="185" t="str">
        <f t="shared" si="28"/>
        <v>-</v>
      </c>
      <c r="I189" s="184">
        <v>7.2300592128178334</v>
      </c>
      <c r="J189" s="185">
        <f t="shared" si="28"/>
        <v>0.8566957816665921</v>
      </c>
      <c r="K189" s="184">
        <v>7.35172631247044</v>
      </c>
      <c r="L189" s="185">
        <f t="shared" ref="L189:L197" si="29">IFERROR(K189-I189,"-")</f>
        <v>0.12166709965260658</v>
      </c>
      <c r="M189" s="184">
        <v>7.3568722011712024</v>
      </c>
      <c r="N189" s="185">
        <v>5.1458887007624909E-3</v>
      </c>
      <c r="O189" s="185">
        <v>-0.42248425515976251</v>
      </c>
    </row>
    <row r="190" spans="1:16" x14ac:dyDescent="0.25">
      <c r="B190" s="114" t="s">
        <v>120</v>
      </c>
      <c r="C190" s="184">
        <v>7.6766990291262136</v>
      </c>
      <c r="D190" s="185">
        <v>-0.58569164142772223</v>
      </c>
      <c r="E190" s="184" t="s">
        <v>236</v>
      </c>
      <c r="F190" s="185" t="str">
        <f t="shared" si="28"/>
        <v>-</v>
      </c>
      <c r="G190" s="184">
        <v>7.7167957117331749</v>
      </c>
      <c r="H190" s="185" t="str">
        <f t="shared" si="28"/>
        <v>-</v>
      </c>
      <c r="I190" s="184">
        <v>7.8921325051759839</v>
      </c>
      <c r="J190" s="185">
        <f t="shared" si="28"/>
        <v>0.17533679344280895</v>
      </c>
      <c r="K190" s="184">
        <v>7.3744283157685429</v>
      </c>
      <c r="L190" s="185">
        <f t="shared" si="29"/>
        <v>-0.51770418940744101</v>
      </c>
      <c r="M190" s="184">
        <v>7.5051059001512863</v>
      </c>
      <c r="N190" s="185">
        <v>0.13067758438274346</v>
      </c>
      <c r="O190" s="185">
        <v>-0.17159312897492729</v>
      </c>
    </row>
    <row r="191" spans="1:16" x14ac:dyDescent="0.25">
      <c r="B191" s="114" t="s">
        <v>83</v>
      </c>
      <c r="C191" s="184">
        <v>8.4107765451664029</v>
      </c>
      <c r="D191" s="185">
        <v>-0.37600417023017485</v>
      </c>
      <c r="E191" s="184" t="s">
        <v>236</v>
      </c>
      <c r="F191" s="185" t="str">
        <f t="shared" si="28"/>
        <v>-</v>
      </c>
      <c r="G191" s="184">
        <v>8.4972983404091078</v>
      </c>
      <c r="H191" s="185" t="str">
        <f t="shared" si="28"/>
        <v>-</v>
      </c>
      <c r="I191" s="184">
        <v>7.8187372708757641</v>
      </c>
      <c r="J191" s="185">
        <f t="shared" si="28"/>
        <v>-0.67856106953334372</v>
      </c>
      <c r="K191" s="184">
        <v>7.6733506622106695</v>
      </c>
      <c r="L191" s="185">
        <f t="shared" si="29"/>
        <v>-0.14538660866509456</v>
      </c>
      <c r="M191" s="184">
        <v>7.6679137049507418</v>
      </c>
      <c r="N191" s="185">
        <v>-5.436957259927766E-3</v>
      </c>
      <c r="O191" s="185">
        <v>-0.74286284021566118</v>
      </c>
    </row>
    <row r="192" spans="1:16" x14ac:dyDescent="0.25">
      <c r="B192" s="114" t="s">
        <v>85</v>
      </c>
      <c r="C192" s="184">
        <v>8.4345609065155802</v>
      </c>
      <c r="D192" s="185">
        <v>-0.36976261193391657</v>
      </c>
      <c r="E192" s="184">
        <v>7.5310063126624582</v>
      </c>
      <c r="F192" s="185">
        <f t="shared" si="28"/>
        <v>-0.90355459385312198</v>
      </c>
      <c r="G192" s="184">
        <v>7.9433344251555846</v>
      </c>
      <c r="H192" s="185">
        <f t="shared" si="28"/>
        <v>0.4123281124931264</v>
      </c>
      <c r="I192" s="184">
        <v>7.9286612758310868</v>
      </c>
      <c r="J192" s="185">
        <f t="shared" si="28"/>
        <v>-1.4673149324497814E-2</v>
      </c>
      <c r="K192" s="184">
        <v>8.1656338971696538</v>
      </c>
      <c r="L192" s="185">
        <f t="shared" si="29"/>
        <v>0.236972621338567</v>
      </c>
      <c r="M192" s="184">
        <v>7.7958266452648477</v>
      </c>
      <c r="N192" s="185">
        <v>-0.36980725190480612</v>
      </c>
      <c r="O192" s="185">
        <v>-0.63873426125073252</v>
      </c>
    </row>
    <row r="193" spans="2:16" x14ac:dyDescent="0.25">
      <c r="B193" s="114" t="s">
        <v>87</v>
      </c>
      <c r="C193" s="184">
        <v>8.549366535605067</v>
      </c>
      <c r="D193" s="185">
        <v>4.5225297592860869E-2</v>
      </c>
      <c r="E193" s="184">
        <v>7.7185580774365823</v>
      </c>
      <c r="F193" s="185">
        <f t="shared" si="28"/>
        <v>-0.8308084581684847</v>
      </c>
      <c r="G193" s="184">
        <v>8.4934531059683316</v>
      </c>
      <c r="H193" s="185">
        <f t="shared" si="28"/>
        <v>0.7748950285317493</v>
      </c>
      <c r="I193" s="184">
        <v>7.9258992805755399</v>
      </c>
      <c r="J193" s="185">
        <f t="shared" si="28"/>
        <v>-0.56755382539279164</v>
      </c>
      <c r="K193" s="184">
        <v>7.8255897069335241</v>
      </c>
      <c r="L193" s="185">
        <f t="shared" si="29"/>
        <v>-0.10030957364201587</v>
      </c>
      <c r="M193" s="184">
        <v>7.7792072322670371</v>
      </c>
      <c r="N193" s="185">
        <v>-4.6382474666486928E-2</v>
      </c>
      <c r="O193" s="185">
        <v>-0.77015930333802984</v>
      </c>
    </row>
    <row r="194" spans="2:16" x14ac:dyDescent="0.25">
      <c r="B194" s="114" t="s">
        <v>89</v>
      </c>
      <c r="C194" s="184">
        <v>6.9204971058903642</v>
      </c>
      <c r="D194" s="185">
        <v>-0.11306094654409282</v>
      </c>
      <c r="E194" s="184">
        <v>7.8821989528795813</v>
      </c>
      <c r="F194" s="185">
        <f t="shared" si="28"/>
        <v>0.96170184698921712</v>
      </c>
      <c r="G194" s="184">
        <v>6.4446714334354782</v>
      </c>
      <c r="H194" s="185">
        <f t="shared" si="28"/>
        <v>-1.4375275194441031</v>
      </c>
      <c r="I194" s="184">
        <v>6.3134996801023675</v>
      </c>
      <c r="J194" s="185">
        <f t="shared" si="28"/>
        <v>-0.13117175333311071</v>
      </c>
      <c r="K194" s="184">
        <v>6.8738239463848432</v>
      </c>
      <c r="L194" s="185">
        <f t="shared" si="29"/>
        <v>0.56032426628247567</v>
      </c>
      <c r="M194" s="184"/>
      <c r="N194" s="185" t="s">
        <v>236</v>
      </c>
      <c r="O194" s="185" t="s">
        <v>236</v>
      </c>
    </row>
    <row r="195" spans="2:16" x14ac:dyDescent="0.25">
      <c r="B195" s="114" t="s">
        <v>91</v>
      </c>
      <c r="C195" s="184">
        <v>7.7921008403361345</v>
      </c>
      <c r="D195" s="185">
        <v>-0.99879086833760056</v>
      </c>
      <c r="E195" s="184">
        <v>8.5499040307101719</v>
      </c>
      <c r="F195" s="185">
        <f t="shared" si="28"/>
        <v>0.75780319037403743</v>
      </c>
      <c r="G195" s="184">
        <v>9.2018958378731757</v>
      </c>
      <c r="H195" s="185">
        <f t="shared" si="28"/>
        <v>0.65199180716300376</v>
      </c>
      <c r="I195" s="184">
        <v>8.8920780711825493</v>
      </c>
      <c r="J195" s="185">
        <f t="shared" si="28"/>
        <v>-0.30981776669062633</v>
      </c>
      <c r="K195" s="184">
        <v>8.6272536687631032</v>
      </c>
      <c r="L195" s="185">
        <f t="shared" si="29"/>
        <v>-0.26482440241944616</v>
      </c>
      <c r="M195" s="184"/>
      <c r="N195" s="185" t="s">
        <v>236</v>
      </c>
      <c r="O195" s="185" t="s">
        <v>236</v>
      </c>
    </row>
    <row r="196" spans="2:16" x14ac:dyDescent="0.25">
      <c r="B196" s="114" t="s">
        <v>93</v>
      </c>
      <c r="C196" s="184">
        <v>8.4378679888441273</v>
      </c>
      <c r="D196" s="185">
        <v>1.1276842622633509E-2</v>
      </c>
      <c r="E196" s="184">
        <v>8.4763610315186249</v>
      </c>
      <c r="F196" s="185">
        <f t="shared" si="28"/>
        <v>3.8493042674497602E-2</v>
      </c>
      <c r="G196" s="184">
        <v>7.4289384561485461</v>
      </c>
      <c r="H196" s="185">
        <f t="shared" si="28"/>
        <v>-1.0474225753700788</v>
      </c>
      <c r="I196" s="184">
        <v>7.6410361281526926</v>
      </c>
      <c r="J196" s="185">
        <f t="shared" si="28"/>
        <v>0.21209767200414653</v>
      </c>
      <c r="K196" s="184">
        <v>7.7963321709931552</v>
      </c>
      <c r="L196" s="185">
        <f t="shared" si="29"/>
        <v>0.15529604284046261</v>
      </c>
      <c r="M196" s="184"/>
      <c r="N196" s="185" t="s">
        <v>236</v>
      </c>
      <c r="O196" s="185" t="s">
        <v>236</v>
      </c>
    </row>
    <row r="197" spans="2:16" ht="15.75" x14ac:dyDescent="0.25">
      <c r="B197" s="117" t="s">
        <v>30</v>
      </c>
      <c r="C197" s="186">
        <v>8.0583304872495454</v>
      </c>
      <c r="D197" s="187">
        <v>-0.21584948413012306</v>
      </c>
      <c r="E197" s="186">
        <v>8.3338509316770182</v>
      </c>
      <c r="F197" s="187">
        <f t="shared" si="28"/>
        <v>0.27552044442747281</v>
      </c>
      <c r="G197" s="186">
        <v>7.9855857244715089</v>
      </c>
      <c r="H197" s="187">
        <f t="shared" si="28"/>
        <v>-0.34826520720550924</v>
      </c>
      <c r="I197" s="186">
        <v>7.7256410566110665</v>
      </c>
      <c r="J197" s="187">
        <f t="shared" si="28"/>
        <v>-0.25994466786044246</v>
      </c>
      <c r="K197" s="186">
        <v>7.7249021514222322</v>
      </c>
      <c r="L197" s="187">
        <f t="shared" si="29"/>
        <v>-7.3890518883423795E-4</v>
      </c>
      <c r="M197" s="186">
        <v>7.713836054536273</v>
      </c>
      <c r="N197" s="187">
        <v>-4.0155669961485785E-3</v>
      </c>
      <c r="O197" s="187">
        <v>-0.45639512598455667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323</v>
      </c>
      <c r="O206" s="112" t="s">
        <v>324</v>
      </c>
    </row>
    <row r="207" spans="2:16" x14ac:dyDescent="0.25">
      <c r="B207" s="114" t="s">
        <v>71</v>
      </c>
      <c r="C207" s="184">
        <v>8.9468033186920444</v>
      </c>
      <c r="D207" s="185">
        <v>-0.3416974751387567</v>
      </c>
      <c r="E207" s="184">
        <v>8.4330054644808747</v>
      </c>
      <c r="F207" s="185">
        <f t="shared" ref="F207:J209" si="30">IFERROR(E207-C207,"-")</f>
        <v>-0.51379785421116964</v>
      </c>
      <c r="G207" s="184">
        <v>11.666666666666666</v>
      </c>
      <c r="H207" s="185">
        <f t="shared" si="30"/>
        <v>3.2336612021857913</v>
      </c>
      <c r="I207" s="184">
        <v>7.6091895557816205</v>
      </c>
      <c r="J207" s="185">
        <f t="shared" si="30"/>
        <v>-4.0574771108850456</v>
      </c>
      <c r="K207" s="184">
        <v>7.798589196213106</v>
      </c>
      <c r="L207" s="185">
        <f t="shared" ref="L207:L209" si="31">IFERROR(K207-I207,"-")</f>
        <v>0.18939964043148549</v>
      </c>
      <c r="M207" s="184">
        <v>7.9869806624545276</v>
      </c>
      <c r="N207" s="185">
        <v>0.18839146624142167</v>
      </c>
      <c r="O207" s="185">
        <v>-0.95982265623751672</v>
      </c>
    </row>
    <row r="208" spans="2:16" x14ac:dyDescent="0.25">
      <c r="B208" s="114" t="s">
        <v>73</v>
      </c>
      <c r="C208" s="184">
        <v>8.0986423419601188</v>
      </c>
      <c r="D208" s="185">
        <v>0.5521766081962145</v>
      </c>
      <c r="E208" s="184">
        <v>7.5485582876348838</v>
      </c>
      <c r="F208" s="185">
        <f t="shared" si="30"/>
        <v>-0.55008405432523499</v>
      </c>
      <c r="G208" s="184">
        <v>6.6411764705882357</v>
      </c>
      <c r="H208" s="185">
        <f t="shared" si="30"/>
        <v>-0.90738181704664811</v>
      </c>
      <c r="I208" s="184">
        <v>6.6759882869692531</v>
      </c>
      <c r="J208" s="185">
        <f t="shared" si="30"/>
        <v>3.481181638101738E-2</v>
      </c>
      <c r="K208" s="184">
        <v>7.4807584006007133</v>
      </c>
      <c r="L208" s="185">
        <f t="shared" si="31"/>
        <v>0.80477011363146023</v>
      </c>
      <c r="M208" s="184">
        <v>7.8487669443083456</v>
      </c>
      <c r="N208" s="185">
        <v>0.36800854370763236</v>
      </c>
      <c r="O208" s="185">
        <v>-0.24987539765177313</v>
      </c>
    </row>
    <row r="209" spans="2:16" x14ac:dyDescent="0.25">
      <c r="B209" s="114" t="s">
        <v>75</v>
      </c>
      <c r="C209" s="184">
        <v>7.6330428333024294</v>
      </c>
      <c r="D209" s="185">
        <v>-0.43667023789842041</v>
      </c>
      <c r="E209" s="184">
        <v>8.5709890109890114</v>
      </c>
      <c r="F209" s="185">
        <f t="shared" si="30"/>
        <v>0.93794617768658206</v>
      </c>
      <c r="G209" s="184">
        <v>8.4431137724550904</v>
      </c>
      <c r="H209" s="185">
        <f t="shared" si="30"/>
        <v>-0.12787523853392102</v>
      </c>
      <c r="I209" s="184">
        <v>8.0673616680032083</v>
      </c>
      <c r="J209" s="185">
        <f t="shared" si="30"/>
        <v>-0.37575210445188212</v>
      </c>
      <c r="K209" s="184">
        <v>8.337007206443408</v>
      </c>
      <c r="L209" s="185">
        <f t="shared" si="31"/>
        <v>0.26964553844019967</v>
      </c>
      <c r="M209" s="184">
        <v>7.9085292945396573</v>
      </c>
      <c r="N209" s="185">
        <v>-0.42847791190375073</v>
      </c>
      <c r="O209" s="185">
        <v>0.27548646123722786</v>
      </c>
    </row>
    <row r="210" spans="2:16" x14ac:dyDescent="0.25">
      <c r="B210" s="114" t="s">
        <v>77</v>
      </c>
      <c r="C210" s="184">
        <v>7.0737222976028944</v>
      </c>
      <c r="D210" s="185">
        <v>0.6725908675279042</v>
      </c>
      <c r="E210" s="184" t="s">
        <v>236</v>
      </c>
      <c r="F210" s="185" t="str">
        <f>IFERROR(E210-C210,"-")</f>
        <v>-</v>
      </c>
      <c r="G210" s="184">
        <v>6.942982456140351</v>
      </c>
      <c r="H210" s="185" t="str">
        <f>IFERROR(G210-E210,"-")</f>
        <v>-</v>
      </c>
      <c r="I210" s="184">
        <v>6.0505244163753247</v>
      </c>
      <c r="J210" s="185">
        <f>IFERROR(I210-G210,"-")</f>
        <v>-0.89245803976502636</v>
      </c>
      <c r="K210" s="184">
        <v>6.1622316493122513</v>
      </c>
      <c r="L210" s="185">
        <f>IFERROR(K210-I210,"-")</f>
        <v>0.11170723293692664</v>
      </c>
      <c r="M210" s="184">
        <v>6.5747333425682228</v>
      </c>
      <c r="N210" s="185">
        <v>0.41250169325597152</v>
      </c>
      <c r="O210" s="185">
        <v>-0.49898895503467156</v>
      </c>
    </row>
    <row r="211" spans="2:16" x14ac:dyDescent="0.25">
      <c r="B211" s="114" t="s">
        <v>79</v>
      </c>
      <c r="C211" s="184">
        <v>8.4893985287754212</v>
      </c>
      <c r="D211" s="185">
        <v>-1.1024586379190549</v>
      </c>
      <c r="E211" s="184" t="s">
        <v>236</v>
      </c>
      <c r="F211" s="185" t="str">
        <f t="shared" ref="F211:J219" si="32">IFERROR(E211-C211,"-")</f>
        <v>-</v>
      </c>
      <c r="G211" s="184">
        <v>5.9918918918918918</v>
      </c>
      <c r="H211" s="185" t="str">
        <f t="shared" si="32"/>
        <v>-</v>
      </c>
      <c r="I211" s="184">
        <v>9.0643571532106098</v>
      </c>
      <c r="J211" s="185">
        <f t="shared" si="32"/>
        <v>3.072465261318718</v>
      </c>
      <c r="K211" s="184">
        <v>8.7324577186038148</v>
      </c>
      <c r="L211" s="185">
        <f t="shared" ref="L211:L219" si="33">IFERROR(K211-I211,"-")</f>
        <v>-0.33189943460679494</v>
      </c>
      <c r="M211" s="184">
        <v>7.8931557757819757</v>
      </c>
      <c r="N211" s="185">
        <v>-0.83930194282183912</v>
      </c>
      <c r="O211" s="185">
        <v>-0.59624275299344554</v>
      </c>
    </row>
    <row r="212" spans="2:16" x14ac:dyDescent="0.25">
      <c r="B212" s="114" t="s">
        <v>81</v>
      </c>
      <c r="C212" s="184">
        <v>8.8535181794402309</v>
      </c>
      <c r="D212" s="185">
        <v>0.45457346735030235</v>
      </c>
      <c r="E212" s="184" t="s">
        <v>236</v>
      </c>
      <c r="F212" s="185" t="str">
        <f t="shared" si="32"/>
        <v>-</v>
      </c>
      <c r="G212" s="184">
        <v>7.3175675675675675</v>
      </c>
      <c r="H212" s="185" t="str">
        <f t="shared" si="32"/>
        <v>-</v>
      </c>
      <c r="I212" s="184">
        <v>8.0135706732463863</v>
      </c>
      <c r="J212" s="185">
        <f t="shared" si="32"/>
        <v>0.69600310567881873</v>
      </c>
      <c r="K212" s="184">
        <v>7.7536370597243494</v>
      </c>
      <c r="L212" s="185">
        <f t="shared" si="33"/>
        <v>-0.25993361352203692</v>
      </c>
      <c r="M212" s="184">
        <v>8.044391597304795</v>
      </c>
      <c r="N212" s="185">
        <v>0.29075453758044567</v>
      </c>
      <c r="O212" s="185">
        <v>-0.80912658213543587</v>
      </c>
    </row>
    <row r="213" spans="2:16" x14ac:dyDescent="0.25">
      <c r="B213" s="114" t="s">
        <v>83</v>
      </c>
      <c r="C213" s="184">
        <v>7.9249880554228378</v>
      </c>
      <c r="D213" s="185">
        <v>-0.15053320545386573</v>
      </c>
      <c r="E213" s="184" t="s">
        <v>236</v>
      </c>
      <c r="F213" s="185" t="str">
        <f t="shared" si="32"/>
        <v>-</v>
      </c>
      <c r="G213" s="184">
        <v>8.0938786714246493</v>
      </c>
      <c r="H213" s="185" t="str">
        <f t="shared" si="32"/>
        <v>-</v>
      </c>
      <c r="I213" s="184">
        <v>7.5247405624906003</v>
      </c>
      <c r="J213" s="185">
        <f t="shared" si="32"/>
        <v>-0.56913810893404904</v>
      </c>
      <c r="K213" s="184">
        <v>7.5807761732851988</v>
      </c>
      <c r="L213" s="185">
        <f t="shared" si="33"/>
        <v>5.6035610794598512E-2</v>
      </c>
      <c r="M213" s="184">
        <v>7.3956372968349013</v>
      </c>
      <c r="N213" s="185">
        <v>-0.18513887645029747</v>
      </c>
      <c r="O213" s="185">
        <v>-0.52935075858793645</v>
      </c>
    </row>
    <row r="214" spans="2:16" x14ac:dyDescent="0.25">
      <c r="B214" s="114" t="s">
        <v>85</v>
      </c>
      <c r="C214" s="184">
        <v>9.9984372286855354</v>
      </c>
      <c r="D214" s="185">
        <v>0.34145591880647075</v>
      </c>
      <c r="E214" s="184">
        <v>7.8768551945447252</v>
      </c>
      <c r="F214" s="185">
        <f t="shared" si="32"/>
        <v>-2.1215820341408103</v>
      </c>
      <c r="G214" s="184">
        <v>7.8920375789311565</v>
      </c>
      <c r="H214" s="185">
        <f t="shared" si="32"/>
        <v>1.518238438643138E-2</v>
      </c>
      <c r="I214" s="184">
        <v>8.8722478934493072</v>
      </c>
      <c r="J214" s="185">
        <f t="shared" si="32"/>
        <v>0.98021031451815066</v>
      </c>
      <c r="K214" s="184">
        <v>9.0076436478650503</v>
      </c>
      <c r="L214" s="185">
        <f t="shared" si="33"/>
        <v>0.13539575441574314</v>
      </c>
      <c r="M214" s="184">
        <v>8.6820465966194611</v>
      </c>
      <c r="N214" s="185">
        <v>-0.32559705124558924</v>
      </c>
      <c r="O214" s="185">
        <v>-1.3163906320660743</v>
      </c>
    </row>
    <row r="215" spans="2:16" x14ac:dyDescent="0.25">
      <c r="B215" s="114" t="s">
        <v>87</v>
      </c>
      <c r="C215" s="184">
        <v>8.8892355694227767</v>
      </c>
      <c r="D215" s="185">
        <v>0.2221401782116299</v>
      </c>
      <c r="E215" s="184">
        <v>6.108247422680412</v>
      </c>
      <c r="F215" s="185">
        <f t="shared" si="32"/>
        <v>-2.7809881467423647</v>
      </c>
      <c r="G215" s="184">
        <v>8.3872750236817168</v>
      </c>
      <c r="H215" s="185">
        <f t="shared" si="32"/>
        <v>2.2790276010013049</v>
      </c>
      <c r="I215" s="184">
        <v>8.1407823073114383</v>
      </c>
      <c r="J215" s="185">
        <f t="shared" si="32"/>
        <v>-0.24649271637027859</v>
      </c>
      <c r="K215" s="184">
        <v>8.1342552074216705</v>
      </c>
      <c r="L215" s="185">
        <f t="shared" si="33"/>
        <v>-6.5270998897677401E-3</v>
      </c>
      <c r="M215" s="184">
        <v>8.573217903849697</v>
      </c>
      <c r="N215" s="185">
        <v>0.43896269642802643</v>
      </c>
      <c r="O215" s="185">
        <v>-0.31601766557307975</v>
      </c>
    </row>
    <row r="216" spans="2:16" x14ac:dyDescent="0.25">
      <c r="B216" s="114" t="s">
        <v>89</v>
      </c>
      <c r="C216" s="184">
        <v>7.4415905926040535</v>
      </c>
      <c r="D216" s="185">
        <v>0.4685779789343556</v>
      </c>
      <c r="E216" s="184">
        <v>5.8590604026845634</v>
      </c>
      <c r="F216" s="185">
        <f t="shared" si="32"/>
        <v>-1.5825301899194901</v>
      </c>
      <c r="G216" s="184">
        <v>7.706890830660325</v>
      </c>
      <c r="H216" s="185">
        <f t="shared" si="32"/>
        <v>1.8478304279757616</v>
      </c>
      <c r="I216" s="184">
        <v>8.0149519401922387</v>
      </c>
      <c r="J216" s="185">
        <f t="shared" si="32"/>
        <v>0.30806110953191368</v>
      </c>
      <c r="K216" s="184">
        <v>7.7264816204051012</v>
      </c>
      <c r="L216" s="185">
        <f t="shared" si="33"/>
        <v>-0.28847031978713744</v>
      </c>
      <c r="M216" s="184"/>
      <c r="N216" s="185" t="s">
        <v>236</v>
      </c>
      <c r="O216" s="185" t="s">
        <v>236</v>
      </c>
    </row>
    <row r="217" spans="2:16" x14ac:dyDescent="0.25">
      <c r="B217" s="114" t="s">
        <v>91</v>
      </c>
      <c r="C217" s="184">
        <v>7.4332813544219203</v>
      </c>
      <c r="D217" s="185">
        <v>-0.39837399561320019</v>
      </c>
      <c r="E217" s="184">
        <v>6.8014888337468982</v>
      </c>
      <c r="F217" s="185">
        <f t="shared" si="32"/>
        <v>-0.63179252067502212</v>
      </c>
      <c r="G217" s="184">
        <v>7.5867244313786166</v>
      </c>
      <c r="H217" s="185">
        <f t="shared" si="32"/>
        <v>0.78523559763171846</v>
      </c>
      <c r="I217" s="184">
        <v>7.0539167806212149</v>
      </c>
      <c r="J217" s="185">
        <f t="shared" si="32"/>
        <v>-0.53280765075740177</v>
      </c>
      <c r="K217" s="184">
        <v>7.5194165188251532</v>
      </c>
      <c r="L217" s="185">
        <f t="shared" si="33"/>
        <v>0.46549973820393831</v>
      </c>
      <c r="M217" s="184"/>
      <c r="N217" s="185" t="s">
        <v>236</v>
      </c>
      <c r="O217" s="185" t="s">
        <v>236</v>
      </c>
    </row>
    <row r="218" spans="2:16" x14ac:dyDescent="0.25">
      <c r="B218" s="114" t="s">
        <v>93</v>
      </c>
      <c r="C218" s="184">
        <v>8.0252784918594688</v>
      </c>
      <c r="D218" s="185">
        <v>0.47220831642087191</v>
      </c>
      <c r="E218" s="184">
        <v>8.7415458937198061</v>
      </c>
      <c r="F218" s="185">
        <f t="shared" si="32"/>
        <v>0.71626740186033722</v>
      </c>
      <c r="G218" s="184">
        <v>7.2337546733131566</v>
      </c>
      <c r="H218" s="185">
        <f t="shared" si="32"/>
        <v>-1.5077912204066495</v>
      </c>
      <c r="I218" s="184">
        <v>7.6023429179978699</v>
      </c>
      <c r="J218" s="185">
        <f t="shared" si="32"/>
        <v>0.3685882446847133</v>
      </c>
      <c r="K218" s="184">
        <v>7.7343208926510192</v>
      </c>
      <c r="L218" s="185">
        <f t="shared" si="33"/>
        <v>0.13197797465314931</v>
      </c>
      <c r="M218" s="184"/>
      <c r="N218" s="185" t="s">
        <v>236</v>
      </c>
      <c r="O218" s="185" t="s">
        <v>236</v>
      </c>
    </row>
    <row r="219" spans="2:16" ht="15.75" x14ac:dyDescent="0.25">
      <c r="B219" s="117" t="s">
        <v>30</v>
      </c>
      <c r="C219" s="186">
        <v>8.1748388357100996</v>
      </c>
      <c r="D219" s="187">
        <v>6.8285092570356198E-2</v>
      </c>
      <c r="E219" s="186">
        <v>7.9013936058086429</v>
      </c>
      <c r="F219" s="187">
        <f t="shared" si="32"/>
        <v>-0.2734452299014567</v>
      </c>
      <c r="G219" s="186">
        <v>7.7442599277978337</v>
      </c>
      <c r="H219" s="187">
        <f t="shared" si="32"/>
        <v>-0.15713367801080924</v>
      </c>
      <c r="I219" s="186">
        <v>7.692902596803731</v>
      </c>
      <c r="J219" s="187">
        <f t="shared" si="32"/>
        <v>-5.1357330994102668E-2</v>
      </c>
      <c r="K219" s="186">
        <v>7.8054544428454529</v>
      </c>
      <c r="L219" s="187">
        <f t="shared" si="33"/>
        <v>0.11255184604172186</v>
      </c>
      <c r="M219" s="186">
        <v>7.8362940643658616</v>
      </c>
      <c r="N219" s="187">
        <v>-1.2673345073906717E-2</v>
      </c>
      <c r="O219" s="187">
        <v>-0.5299083456935163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323</v>
      </c>
      <c r="O228" s="112" t="s">
        <v>324</v>
      </c>
    </row>
    <row r="229" spans="2:16" x14ac:dyDescent="0.25">
      <c r="B229" s="114" t="s">
        <v>71</v>
      </c>
      <c r="C229" s="184">
        <v>9.2666883751221096</v>
      </c>
      <c r="D229" s="185">
        <v>0.35382731331801054</v>
      </c>
      <c r="E229" s="184">
        <v>8.8133498145859086</v>
      </c>
      <c r="F229" s="185">
        <f t="shared" ref="F229:J231" si="34">IFERROR(E229-C229,"-")</f>
        <v>-0.45333856053620103</v>
      </c>
      <c r="G229" s="184">
        <v>12.473309608540925</v>
      </c>
      <c r="H229" s="185">
        <f t="shared" si="34"/>
        <v>3.6599597939550161</v>
      </c>
      <c r="I229" s="184">
        <v>8.7088772845952995</v>
      </c>
      <c r="J229" s="185">
        <f t="shared" si="34"/>
        <v>-3.7644323239456252</v>
      </c>
      <c r="K229" s="184">
        <v>9.0303465900015976</v>
      </c>
      <c r="L229" s="185">
        <f t="shared" ref="L229:L231" si="35">IFERROR(K229-I229,"-")</f>
        <v>0.32146930540629803</v>
      </c>
      <c r="M229" s="184">
        <v>8.5031357792411413</v>
      </c>
      <c r="N229" s="185">
        <v>-0.52721081076045628</v>
      </c>
      <c r="O229" s="185">
        <v>-0.76355259588096835</v>
      </c>
    </row>
    <row r="230" spans="2:16" x14ac:dyDescent="0.25">
      <c r="B230" s="114" t="s">
        <v>73</v>
      </c>
      <c r="C230" s="184">
        <v>8.7195281782437739</v>
      </c>
      <c r="D230" s="185">
        <v>0.15820455954310653</v>
      </c>
      <c r="E230" s="184">
        <v>8.3433203068461435</v>
      </c>
      <c r="F230" s="185">
        <f t="shared" si="34"/>
        <v>-0.37620787139763046</v>
      </c>
      <c r="G230" s="184">
        <v>14.453815261044177</v>
      </c>
      <c r="H230" s="185">
        <f t="shared" si="34"/>
        <v>6.1104949541980336</v>
      </c>
      <c r="I230" s="184">
        <v>6.9769477317554243</v>
      </c>
      <c r="J230" s="185">
        <f t="shared" si="34"/>
        <v>-7.4768675292887528</v>
      </c>
      <c r="K230" s="184">
        <v>7.7075522955718556</v>
      </c>
      <c r="L230" s="185">
        <f t="shared" si="35"/>
        <v>0.73060456381643135</v>
      </c>
      <c r="M230" s="184">
        <v>7.8615651670765221</v>
      </c>
      <c r="N230" s="185">
        <v>0.15401287150466647</v>
      </c>
      <c r="O230" s="185">
        <v>-0.85796301116725182</v>
      </c>
    </row>
    <row r="231" spans="2:16" x14ac:dyDescent="0.25">
      <c r="B231" s="114" t="s">
        <v>75</v>
      </c>
      <c r="C231" s="184">
        <v>7.7323165921640813</v>
      </c>
      <c r="D231" s="185">
        <v>0.28549812678666431</v>
      </c>
      <c r="E231" s="184">
        <v>9.8412825651302605</v>
      </c>
      <c r="F231" s="185">
        <f t="shared" si="34"/>
        <v>2.1089659729661792</v>
      </c>
      <c r="G231" s="184">
        <v>12.250825082508252</v>
      </c>
      <c r="H231" s="185">
        <f t="shared" si="34"/>
        <v>2.4095425173779912</v>
      </c>
      <c r="I231" s="184">
        <v>8.5546218487394956</v>
      </c>
      <c r="J231" s="185">
        <f t="shared" si="34"/>
        <v>-3.696203233768756</v>
      </c>
      <c r="K231" s="184">
        <v>7.6579337617399901</v>
      </c>
      <c r="L231" s="185">
        <f t="shared" si="35"/>
        <v>-0.89668808699950553</v>
      </c>
      <c r="M231" s="184">
        <v>7.2860209283606121</v>
      </c>
      <c r="N231" s="185">
        <v>-0.37191283337937797</v>
      </c>
      <c r="O231" s="185">
        <v>-0.44629566380346919</v>
      </c>
    </row>
    <row r="232" spans="2:16" x14ac:dyDescent="0.25">
      <c r="B232" s="114" t="s">
        <v>77</v>
      </c>
      <c r="C232" s="184">
        <v>7.200854700854701</v>
      </c>
      <c r="D232" s="185">
        <v>-0.79196664548147666</v>
      </c>
      <c r="E232" s="184" t="s">
        <v>236</v>
      </c>
      <c r="F232" s="185" t="str">
        <f>IFERROR(E232-C232,"-")</f>
        <v>-</v>
      </c>
      <c r="G232" s="184">
        <v>8.6115288220551385</v>
      </c>
      <c r="H232" s="185" t="str">
        <f>IFERROR(G232-E232,"-")</f>
        <v>-</v>
      </c>
      <c r="I232" s="184">
        <v>7.242046234836347</v>
      </c>
      <c r="J232" s="185">
        <f>IFERROR(I232-G232,"-")</f>
        <v>-1.3694825872187915</v>
      </c>
      <c r="K232" s="184">
        <v>6.7489429946056276</v>
      </c>
      <c r="L232" s="185">
        <f>IFERROR(K232-I232,"-")</f>
        <v>-0.49310324023071939</v>
      </c>
      <c r="M232" s="184">
        <v>7.6862615587846763</v>
      </c>
      <c r="N232" s="185">
        <v>0.93731856417904869</v>
      </c>
      <c r="O232" s="185">
        <v>0.48540685792997529</v>
      </c>
    </row>
    <row r="233" spans="2:16" x14ac:dyDescent="0.25">
      <c r="B233" s="114" t="s">
        <v>79</v>
      </c>
      <c r="C233" s="184">
        <v>7.779356456330965</v>
      </c>
      <c r="D233" s="185">
        <v>-0.21407296291447775</v>
      </c>
      <c r="E233" s="184" t="s">
        <v>236</v>
      </c>
      <c r="F233" s="185" t="str">
        <f t="shared" ref="F233:J241" si="36">IFERROR(E233-C233,"-")</f>
        <v>-</v>
      </c>
      <c r="G233" s="184">
        <v>6.3733634311512413</v>
      </c>
      <c r="H233" s="185" t="str">
        <f t="shared" si="36"/>
        <v>-</v>
      </c>
      <c r="I233" s="184">
        <v>7.2300592128178334</v>
      </c>
      <c r="J233" s="185">
        <f t="shared" si="36"/>
        <v>0.8566957816665921</v>
      </c>
      <c r="K233" s="184">
        <v>7.35172631247044</v>
      </c>
      <c r="L233" s="185">
        <f t="shared" ref="L233:L241" si="37">IFERROR(K233-I233,"-")</f>
        <v>0.12166709965260658</v>
      </c>
      <c r="M233" s="184">
        <v>7.3568722011712024</v>
      </c>
      <c r="N233" s="185">
        <v>5.1458887007624909E-3</v>
      </c>
      <c r="O233" s="185">
        <v>-0.42248425515976251</v>
      </c>
    </row>
    <row r="234" spans="2:16" x14ac:dyDescent="0.25">
      <c r="B234" s="114" t="s">
        <v>81</v>
      </c>
      <c r="C234" s="184">
        <v>7.6766990291262136</v>
      </c>
      <c r="D234" s="185">
        <v>-0.58569164142772223</v>
      </c>
      <c r="E234" s="184" t="s">
        <v>236</v>
      </c>
      <c r="F234" s="185" t="str">
        <f t="shared" si="36"/>
        <v>-</v>
      </c>
      <c r="G234" s="184">
        <v>7.7167957117331749</v>
      </c>
      <c r="H234" s="185" t="str">
        <f t="shared" si="36"/>
        <v>-</v>
      </c>
      <c r="I234" s="184">
        <v>7.8921325051759839</v>
      </c>
      <c r="J234" s="185">
        <f t="shared" si="36"/>
        <v>0.17533679344280895</v>
      </c>
      <c r="K234" s="184">
        <v>7.3744283157685429</v>
      </c>
      <c r="L234" s="185">
        <f t="shared" si="37"/>
        <v>-0.51770418940744101</v>
      </c>
      <c r="M234" s="184">
        <v>7.5051059001512863</v>
      </c>
      <c r="N234" s="185">
        <v>0.13067758438274346</v>
      </c>
      <c r="O234" s="185">
        <v>-0.17159312897492729</v>
      </c>
    </row>
    <row r="235" spans="2:16" x14ac:dyDescent="0.25">
      <c r="B235" s="114" t="s">
        <v>83</v>
      </c>
      <c r="C235" s="184">
        <v>8.4107765451664029</v>
      </c>
      <c r="D235" s="185">
        <v>-0.37600417023017485</v>
      </c>
      <c r="E235" s="184" t="s">
        <v>236</v>
      </c>
      <c r="F235" s="185" t="str">
        <f t="shared" si="36"/>
        <v>-</v>
      </c>
      <c r="G235" s="184">
        <v>8.4972983404091078</v>
      </c>
      <c r="H235" s="185" t="str">
        <f t="shared" si="36"/>
        <v>-</v>
      </c>
      <c r="I235" s="184">
        <v>7.8187372708757641</v>
      </c>
      <c r="J235" s="185">
        <f t="shared" si="36"/>
        <v>-0.67856106953334372</v>
      </c>
      <c r="K235" s="184">
        <v>7.6733506622106695</v>
      </c>
      <c r="L235" s="185">
        <f t="shared" si="37"/>
        <v>-0.14538660866509456</v>
      </c>
      <c r="M235" s="184">
        <v>7.6679137049507418</v>
      </c>
      <c r="N235" s="185">
        <v>-5.436957259927766E-3</v>
      </c>
      <c r="O235" s="185">
        <v>-0.74286284021566118</v>
      </c>
    </row>
    <row r="236" spans="2:16" x14ac:dyDescent="0.25">
      <c r="B236" s="114" t="s">
        <v>85</v>
      </c>
      <c r="C236" s="184">
        <v>8.4345609065155802</v>
      </c>
      <c r="D236" s="185">
        <v>-0.36976261193391657</v>
      </c>
      <c r="E236" s="184">
        <v>7.5310063126624582</v>
      </c>
      <c r="F236" s="185">
        <f t="shared" si="36"/>
        <v>-0.90355459385312198</v>
      </c>
      <c r="G236" s="184">
        <v>7.9433344251555846</v>
      </c>
      <c r="H236" s="185">
        <f t="shared" si="36"/>
        <v>0.4123281124931264</v>
      </c>
      <c r="I236" s="184">
        <v>7.9286612758310868</v>
      </c>
      <c r="J236" s="185">
        <f t="shared" si="36"/>
        <v>-1.4673149324497814E-2</v>
      </c>
      <c r="K236" s="184">
        <v>8.1656338971696538</v>
      </c>
      <c r="L236" s="185">
        <f t="shared" si="37"/>
        <v>0.236972621338567</v>
      </c>
      <c r="M236" s="184">
        <v>7.7958266452648477</v>
      </c>
      <c r="N236" s="185">
        <v>-0.36980725190480612</v>
      </c>
      <c r="O236" s="185">
        <v>-0.63873426125073252</v>
      </c>
    </row>
    <row r="237" spans="2:16" x14ac:dyDescent="0.25">
      <c r="B237" s="114" t="s">
        <v>87</v>
      </c>
      <c r="C237" s="184">
        <v>8.549366535605067</v>
      </c>
      <c r="D237" s="185">
        <v>4.5225297592860869E-2</v>
      </c>
      <c r="E237" s="184">
        <v>7.7185580774365823</v>
      </c>
      <c r="F237" s="185">
        <f t="shared" si="36"/>
        <v>-0.8308084581684847</v>
      </c>
      <c r="G237" s="184">
        <v>8.4934531059683316</v>
      </c>
      <c r="H237" s="185">
        <f t="shared" si="36"/>
        <v>0.7748950285317493</v>
      </c>
      <c r="I237" s="184">
        <v>7.9258992805755399</v>
      </c>
      <c r="J237" s="185">
        <f t="shared" si="36"/>
        <v>-0.56755382539279164</v>
      </c>
      <c r="K237" s="184">
        <v>7.8255897069335241</v>
      </c>
      <c r="L237" s="185">
        <f t="shared" si="37"/>
        <v>-0.10030957364201587</v>
      </c>
      <c r="M237" s="184">
        <v>7.7792072322670371</v>
      </c>
      <c r="N237" s="185">
        <v>-4.6382474666486928E-2</v>
      </c>
      <c r="O237" s="185">
        <v>-0.77015930333802984</v>
      </c>
    </row>
    <row r="238" spans="2:16" x14ac:dyDescent="0.25">
      <c r="B238" s="114" t="s">
        <v>89</v>
      </c>
      <c r="C238" s="184">
        <v>6.9204971058903642</v>
      </c>
      <c r="D238" s="185">
        <v>-0.11306094654409282</v>
      </c>
      <c r="E238" s="184">
        <v>7.8821989528795813</v>
      </c>
      <c r="F238" s="185">
        <f t="shared" si="36"/>
        <v>0.96170184698921712</v>
      </c>
      <c r="G238" s="184">
        <v>6.4446714334354782</v>
      </c>
      <c r="H238" s="185">
        <f t="shared" si="36"/>
        <v>-1.4375275194441031</v>
      </c>
      <c r="I238" s="184">
        <v>6.3134996801023675</v>
      </c>
      <c r="J238" s="185">
        <f t="shared" si="36"/>
        <v>-0.13117175333311071</v>
      </c>
      <c r="K238" s="184">
        <v>6.8738239463848432</v>
      </c>
      <c r="L238" s="185">
        <f t="shared" si="37"/>
        <v>0.56032426628247567</v>
      </c>
      <c r="M238" s="184"/>
      <c r="N238" s="185" t="s">
        <v>236</v>
      </c>
      <c r="O238" s="185" t="s">
        <v>236</v>
      </c>
    </row>
    <row r="239" spans="2:16" x14ac:dyDescent="0.25">
      <c r="B239" s="114" t="s">
        <v>91</v>
      </c>
      <c r="C239" s="184">
        <v>7.7921008403361345</v>
      </c>
      <c r="D239" s="185">
        <v>-0.99879086833760056</v>
      </c>
      <c r="E239" s="184">
        <v>8.5499040307101719</v>
      </c>
      <c r="F239" s="185">
        <f t="shared" si="36"/>
        <v>0.75780319037403743</v>
      </c>
      <c r="G239" s="184">
        <v>9.2018958378731757</v>
      </c>
      <c r="H239" s="185">
        <f t="shared" si="36"/>
        <v>0.65199180716300376</v>
      </c>
      <c r="I239" s="184">
        <v>8.8920780711825493</v>
      </c>
      <c r="J239" s="185">
        <f t="shared" si="36"/>
        <v>-0.30981776669062633</v>
      </c>
      <c r="K239" s="184">
        <v>8.6272536687631032</v>
      </c>
      <c r="L239" s="185">
        <f t="shared" si="37"/>
        <v>-0.26482440241944616</v>
      </c>
      <c r="M239" s="184"/>
      <c r="N239" s="185" t="s">
        <v>236</v>
      </c>
      <c r="O239" s="185" t="s">
        <v>236</v>
      </c>
    </row>
    <row r="240" spans="2:16" x14ac:dyDescent="0.25">
      <c r="B240" s="114" t="s">
        <v>93</v>
      </c>
      <c r="C240" s="184">
        <v>8.4378679888441273</v>
      </c>
      <c r="D240" s="185">
        <v>1.1276842622633509E-2</v>
      </c>
      <c r="E240" s="184">
        <v>8.4763610315186249</v>
      </c>
      <c r="F240" s="185">
        <f t="shared" si="36"/>
        <v>3.8493042674497602E-2</v>
      </c>
      <c r="G240" s="184">
        <v>7.4289384561485461</v>
      </c>
      <c r="H240" s="185">
        <f t="shared" si="36"/>
        <v>-1.0474225753700788</v>
      </c>
      <c r="I240" s="184">
        <v>7.6410361281526926</v>
      </c>
      <c r="J240" s="185">
        <f t="shared" si="36"/>
        <v>0.21209767200414653</v>
      </c>
      <c r="K240" s="184">
        <v>7.7963321709931552</v>
      </c>
      <c r="L240" s="185">
        <f t="shared" si="37"/>
        <v>0.15529604284046261</v>
      </c>
      <c r="M240" s="184"/>
      <c r="N240" s="185" t="s">
        <v>236</v>
      </c>
      <c r="O240" s="185" t="s">
        <v>236</v>
      </c>
    </row>
    <row r="241" spans="2:16" ht="15.75" x14ac:dyDescent="0.25">
      <c r="B241" s="117" t="s">
        <v>30</v>
      </c>
      <c r="C241" s="186">
        <v>8.0583304872495454</v>
      </c>
      <c r="D241" s="187">
        <v>-0.21584948413012306</v>
      </c>
      <c r="E241" s="186">
        <v>8.3338509316770182</v>
      </c>
      <c r="F241" s="187">
        <f t="shared" si="36"/>
        <v>0.27552044442747281</v>
      </c>
      <c r="G241" s="186">
        <v>7.9855857244715089</v>
      </c>
      <c r="H241" s="187">
        <f t="shared" si="36"/>
        <v>-0.34826520720550924</v>
      </c>
      <c r="I241" s="186">
        <v>7.7256410566110665</v>
      </c>
      <c r="J241" s="187">
        <f t="shared" si="36"/>
        <v>-0.25994466786044246</v>
      </c>
      <c r="K241" s="186">
        <v>7.7249021514222322</v>
      </c>
      <c r="L241" s="187">
        <f t="shared" si="37"/>
        <v>-7.3890518883423795E-4</v>
      </c>
      <c r="M241" s="186">
        <v>7.713836054536273</v>
      </c>
      <c r="N241" s="187">
        <v>-4.0155669961485785E-3</v>
      </c>
      <c r="O241" s="187">
        <v>-0.45639512598455667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323</v>
      </c>
      <c r="O250" s="112" t="s">
        <v>324</v>
      </c>
    </row>
    <row r="251" spans="2:16" x14ac:dyDescent="0.25">
      <c r="B251" s="114" t="s">
        <v>71</v>
      </c>
      <c r="C251" s="184">
        <v>7.6375326939843067</v>
      </c>
      <c r="D251" s="185">
        <v>-0.32790266221622133</v>
      </c>
      <c r="E251" s="184">
        <v>8.3097094259390509</v>
      </c>
      <c r="F251" s="185">
        <f t="shared" ref="F251:J253" si="38">IFERROR(E251-C251,"-")</f>
        <v>0.67217673195474426</v>
      </c>
      <c r="G251" s="184">
        <v>5.2</v>
      </c>
      <c r="H251" s="185">
        <f t="shared" si="38"/>
        <v>-3.1097094259390508</v>
      </c>
      <c r="I251" s="184">
        <v>7.4816341829085458</v>
      </c>
      <c r="J251" s="185">
        <f t="shared" si="38"/>
        <v>2.2816341829085456</v>
      </c>
      <c r="K251" s="184">
        <v>6.9183377627446241</v>
      </c>
      <c r="L251" s="185">
        <f t="shared" ref="L251:L253" si="39">IFERROR(K251-I251,"-")</f>
        <v>-0.56329642016392167</v>
      </c>
      <c r="M251" s="184">
        <v>7.7295487627365356</v>
      </c>
      <c r="N251" s="185">
        <v>0.81121099999191149</v>
      </c>
      <c r="O251" s="185">
        <v>9.2016068752228897E-2</v>
      </c>
    </row>
    <row r="252" spans="2:16" x14ac:dyDescent="0.25">
      <c r="B252" s="114" t="s">
        <v>73</v>
      </c>
      <c r="C252" s="184">
        <v>7.7814229249011859</v>
      </c>
      <c r="D252" s="185">
        <v>-7.3335366882902875E-2</v>
      </c>
      <c r="E252" s="184">
        <v>7.7628614344723994</v>
      </c>
      <c r="F252" s="185">
        <f t="shared" si="38"/>
        <v>-1.856149042878652E-2</v>
      </c>
      <c r="G252" s="184">
        <v>5.8205128205128203</v>
      </c>
      <c r="H252" s="185">
        <f t="shared" si="38"/>
        <v>-1.9423486139595791</v>
      </c>
      <c r="I252" s="184">
        <v>7.9186262376237622</v>
      </c>
      <c r="J252" s="185">
        <f t="shared" si="38"/>
        <v>2.0981134171109419</v>
      </c>
      <c r="K252" s="184">
        <v>7.8601462522851921</v>
      </c>
      <c r="L252" s="185">
        <f t="shared" si="39"/>
        <v>-5.8479985338570017E-2</v>
      </c>
      <c r="M252" s="184">
        <v>8.2838026205742956</v>
      </c>
      <c r="N252" s="185">
        <v>0.42365636828910347</v>
      </c>
      <c r="O252" s="185">
        <v>0.50237969567310969</v>
      </c>
    </row>
    <row r="253" spans="2:16" x14ac:dyDescent="0.25">
      <c r="B253" s="114" t="s">
        <v>75</v>
      </c>
      <c r="C253" s="184">
        <v>7.2899596688601145</v>
      </c>
      <c r="D253" s="185">
        <v>-0.62156150454892245</v>
      </c>
      <c r="E253" s="184">
        <v>9.130612244897959</v>
      </c>
      <c r="F253" s="185">
        <f t="shared" si="38"/>
        <v>1.8406525760378445</v>
      </c>
      <c r="G253" s="184">
        <v>6.04</v>
      </c>
      <c r="H253" s="185">
        <f t="shared" si="38"/>
        <v>-3.0906122448979589</v>
      </c>
      <c r="I253" s="184">
        <v>8.1415174765558405</v>
      </c>
      <c r="J253" s="185">
        <f t="shared" si="38"/>
        <v>2.1015174765558404</v>
      </c>
      <c r="K253" s="184">
        <v>8.2257543103448274</v>
      </c>
      <c r="L253" s="185">
        <f t="shared" si="39"/>
        <v>8.4236833788986942E-2</v>
      </c>
      <c r="M253" s="184">
        <v>7.2290683229813668</v>
      </c>
      <c r="N253" s="185">
        <v>-0.99668598736346059</v>
      </c>
      <c r="O253" s="185">
        <v>-6.0891345878747671E-2</v>
      </c>
    </row>
    <row r="254" spans="2:16" x14ac:dyDescent="0.25">
      <c r="B254" s="114" t="s">
        <v>77</v>
      </c>
      <c r="C254" s="184">
        <v>9.3692449355432785</v>
      </c>
      <c r="D254" s="185">
        <v>-0.49989884474751278</v>
      </c>
      <c r="E254" s="184" t="s">
        <v>236</v>
      </c>
      <c r="F254" s="185" t="str">
        <f>IFERROR(E254-C254,"-")</f>
        <v>-</v>
      </c>
      <c r="G254" s="184">
        <v>4.3703703703703702</v>
      </c>
      <c r="H254" s="185" t="str">
        <f>IFERROR(G254-E254,"-")</f>
        <v>-</v>
      </c>
      <c r="I254" s="184">
        <v>7.9946319018404912</v>
      </c>
      <c r="J254" s="185">
        <f>IFERROR(I254-G254,"-")</f>
        <v>3.624261531470121</v>
      </c>
      <c r="K254" s="184">
        <v>7.3605860113421553</v>
      </c>
      <c r="L254" s="185">
        <f>IFERROR(K254-I254,"-")</f>
        <v>-0.63404589049833593</v>
      </c>
      <c r="M254" s="184">
        <v>9.0169704588309241</v>
      </c>
      <c r="N254" s="185">
        <v>1.6563844474887688</v>
      </c>
      <c r="O254" s="185">
        <v>-0.35227447671235446</v>
      </c>
    </row>
    <row r="255" spans="2:16" x14ac:dyDescent="0.25">
      <c r="B255" s="114" t="s">
        <v>79</v>
      </c>
      <c r="C255" s="184">
        <v>7.6761718749999996</v>
      </c>
      <c r="D255" s="185">
        <v>0.69103807916253679</v>
      </c>
      <c r="E255" s="184" t="s">
        <v>236</v>
      </c>
      <c r="F255" s="185" t="str">
        <f t="shared" ref="F255:J263" si="40">IFERROR(E255-C255,"-")</f>
        <v>-</v>
      </c>
      <c r="G255" s="184">
        <v>6.7142857142857144</v>
      </c>
      <c r="H255" s="185" t="str">
        <f t="shared" si="40"/>
        <v>-</v>
      </c>
      <c r="I255" s="184">
        <v>7.5626204238921</v>
      </c>
      <c r="J255" s="185">
        <f t="shared" si="40"/>
        <v>0.84833470960638557</v>
      </c>
      <c r="K255" s="184">
        <v>6.9700460829493087</v>
      </c>
      <c r="L255" s="185">
        <f t="shared" ref="L255:L263" si="41">IFERROR(K255-I255,"-")</f>
        <v>-0.59257434094279127</v>
      </c>
      <c r="M255" s="184">
        <v>8.4228295819935699</v>
      </c>
      <c r="N255" s="185">
        <v>1.4527834990442612</v>
      </c>
      <c r="O255" s="185">
        <v>0.74665770699357026</v>
      </c>
    </row>
    <row r="256" spans="2:16" x14ac:dyDescent="0.25">
      <c r="B256" s="114" t="s">
        <v>81</v>
      </c>
      <c r="C256" s="184">
        <v>7.9596977329974807</v>
      </c>
      <c r="D256" s="185">
        <v>0.30565732895707676</v>
      </c>
      <c r="E256" s="184" t="s">
        <v>236</v>
      </c>
      <c r="F256" s="185" t="str">
        <f t="shared" si="40"/>
        <v>-</v>
      </c>
      <c r="G256" s="184">
        <v>7.0810810810810807</v>
      </c>
      <c r="H256" s="185" t="str">
        <f t="shared" si="40"/>
        <v>-</v>
      </c>
      <c r="I256" s="184">
        <v>7.5051546391752577</v>
      </c>
      <c r="J256" s="185">
        <f t="shared" si="40"/>
        <v>0.42407355809417702</v>
      </c>
      <c r="K256" s="184">
        <v>6.8466666666666667</v>
      </c>
      <c r="L256" s="185">
        <f t="shared" si="41"/>
        <v>-0.65848797250859104</v>
      </c>
      <c r="M256" s="184">
        <v>7.862222222222222</v>
      </c>
      <c r="N256" s="185">
        <v>1.0155555555555553</v>
      </c>
      <c r="O256" s="185">
        <v>-9.7475510775258734E-2</v>
      </c>
    </row>
    <row r="257" spans="2:16" x14ac:dyDescent="0.25">
      <c r="B257" s="114" t="s">
        <v>83</v>
      </c>
      <c r="C257" s="184">
        <v>8.1366459627329188</v>
      </c>
      <c r="D257" s="185">
        <v>0.60932161922688621</v>
      </c>
      <c r="E257" s="184" t="s">
        <v>236</v>
      </c>
      <c r="F257" s="185" t="str">
        <f t="shared" si="40"/>
        <v>-</v>
      </c>
      <c r="G257" s="184">
        <v>6.9072164948453612</v>
      </c>
      <c r="H257" s="185" t="str">
        <f t="shared" si="40"/>
        <v>-</v>
      </c>
      <c r="I257" s="184">
        <v>8.0072780203784575</v>
      </c>
      <c r="J257" s="185">
        <f t="shared" si="40"/>
        <v>1.1000615255330963</v>
      </c>
      <c r="K257" s="184">
        <v>8.7509578544061295</v>
      </c>
      <c r="L257" s="185">
        <f t="shared" si="41"/>
        <v>0.74367983402767202</v>
      </c>
      <c r="M257" s="184">
        <v>7.0123558484349262</v>
      </c>
      <c r="N257" s="185">
        <v>-1.7386020059712033</v>
      </c>
      <c r="O257" s="185">
        <v>-1.1242901142979926</v>
      </c>
    </row>
    <row r="258" spans="2:16" x14ac:dyDescent="0.25">
      <c r="B258" s="114" t="s">
        <v>85</v>
      </c>
      <c r="C258" s="184">
        <v>9.694642857142858</v>
      </c>
      <c r="D258" s="185">
        <v>-1.4863095238095223</v>
      </c>
      <c r="E258" s="184">
        <v>4.666666666666667</v>
      </c>
      <c r="F258" s="185">
        <f t="shared" si="40"/>
        <v>-5.027976190476191</v>
      </c>
      <c r="G258" s="184">
        <v>8.3154362416107386</v>
      </c>
      <c r="H258" s="185">
        <f t="shared" si="40"/>
        <v>3.6487695749440716</v>
      </c>
      <c r="I258" s="184">
        <v>8.034782608695652</v>
      </c>
      <c r="J258" s="185">
        <f t="shared" si="40"/>
        <v>-0.2806536329150866</v>
      </c>
      <c r="K258" s="184">
        <v>7.1090629800307221</v>
      </c>
      <c r="L258" s="185">
        <f t="shared" si="41"/>
        <v>-0.92571962866492985</v>
      </c>
      <c r="M258" s="184">
        <v>8.0183486238532105</v>
      </c>
      <c r="N258" s="185">
        <v>0.90928564382248833</v>
      </c>
      <c r="O258" s="185">
        <v>-1.6762942332896476</v>
      </c>
    </row>
    <row r="259" spans="2:16" x14ac:dyDescent="0.25">
      <c r="B259" s="114" t="s">
        <v>87</v>
      </c>
      <c r="C259" s="184">
        <v>7.808080808080808</v>
      </c>
      <c r="D259" s="185">
        <v>-1.0402988215488218</v>
      </c>
      <c r="E259" s="184">
        <v>1</v>
      </c>
      <c r="F259" s="185">
        <f t="shared" si="40"/>
        <v>-6.808080808080808</v>
      </c>
      <c r="G259" s="184">
        <v>6.5935828877005349</v>
      </c>
      <c r="H259" s="185">
        <f t="shared" si="40"/>
        <v>5.5935828877005349</v>
      </c>
      <c r="I259" s="184">
        <v>7.1622176591375766</v>
      </c>
      <c r="J259" s="185">
        <f t="shared" si="40"/>
        <v>0.56863477143704166</v>
      </c>
      <c r="K259" s="184">
        <v>8.4351687388987564</v>
      </c>
      <c r="L259" s="185">
        <f t="shared" si="41"/>
        <v>1.2729510797611798</v>
      </c>
      <c r="M259" s="184">
        <v>7.9058524173027989</v>
      </c>
      <c r="N259" s="185">
        <v>-0.52931632159595754</v>
      </c>
      <c r="O259" s="185">
        <v>9.7771609221990907E-2</v>
      </c>
    </row>
    <row r="260" spans="2:16" x14ac:dyDescent="0.25">
      <c r="B260" s="114" t="s">
        <v>89</v>
      </c>
      <c r="C260" s="184">
        <v>7.6181734740706748</v>
      </c>
      <c r="D260" s="185">
        <v>-6.0297577081658282E-2</v>
      </c>
      <c r="E260" s="184">
        <v>8.4444444444444446</v>
      </c>
      <c r="F260" s="185">
        <f t="shared" si="40"/>
        <v>0.82627097037376984</v>
      </c>
      <c r="G260" s="184">
        <v>6.4757085020242915</v>
      </c>
      <c r="H260" s="185">
        <f t="shared" si="40"/>
        <v>-1.9687359424201532</v>
      </c>
      <c r="I260" s="184">
        <v>6.6114445778311328</v>
      </c>
      <c r="J260" s="185">
        <f t="shared" si="40"/>
        <v>0.13573607580684133</v>
      </c>
      <c r="K260" s="184">
        <v>6.4231318419800099</v>
      </c>
      <c r="L260" s="185">
        <f t="shared" si="41"/>
        <v>-0.18831273585112296</v>
      </c>
      <c r="M260" s="184"/>
      <c r="N260" s="185" t="s">
        <v>236</v>
      </c>
      <c r="O260" s="185" t="s">
        <v>236</v>
      </c>
    </row>
    <row r="261" spans="2:16" x14ac:dyDescent="0.25">
      <c r="B261" s="114" t="s">
        <v>91</v>
      </c>
      <c r="C261" s="184">
        <v>8.3936713167744124</v>
      </c>
      <c r="D261" s="185">
        <v>-0.24284459612341003</v>
      </c>
      <c r="E261" s="184">
        <v>4.7142857142857144</v>
      </c>
      <c r="F261" s="185">
        <f t="shared" si="40"/>
        <v>-3.6793856024886979</v>
      </c>
      <c r="G261" s="184">
        <v>7.4768959435626101</v>
      </c>
      <c r="H261" s="185">
        <f t="shared" si="40"/>
        <v>2.7626102292768957</v>
      </c>
      <c r="I261" s="184">
        <v>7.7335884604062404</v>
      </c>
      <c r="J261" s="185">
        <f t="shared" si="40"/>
        <v>0.25669251684363026</v>
      </c>
      <c r="K261" s="184">
        <v>7.5530525628468821</v>
      </c>
      <c r="L261" s="185">
        <f t="shared" si="41"/>
        <v>-0.18053589755935828</v>
      </c>
      <c r="M261" s="184"/>
      <c r="N261" s="185" t="s">
        <v>236</v>
      </c>
      <c r="O261" s="185" t="s">
        <v>236</v>
      </c>
    </row>
    <row r="262" spans="2:16" x14ac:dyDescent="0.25">
      <c r="B262" s="114" t="s">
        <v>93</v>
      </c>
      <c r="C262" s="184">
        <v>7.2598285545373926</v>
      </c>
      <c r="D262" s="185">
        <v>0.51512656778242594</v>
      </c>
      <c r="E262" s="184">
        <v>7.708333333333333</v>
      </c>
      <c r="F262" s="185">
        <f t="shared" si="40"/>
        <v>0.44850477879594042</v>
      </c>
      <c r="G262" s="184">
        <v>9.2013390722142514</v>
      </c>
      <c r="H262" s="185">
        <f t="shared" si="40"/>
        <v>1.4930057388809184</v>
      </c>
      <c r="I262" s="184">
        <v>8.4737500000000008</v>
      </c>
      <c r="J262" s="185">
        <f t="shared" si="40"/>
        <v>-0.72758907221425062</v>
      </c>
      <c r="K262" s="184">
        <v>7.572878603329273</v>
      </c>
      <c r="L262" s="185">
        <f t="shared" si="41"/>
        <v>-0.9008713966707278</v>
      </c>
      <c r="M262" s="184"/>
      <c r="N262" s="185" t="s">
        <v>236</v>
      </c>
      <c r="O262" s="185" t="s">
        <v>236</v>
      </c>
    </row>
    <row r="263" spans="2:16" ht="15.75" x14ac:dyDescent="0.25">
      <c r="B263" s="117" t="s">
        <v>30</v>
      </c>
      <c r="C263" s="186">
        <v>7.8305128536364812</v>
      </c>
      <c r="D263" s="187">
        <v>-0.15259628729901298</v>
      </c>
      <c r="E263" s="186">
        <v>8.18305376344086</v>
      </c>
      <c r="F263" s="187">
        <f t="shared" si="40"/>
        <v>0.3525409098043788</v>
      </c>
      <c r="G263" s="186">
        <v>7.6376430356438245</v>
      </c>
      <c r="H263" s="187">
        <f t="shared" si="40"/>
        <v>-0.54541072779703548</v>
      </c>
      <c r="I263" s="186">
        <v>7.7723058082575225</v>
      </c>
      <c r="J263" s="187">
        <f t="shared" si="40"/>
        <v>0.13466277261369797</v>
      </c>
      <c r="K263" s="186">
        <v>7.5019520130134199</v>
      </c>
      <c r="L263" s="187">
        <f t="shared" si="41"/>
        <v>-0.27035379524410263</v>
      </c>
      <c r="M263" s="186">
        <v>7.8487849892340815</v>
      </c>
      <c r="N263" s="187">
        <v>0.23273829937969293</v>
      </c>
      <c r="O263" s="187">
        <v>-1.4590339083596859E-2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323</v>
      </c>
      <c r="O272" s="112" t="s">
        <v>324</v>
      </c>
    </row>
    <row r="273" spans="2:15" x14ac:dyDescent="0.25">
      <c r="B273" s="114" t="s">
        <v>71</v>
      </c>
      <c r="C273" s="184">
        <v>8.0378315132605298</v>
      </c>
      <c r="D273" s="185">
        <v>0.18892526326053005</v>
      </c>
      <c r="E273" s="184">
        <v>8.4188443135811557</v>
      </c>
      <c r="F273" s="185">
        <f t="shared" ref="F273:J275" si="42">IFERROR(E273-C273,"-")</f>
        <v>0.3810128003206259</v>
      </c>
      <c r="G273" s="184">
        <v>8.3571428571428577</v>
      </c>
      <c r="H273" s="185">
        <f t="shared" si="42"/>
        <v>-6.1701456438298052E-2</v>
      </c>
      <c r="I273" s="184">
        <v>7.7749077490774905</v>
      </c>
      <c r="J273" s="185">
        <f t="shared" si="42"/>
        <v>-0.58223510806536716</v>
      </c>
      <c r="K273" s="184">
        <v>6.765537310330493</v>
      </c>
      <c r="L273" s="185">
        <f t="shared" ref="L273:L275" si="43">IFERROR(K273-I273,"-")</f>
        <v>-1.0093704387469975</v>
      </c>
      <c r="M273" s="184">
        <v>7.6107711138310892</v>
      </c>
      <c r="N273" s="185">
        <v>0.84523380350059618</v>
      </c>
      <c r="O273" s="185">
        <v>-0.42706039942944063</v>
      </c>
    </row>
    <row r="274" spans="2:15" x14ac:dyDescent="0.25">
      <c r="B274" s="114" t="s">
        <v>73</v>
      </c>
      <c r="C274" s="184">
        <v>8.1903225806451605</v>
      </c>
      <c r="D274" s="185">
        <v>0.29587910389894923</v>
      </c>
      <c r="E274" s="184">
        <v>7.5026661926768572</v>
      </c>
      <c r="F274" s="185">
        <f t="shared" si="42"/>
        <v>-0.68765638796830331</v>
      </c>
      <c r="G274" s="184">
        <v>8.155555555555555</v>
      </c>
      <c r="H274" s="185">
        <f t="shared" si="42"/>
        <v>0.65288936287869781</v>
      </c>
      <c r="I274" s="184">
        <v>7.2347826086956522</v>
      </c>
      <c r="J274" s="185">
        <f t="shared" si="42"/>
        <v>-0.92077294685990285</v>
      </c>
      <c r="K274" s="184">
        <v>7.538742023701003</v>
      </c>
      <c r="L274" s="185">
        <f t="shared" si="43"/>
        <v>0.30395941500535084</v>
      </c>
      <c r="M274" s="184">
        <v>7.6285875070343279</v>
      </c>
      <c r="N274" s="185">
        <v>8.9845483333324871E-2</v>
      </c>
      <c r="O274" s="185">
        <v>-0.56173507361083264</v>
      </c>
    </row>
    <row r="275" spans="2:15" x14ac:dyDescent="0.25">
      <c r="B275" s="114" t="s">
        <v>75</v>
      </c>
      <c r="C275" s="184">
        <v>7.8423496164715383</v>
      </c>
      <c r="D275" s="185">
        <v>-0.68853734646410647</v>
      </c>
      <c r="E275" s="184">
        <v>8.5890804597701145</v>
      </c>
      <c r="F275" s="185">
        <f t="shared" si="42"/>
        <v>0.7467308432985762</v>
      </c>
      <c r="G275" s="184">
        <v>9.6</v>
      </c>
      <c r="H275" s="185">
        <f t="shared" si="42"/>
        <v>1.0109195402298852</v>
      </c>
      <c r="I275" s="184">
        <v>8.7922437673130194</v>
      </c>
      <c r="J275" s="185">
        <f t="shared" si="42"/>
        <v>-0.80775623268698027</v>
      </c>
      <c r="K275" s="184">
        <v>8.7350050830227044</v>
      </c>
      <c r="L275" s="185">
        <f t="shared" si="43"/>
        <v>-5.7238684290314978E-2</v>
      </c>
      <c r="M275" s="184">
        <v>6.346367305751766</v>
      </c>
      <c r="N275" s="185">
        <v>-2.3886377772709384</v>
      </c>
      <c r="O275" s="185">
        <v>-1.4959823107197723</v>
      </c>
    </row>
    <row r="276" spans="2:15" x14ac:dyDescent="0.25">
      <c r="B276" s="114" t="s">
        <v>77</v>
      </c>
      <c r="C276" s="184">
        <v>9.3837654058648532</v>
      </c>
      <c r="D276" s="185">
        <v>0.28337240836574651</v>
      </c>
      <c r="E276" s="184" t="s">
        <v>236</v>
      </c>
      <c r="F276" s="185" t="str">
        <f>IFERROR(E276-C276,"-")</f>
        <v>-</v>
      </c>
      <c r="G276" s="184">
        <v>6.7874999999999996</v>
      </c>
      <c r="H276" s="185" t="str">
        <f>IFERROR(G276-E276,"-")</f>
        <v>-</v>
      </c>
      <c r="I276" s="184">
        <v>7.5339805825242721</v>
      </c>
      <c r="J276" s="185">
        <f>IFERROR(I276-G276,"-")</f>
        <v>0.74648058252427241</v>
      </c>
      <c r="K276" s="184">
        <v>7.4826315789473687</v>
      </c>
      <c r="L276" s="185">
        <f>IFERROR(K276-I276,"-")</f>
        <v>-5.1349003576903307E-2</v>
      </c>
      <c r="M276" s="184">
        <v>9.0444115470022197</v>
      </c>
      <c r="N276" s="185">
        <v>1.561779968054851</v>
      </c>
      <c r="O276" s="185">
        <v>-0.33935385886263347</v>
      </c>
    </row>
    <row r="277" spans="2:15" x14ac:dyDescent="0.25">
      <c r="B277" s="114" t="s">
        <v>79</v>
      </c>
      <c r="C277" s="184">
        <v>8.1275510204081627</v>
      </c>
      <c r="D277" s="185">
        <v>-4.6387325044960512</v>
      </c>
      <c r="E277" s="184" t="s">
        <v>236</v>
      </c>
      <c r="F277" s="185" t="str">
        <f t="shared" ref="F277:J285" si="44">IFERROR(E277-C277,"-")</f>
        <v>-</v>
      </c>
      <c r="G277" s="184">
        <v>3.9473684210526314</v>
      </c>
      <c r="H277" s="185" t="str">
        <f t="shared" si="44"/>
        <v>-</v>
      </c>
      <c r="I277" s="184">
        <v>8.1943127962085303</v>
      </c>
      <c r="J277" s="185">
        <f t="shared" si="44"/>
        <v>4.2469443751558984</v>
      </c>
      <c r="K277" s="184">
        <v>7.3178571428571431</v>
      </c>
      <c r="L277" s="185">
        <f t="shared" ref="L277:L285" si="45">IFERROR(K277-I277,"-")</f>
        <v>-0.8764556533513872</v>
      </c>
      <c r="M277" s="184">
        <v>8.3803680981595097</v>
      </c>
      <c r="N277" s="185">
        <v>1.0625109553023666</v>
      </c>
      <c r="O277" s="185">
        <v>0.25281707775134699</v>
      </c>
    </row>
    <row r="278" spans="2:15" x14ac:dyDescent="0.25">
      <c r="B278" s="114" t="s">
        <v>81</v>
      </c>
      <c r="C278" s="184">
        <v>6.4932249322493227</v>
      </c>
      <c r="D278" s="185">
        <v>-1.4272488410163291</v>
      </c>
      <c r="E278" s="184" t="s">
        <v>236</v>
      </c>
      <c r="F278" s="185" t="str">
        <f t="shared" si="44"/>
        <v>-</v>
      </c>
      <c r="G278" s="184">
        <v>12.76923076923077</v>
      </c>
      <c r="H278" s="185" t="str">
        <f t="shared" si="44"/>
        <v>-</v>
      </c>
      <c r="I278" s="184">
        <v>6.7651006711409396</v>
      </c>
      <c r="J278" s="185">
        <f t="shared" si="44"/>
        <v>-6.0041300980898304</v>
      </c>
      <c r="K278" s="184">
        <v>6.7832167832167833</v>
      </c>
      <c r="L278" s="185">
        <f t="shared" si="45"/>
        <v>1.8116112075843738E-2</v>
      </c>
      <c r="M278" s="184">
        <v>6.9055793991416312</v>
      </c>
      <c r="N278" s="185">
        <v>0.12236261592484787</v>
      </c>
      <c r="O278" s="185">
        <v>0.41235446689230848</v>
      </c>
    </row>
    <row r="279" spans="2:15" x14ac:dyDescent="0.25">
      <c r="B279" s="114" t="s">
        <v>83</v>
      </c>
      <c r="C279" s="184">
        <v>8.4854838709677427</v>
      </c>
      <c r="D279" s="185">
        <v>0.287406947890819</v>
      </c>
      <c r="E279" s="184" t="s">
        <v>236</v>
      </c>
      <c r="F279" s="185" t="str">
        <f t="shared" si="44"/>
        <v>-</v>
      </c>
      <c r="G279" s="184">
        <v>8.6</v>
      </c>
      <c r="H279" s="185" t="str">
        <f t="shared" si="44"/>
        <v>-</v>
      </c>
      <c r="I279" s="184">
        <v>9.1115702479338836</v>
      </c>
      <c r="J279" s="185">
        <f t="shared" si="44"/>
        <v>0.51157024793388395</v>
      </c>
      <c r="K279" s="184">
        <v>7.6214833759590794</v>
      </c>
      <c r="L279" s="185">
        <f t="shared" si="45"/>
        <v>-1.4900868719748042</v>
      </c>
      <c r="M279" s="184">
        <v>6.1578947368421053</v>
      </c>
      <c r="N279" s="185">
        <v>-1.4635886391169741</v>
      </c>
      <c r="O279" s="185">
        <v>-2.3275891341256374</v>
      </c>
    </row>
    <row r="280" spans="2:15" x14ac:dyDescent="0.25">
      <c r="B280" s="114" t="s">
        <v>85</v>
      </c>
      <c r="C280" s="184">
        <v>7.9084194977843429</v>
      </c>
      <c r="D280" s="185">
        <v>-1.00027615438957</v>
      </c>
      <c r="E280" s="184">
        <v>4.2</v>
      </c>
      <c r="F280" s="185">
        <f t="shared" si="44"/>
        <v>-3.7084194977843428</v>
      </c>
      <c r="G280" s="184">
        <v>5.0606060606060606</v>
      </c>
      <c r="H280" s="185">
        <f t="shared" si="44"/>
        <v>0.86060606060606037</v>
      </c>
      <c r="I280" s="184">
        <v>7.5714285714285712</v>
      </c>
      <c r="J280" s="185">
        <f t="shared" si="44"/>
        <v>2.5108225108225106</v>
      </c>
      <c r="K280" s="184">
        <v>6.5065274151436032</v>
      </c>
      <c r="L280" s="185">
        <f t="shared" si="45"/>
        <v>-1.064901156284968</v>
      </c>
      <c r="M280" s="184">
        <v>7.8706467661691546</v>
      </c>
      <c r="N280" s="185">
        <v>1.3641193510255514</v>
      </c>
      <c r="O280" s="185">
        <v>-3.7772731615188349E-2</v>
      </c>
    </row>
    <row r="281" spans="2:15" x14ac:dyDescent="0.25">
      <c r="B281" s="114" t="s">
        <v>87</v>
      </c>
      <c r="C281" s="184">
        <v>7.8191126279863479</v>
      </c>
      <c r="D281" s="185">
        <v>-0.64368229034396052</v>
      </c>
      <c r="E281" s="184">
        <v>6.875</v>
      </c>
      <c r="F281" s="185">
        <f t="shared" si="44"/>
        <v>-0.94411262798634787</v>
      </c>
      <c r="G281" s="184">
        <v>9.0925925925925934</v>
      </c>
      <c r="H281" s="185">
        <f t="shared" si="44"/>
        <v>2.2175925925925934</v>
      </c>
      <c r="I281" s="184">
        <v>7.0497382198952883</v>
      </c>
      <c r="J281" s="185">
        <f t="shared" si="44"/>
        <v>-2.0428543726973052</v>
      </c>
      <c r="K281" s="184">
        <v>7.5864661654135341</v>
      </c>
      <c r="L281" s="185">
        <f t="shared" si="45"/>
        <v>0.53672794551824587</v>
      </c>
      <c r="M281" s="184">
        <v>7.12</v>
      </c>
      <c r="N281" s="185">
        <v>-0.46646616541353403</v>
      </c>
      <c r="O281" s="185">
        <v>-0.69911262798634777</v>
      </c>
    </row>
    <row r="282" spans="2:15" x14ac:dyDescent="0.25">
      <c r="B282" s="114" t="s">
        <v>89</v>
      </c>
      <c r="C282" s="184">
        <v>5.918250950570342</v>
      </c>
      <c r="D282" s="185">
        <v>0.13589610139745822</v>
      </c>
      <c r="E282" s="184">
        <v>6.7536231884057969</v>
      </c>
      <c r="F282" s="185">
        <f t="shared" si="44"/>
        <v>0.83537223783545489</v>
      </c>
      <c r="G282" s="184">
        <v>3.383111111111111</v>
      </c>
      <c r="H282" s="185">
        <f t="shared" si="44"/>
        <v>-3.3705120772946859</v>
      </c>
      <c r="I282" s="184">
        <v>5.6079854809437384</v>
      </c>
      <c r="J282" s="185">
        <f t="shared" si="44"/>
        <v>2.2248743698326274</v>
      </c>
      <c r="K282" s="184">
        <v>5.0288944723618094</v>
      </c>
      <c r="L282" s="185">
        <f t="shared" si="45"/>
        <v>-0.57909100858192897</v>
      </c>
      <c r="M282" s="184"/>
      <c r="N282" s="185" t="s">
        <v>236</v>
      </c>
      <c r="O282" s="185" t="s">
        <v>236</v>
      </c>
    </row>
    <row r="283" spans="2:15" x14ac:dyDescent="0.25">
      <c r="B283" s="114" t="s">
        <v>91</v>
      </c>
      <c r="C283" s="184">
        <v>8.4100760456273758</v>
      </c>
      <c r="D283" s="185">
        <v>-0.5058019775061684</v>
      </c>
      <c r="E283" s="184">
        <v>6.1092715231788075</v>
      </c>
      <c r="F283" s="185">
        <f t="shared" si="44"/>
        <v>-2.3008045224485683</v>
      </c>
      <c r="G283" s="184">
        <v>8.5948434622467769</v>
      </c>
      <c r="H283" s="185">
        <f t="shared" si="44"/>
        <v>2.4855719390679694</v>
      </c>
      <c r="I283" s="184">
        <v>7.3335444374076424</v>
      </c>
      <c r="J283" s="185">
        <f t="shared" si="44"/>
        <v>-1.2612990248391345</v>
      </c>
      <c r="K283" s="184">
        <v>8.0071192473938471</v>
      </c>
      <c r="L283" s="185">
        <f t="shared" si="45"/>
        <v>0.67357480998620467</v>
      </c>
      <c r="M283" s="184"/>
      <c r="N283" s="185" t="s">
        <v>236</v>
      </c>
      <c r="O283" s="185" t="s">
        <v>236</v>
      </c>
    </row>
    <row r="284" spans="2:15" x14ac:dyDescent="0.25">
      <c r="B284" s="114" t="s">
        <v>93</v>
      </c>
      <c r="C284" s="184">
        <v>7.2893936970084789</v>
      </c>
      <c r="D284" s="185">
        <v>-0.23926757882260841</v>
      </c>
      <c r="E284" s="184">
        <v>10.245901639344263</v>
      </c>
      <c r="F284" s="185">
        <f t="shared" si="44"/>
        <v>2.9565079423357838</v>
      </c>
      <c r="G284" s="184">
        <v>10.549908144519289</v>
      </c>
      <c r="H284" s="185">
        <f t="shared" si="44"/>
        <v>0.30400650517502648</v>
      </c>
      <c r="I284" s="184">
        <v>7.992067553735926</v>
      </c>
      <c r="J284" s="185">
        <f t="shared" si="44"/>
        <v>-2.5578405907833632</v>
      </c>
      <c r="K284" s="184">
        <v>7.3671026379960098</v>
      </c>
      <c r="L284" s="185">
        <f t="shared" si="45"/>
        <v>-0.62496491573991619</v>
      </c>
      <c r="M284" s="184"/>
      <c r="N284" s="185" t="s">
        <v>236</v>
      </c>
      <c r="O284" s="185" t="s">
        <v>236</v>
      </c>
    </row>
    <row r="285" spans="2:15" ht="15.75" x14ac:dyDescent="0.25">
      <c r="B285" s="117" t="s">
        <v>30</v>
      </c>
      <c r="C285" s="186">
        <v>7.7773307826478364</v>
      </c>
      <c r="D285" s="187">
        <v>-0.25735897363864435</v>
      </c>
      <c r="E285" s="186">
        <v>7.9687523360992749</v>
      </c>
      <c r="F285" s="187">
        <f t="shared" si="44"/>
        <v>0.19142155345143852</v>
      </c>
      <c r="G285" s="186">
        <v>8.0300091491308319</v>
      </c>
      <c r="H285" s="187">
        <f t="shared" si="44"/>
        <v>6.1256813031556945E-2</v>
      </c>
      <c r="I285" s="186">
        <v>7.5025120527784823</v>
      </c>
      <c r="J285" s="187">
        <f t="shared" si="44"/>
        <v>-0.52749709635234954</v>
      </c>
      <c r="K285" s="186">
        <v>7.3068531577511981</v>
      </c>
      <c r="L285" s="187">
        <f t="shared" si="45"/>
        <v>-0.19565889502728417</v>
      </c>
      <c r="M285" s="186">
        <v>7.364345523509626</v>
      </c>
      <c r="N285" s="187">
        <v>-0.10521969388167829</v>
      </c>
      <c r="O285" s="187">
        <v>-0.73563973664858207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26CAA-4CB2-45A7-9F57-CC23F222126A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325</v>
      </c>
      <c r="O8" s="112" t="s">
        <v>326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v>-0.19908426068926044</v>
      </c>
      <c r="O9" s="185"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v>-0.11898138677653947</v>
      </c>
      <c r="O10" s="185"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v>-0.31177362171956968</v>
      </c>
      <c r="O11" s="185"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236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v>0.27607084988408559</v>
      </c>
      <c r="O12" s="185"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236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v>-0.17115172283182822</v>
      </c>
      <c r="O13" s="185"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236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v>-5.0532779307213893E-2</v>
      </c>
      <c r="O14" s="185"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236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v>-7.4330425707227477E-3</v>
      </c>
      <c r="O15" s="185"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>
        <v>7.4361541399893953</v>
      </c>
      <c r="N16" s="185">
        <v>-0.18124737162319082</v>
      </c>
      <c r="O16" s="185">
        <v>-0.28072670751142415</v>
      </c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>
        <v>7.4121032226799128</v>
      </c>
      <c r="N17" s="185">
        <v>0.20729748401645143</v>
      </c>
      <c r="O17" s="185">
        <v>-0.34360360504042742</v>
      </c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7.1401382233219266</v>
      </c>
      <c r="N21" s="187">
        <v>-5.7741577286191337E-2</v>
      </c>
      <c r="O21" s="187">
        <v>-0.28188494468000247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325</v>
      </c>
      <c r="O30" s="112" t="s">
        <v>326</v>
      </c>
    </row>
    <row r="31" spans="1:16" x14ac:dyDescent="0.25">
      <c r="B31" s="114" t="s">
        <v>71</v>
      </c>
      <c r="C31" s="184">
        <v>8.2503806788612408</v>
      </c>
      <c r="D31" s="185">
        <v>-3.933075448378176E-2</v>
      </c>
      <c r="E31" s="184">
        <v>8.1352858258738188</v>
      </c>
      <c r="F31" s="185">
        <f t="shared" ref="F31:J43" si="2">IFERROR(E31-C31,"-")</f>
        <v>-0.11509485298742206</v>
      </c>
      <c r="G31" s="184">
        <v>6.2849942158320937</v>
      </c>
      <c r="H31" s="185">
        <f t="shared" si="2"/>
        <v>-1.850291610041725</v>
      </c>
      <c r="I31" s="184">
        <v>7.5182646018212402</v>
      </c>
      <c r="J31" s="185">
        <f t="shared" si="2"/>
        <v>1.2332703859891465</v>
      </c>
      <c r="K31" s="184">
        <v>7.6644705070714041</v>
      </c>
      <c r="L31" s="185">
        <f t="shared" ref="L31:L43" si="3">IFERROR(K31-I31,"-")</f>
        <v>0.14620590525016386</v>
      </c>
      <c r="M31" s="184">
        <v>7.5580568527588392</v>
      </c>
      <c r="N31" s="185">
        <v>-0.10641365431256489</v>
      </c>
      <c r="O31" s="185">
        <v>-0.69232382610240162</v>
      </c>
    </row>
    <row r="32" spans="1:16" x14ac:dyDescent="0.25">
      <c r="B32" s="114" t="s">
        <v>73</v>
      </c>
      <c r="C32" s="184">
        <v>7.672650329691959</v>
      </c>
      <c r="D32" s="185">
        <v>3.109528491110769E-2</v>
      </c>
      <c r="E32" s="184">
        <v>7.2228318980165271</v>
      </c>
      <c r="F32" s="185">
        <f t="shared" si="2"/>
        <v>-0.4498184316754319</v>
      </c>
      <c r="G32" s="184">
        <v>5.3968468468468469</v>
      </c>
      <c r="H32" s="185">
        <f t="shared" si="2"/>
        <v>-1.8259850511696802</v>
      </c>
      <c r="I32" s="184">
        <v>6.7363253239954597</v>
      </c>
      <c r="J32" s="185">
        <f t="shared" si="2"/>
        <v>1.3394784771486128</v>
      </c>
      <c r="K32" s="184">
        <v>7.1058170367915148</v>
      </c>
      <c r="L32" s="185">
        <f t="shared" si="3"/>
        <v>0.36949171279605508</v>
      </c>
      <c r="M32" s="184">
        <v>7.03976485746497</v>
      </c>
      <c r="N32" s="185">
        <v>-6.6052179326544724E-2</v>
      </c>
      <c r="O32" s="185">
        <v>-0.63288547222698899</v>
      </c>
    </row>
    <row r="33" spans="2:16" x14ac:dyDescent="0.25">
      <c r="B33" s="114" t="s">
        <v>75</v>
      </c>
      <c r="C33" s="184">
        <v>7.2298782669473542</v>
      </c>
      <c r="D33" s="185">
        <v>0.22818526956459007</v>
      </c>
      <c r="E33" s="184">
        <v>8.0325955060881213</v>
      </c>
      <c r="F33" s="185">
        <f t="shared" si="2"/>
        <v>0.80271723914076709</v>
      </c>
      <c r="G33" s="184">
        <v>5.088915771964313</v>
      </c>
      <c r="H33" s="185">
        <f t="shared" si="2"/>
        <v>-2.9436797341238083</v>
      </c>
      <c r="I33" s="184">
        <v>7.340603850050659</v>
      </c>
      <c r="J33" s="185">
        <f t="shared" si="2"/>
        <v>2.251688078086346</v>
      </c>
      <c r="K33" s="184">
        <v>7.0855993964299477</v>
      </c>
      <c r="L33" s="185">
        <f t="shared" si="3"/>
        <v>-0.25500445362071122</v>
      </c>
      <c r="M33" s="184">
        <v>6.7417069787419814</v>
      </c>
      <c r="N33" s="185">
        <v>-0.3438924176879663</v>
      </c>
      <c r="O33" s="185">
        <v>-0.48817128820537281</v>
      </c>
    </row>
    <row r="34" spans="2:16" x14ac:dyDescent="0.25">
      <c r="B34" s="114" t="s">
        <v>77</v>
      </c>
      <c r="C34" s="184">
        <v>6.8932736431701338</v>
      </c>
      <c r="D34" s="185">
        <v>-0.14022768568331934</v>
      </c>
      <c r="E34" s="184" t="s">
        <v>236</v>
      </c>
      <c r="F34" s="185" t="str">
        <f t="shared" si="2"/>
        <v>-</v>
      </c>
      <c r="G34" s="184">
        <v>4.8453511180855235</v>
      </c>
      <c r="H34" s="185" t="str">
        <f t="shared" si="2"/>
        <v>-</v>
      </c>
      <c r="I34" s="184">
        <v>6.6255954316084074</v>
      </c>
      <c r="J34" s="185">
        <f t="shared" si="2"/>
        <v>1.7802443135228838</v>
      </c>
      <c r="K34" s="184">
        <v>6.5495900152383717</v>
      </c>
      <c r="L34" s="185">
        <f t="shared" si="3"/>
        <v>-7.6005416370035661E-2</v>
      </c>
      <c r="M34" s="184">
        <v>6.8085421647177435</v>
      </c>
      <c r="N34" s="185">
        <v>0.25895214947937184</v>
      </c>
      <c r="O34" s="185">
        <v>-8.4731478452390263E-2</v>
      </c>
    </row>
    <row r="35" spans="2:16" x14ac:dyDescent="0.25">
      <c r="B35" s="114" t="s">
        <v>79</v>
      </c>
      <c r="C35" s="184">
        <v>6.8085046391343811</v>
      </c>
      <c r="D35" s="185">
        <v>-0.26919883812966194</v>
      </c>
      <c r="E35" s="184" t="s">
        <v>236</v>
      </c>
      <c r="F35" s="185" t="str">
        <f t="shared" si="2"/>
        <v>-</v>
      </c>
      <c r="G35" s="184">
        <v>4.6480726575145379</v>
      </c>
      <c r="H35" s="185" t="str">
        <f t="shared" si="2"/>
        <v>-</v>
      </c>
      <c r="I35" s="184">
        <v>6.7026465511730491</v>
      </c>
      <c r="J35" s="185">
        <f t="shared" si="2"/>
        <v>2.0545738936585112</v>
      </c>
      <c r="K35" s="184">
        <v>6.924320405944183</v>
      </c>
      <c r="L35" s="185">
        <f t="shared" si="3"/>
        <v>0.22167385477113388</v>
      </c>
      <c r="M35" s="184">
        <v>6.7435530409757645</v>
      </c>
      <c r="N35" s="185">
        <v>-0.1807673649684185</v>
      </c>
      <c r="O35" s="185">
        <v>-6.4951598158616619E-2</v>
      </c>
    </row>
    <row r="36" spans="2:16" x14ac:dyDescent="0.25">
      <c r="B36" s="114" t="s">
        <v>81</v>
      </c>
      <c r="C36" s="184">
        <v>7.0524334074709722</v>
      </c>
      <c r="D36" s="185">
        <v>0.18404654682498478</v>
      </c>
      <c r="E36" s="184" t="s">
        <v>236</v>
      </c>
      <c r="F36" s="185" t="str">
        <f t="shared" si="2"/>
        <v>-</v>
      </c>
      <c r="G36" s="184">
        <v>5.0071353713737823</v>
      </c>
      <c r="H36" s="185" t="str">
        <f t="shared" si="2"/>
        <v>-</v>
      </c>
      <c r="I36" s="184">
        <v>7.0056785596006428</v>
      </c>
      <c r="J36" s="185">
        <f t="shared" si="2"/>
        <v>1.9985431882268605</v>
      </c>
      <c r="K36" s="184">
        <v>6.859391485803159</v>
      </c>
      <c r="L36" s="185">
        <f t="shared" si="3"/>
        <v>-0.14628707379748374</v>
      </c>
      <c r="M36" s="184">
        <v>6.6819662491005181</v>
      </c>
      <c r="N36" s="185">
        <v>-0.17742523670264099</v>
      </c>
      <c r="O36" s="185">
        <v>-0.37046715837045419</v>
      </c>
    </row>
    <row r="37" spans="2:16" x14ac:dyDescent="0.25">
      <c r="B37" s="114" t="s">
        <v>83</v>
      </c>
      <c r="C37" s="184">
        <v>7.4854602157788266</v>
      </c>
      <c r="D37" s="185">
        <v>5.170818638465402E-2</v>
      </c>
      <c r="E37" s="184" t="s">
        <v>236</v>
      </c>
      <c r="F37" s="185" t="str">
        <f t="shared" si="2"/>
        <v>-</v>
      </c>
      <c r="G37" s="184">
        <v>5.8237510966131643</v>
      </c>
      <c r="H37" s="185" t="str">
        <f t="shared" si="2"/>
        <v>-</v>
      </c>
      <c r="I37" s="184">
        <v>7.0349361355325888</v>
      </c>
      <c r="J37" s="185">
        <f t="shared" si="2"/>
        <v>1.2111850389194245</v>
      </c>
      <c r="K37" s="184">
        <v>7.2804276746500269</v>
      </c>
      <c r="L37" s="185">
        <f t="shared" si="3"/>
        <v>0.24549153911743815</v>
      </c>
      <c r="M37" s="184">
        <v>7.2822665110572462</v>
      </c>
      <c r="N37" s="185">
        <v>1.8388364072192687E-3</v>
      </c>
      <c r="O37" s="185">
        <v>-0.20319370472158038</v>
      </c>
    </row>
    <row r="38" spans="2:16" x14ac:dyDescent="0.25">
      <c r="B38" s="114" t="s">
        <v>85</v>
      </c>
      <c r="C38" s="184">
        <v>7.5641013564431043</v>
      </c>
      <c r="D38" s="185">
        <v>-6.5425860190468477E-2</v>
      </c>
      <c r="E38" s="184">
        <v>5.2528013118338341</v>
      </c>
      <c r="F38" s="185">
        <f t="shared" si="2"/>
        <v>-2.3113000446092702</v>
      </c>
      <c r="G38" s="184">
        <v>6.7385265460330084</v>
      </c>
      <c r="H38" s="185">
        <f t="shared" si="2"/>
        <v>1.4857252341991742</v>
      </c>
      <c r="I38" s="184">
        <v>7.4451101998232163</v>
      </c>
      <c r="J38" s="185">
        <f t="shared" si="2"/>
        <v>0.70658365379020793</v>
      </c>
      <c r="K38" s="184">
        <v>7.5113181535177445</v>
      </c>
      <c r="L38" s="185">
        <f t="shared" si="3"/>
        <v>6.6207953694528143E-2</v>
      </c>
      <c r="M38" s="184">
        <v>7.2521785201399833</v>
      </c>
      <c r="N38" s="185">
        <v>-0.25913963337776114</v>
      </c>
      <c r="O38" s="185">
        <v>-0.31192283630312101</v>
      </c>
    </row>
    <row r="39" spans="2:16" x14ac:dyDescent="0.25">
      <c r="B39" s="114" t="s">
        <v>87</v>
      </c>
      <c r="C39" s="184">
        <v>7.546100731112916</v>
      </c>
      <c r="D39" s="185">
        <v>0.13686884574064795</v>
      </c>
      <c r="E39" s="184">
        <v>4.6117404028232052</v>
      </c>
      <c r="F39" s="185">
        <f t="shared" si="2"/>
        <v>-2.9343603282897108</v>
      </c>
      <c r="G39" s="184">
        <v>7.1107683679192375</v>
      </c>
      <c r="H39" s="185">
        <f t="shared" si="2"/>
        <v>2.4990279650960323</v>
      </c>
      <c r="I39" s="184">
        <v>7.1996563985093509</v>
      </c>
      <c r="J39" s="185">
        <f t="shared" si="2"/>
        <v>8.8888030590113409E-2</v>
      </c>
      <c r="K39" s="184">
        <v>7.201905187763999</v>
      </c>
      <c r="L39" s="185">
        <f t="shared" si="3"/>
        <v>2.2487892546481092E-3</v>
      </c>
      <c r="M39" s="184">
        <v>7.3222976656589189</v>
      </c>
      <c r="N39" s="185">
        <v>0.12039247789491991</v>
      </c>
      <c r="O39" s="185">
        <v>-0.22380306545399709</v>
      </c>
    </row>
    <row r="40" spans="2:16" x14ac:dyDescent="0.25">
      <c r="B40" s="114" t="s">
        <v>89</v>
      </c>
      <c r="C40" s="184">
        <v>7.1231688405740057</v>
      </c>
      <c r="D40" s="185">
        <v>6.2997871388578375E-2</v>
      </c>
      <c r="E40" s="184">
        <v>4.4186308981204148</v>
      </c>
      <c r="F40" s="185">
        <f t="shared" si="2"/>
        <v>-2.7045379424535909</v>
      </c>
      <c r="G40" s="184">
        <v>6.7673235335018447</v>
      </c>
      <c r="H40" s="185">
        <f t="shared" si="2"/>
        <v>2.3486926353814299</v>
      </c>
      <c r="I40" s="184">
        <v>6.9613529785943582</v>
      </c>
      <c r="J40" s="185">
        <f t="shared" si="2"/>
        <v>0.19402944509251352</v>
      </c>
      <c r="K40" s="184">
        <v>6.9074537059605969</v>
      </c>
      <c r="L40" s="185">
        <f t="shared" si="3"/>
        <v>-5.3899272633761264E-2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7.3441428597878211</v>
      </c>
      <c r="D41" s="185">
        <v>-0.15690234409787784</v>
      </c>
      <c r="E41" s="184">
        <v>7.1778568798330671</v>
      </c>
      <c r="F41" s="185">
        <f t="shared" si="2"/>
        <v>-0.16628597995475403</v>
      </c>
      <c r="G41" s="184">
        <v>7.4590700904756542</v>
      </c>
      <c r="H41" s="185">
        <f t="shared" si="2"/>
        <v>0.28121321064258709</v>
      </c>
      <c r="I41" s="184">
        <v>7.1690575541344659</v>
      </c>
      <c r="J41" s="185">
        <f t="shared" si="2"/>
        <v>-0.29001253634118829</v>
      </c>
      <c r="K41" s="184">
        <v>7.33855035279025</v>
      </c>
      <c r="L41" s="185">
        <f t="shared" si="3"/>
        <v>0.16949279865578415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7.299135293335107</v>
      </c>
      <c r="D42" s="185">
        <v>0.20347723215243185</v>
      </c>
      <c r="E42" s="184">
        <v>7.0017494280715917</v>
      </c>
      <c r="F42" s="185">
        <f t="shared" si="2"/>
        <v>-0.29738586526351529</v>
      </c>
      <c r="G42" s="184">
        <v>7.141052695655703</v>
      </c>
      <c r="H42" s="185">
        <f t="shared" si="2"/>
        <v>0.13930326758411127</v>
      </c>
      <c r="I42" s="184">
        <v>7.0770494781997302</v>
      </c>
      <c r="J42" s="185">
        <f t="shared" si="2"/>
        <v>-6.4003217455972816E-2</v>
      </c>
      <c r="K42" s="184">
        <v>7.0566021750516033</v>
      </c>
      <c r="L42" s="185">
        <f t="shared" si="3"/>
        <v>-2.0447303148126927E-2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7.3447437273581109</v>
      </c>
      <c r="D43" s="187">
        <v>2.1876358322914236E-2</v>
      </c>
      <c r="E43" s="186">
        <v>6.9011122634289048</v>
      </c>
      <c r="F43" s="187">
        <f t="shared" si="2"/>
        <v>-0.44363146392920605</v>
      </c>
      <c r="G43" s="186">
        <v>6.5070287259819759</v>
      </c>
      <c r="H43" s="187">
        <f t="shared" si="2"/>
        <v>-0.39408353744692892</v>
      </c>
      <c r="I43" s="186">
        <v>7.0549781333920114</v>
      </c>
      <c r="J43" s="187">
        <f t="shared" si="2"/>
        <v>0.5479494074100355</v>
      </c>
      <c r="K43" s="186">
        <v>7.1160415085707172</v>
      </c>
      <c r="L43" s="187">
        <f t="shared" si="3"/>
        <v>6.1063375178705748E-2</v>
      </c>
      <c r="M43" s="186">
        <v>7.0419940145332287</v>
      </c>
      <c r="N43" s="187">
        <v>-8.2709685353404616E-2</v>
      </c>
      <c r="O43" s="187">
        <v>-0.33533833658612355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325</v>
      </c>
      <c r="O52" s="112" t="s">
        <v>326</v>
      </c>
    </row>
    <row r="53" spans="1:16" x14ac:dyDescent="0.25">
      <c r="A53" s="1"/>
      <c r="B53" s="114" t="s">
        <v>71</v>
      </c>
      <c r="C53" s="184">
        <v>8.2333166431840148</v>
      </c>
      <c r="D53" s="185">
        <v>-5.4155293294124718E-2</v>
      </c>
      <c r="E53" s="184">
        <v>8.0209407944760684</v>
      </c>
      <c r="F53" s="185">
        <f t="shared" ref="F53:J65" si="4">IFERROR(E53-C53,"-")</f>
        <v>-0.21237584870794635</v>
      </c>
      <c r="G53" s="184">
        <v>5.7105285849788743</v>
      </c>
      <c r="H53" s="185">
        <f t="shared" si="4"/>
        <v>-2.3104122094971942</v>
      </c>
      <c r="I53" s="184">
        <v>7.4674421006428959</v>
      </c>
      <c r="J53" s="185">
        <f t="shared" si="4"/>
        <v>1.7569135156640217</v>
      </c>
      <c r="K53" s="184">
        <v>7.5453921703162061</v>
      </c>
      <c r="L53" s="185">
        <f t="shared" ref="L53:L65" si="5">IFERROR(K53-I53,"-")</f>
        <v>7.7950069673310196E-2</v>
      </c>
      <c r="M53" s="184">
        <v>7.4795131736365352</v>
      </c>
      <c r="N53" s="185">
        <v>-6.5878996679670898E-2</v>
      </c>
      <c r="O53" s="185">
        <v>-0.75380346954747957</v>
      </c>
    </row>
    <row r="54" spans="1:16" x14ac:dyDescent="0.25">
      <c r="A54" s="1"/>
      <c r="B54" s="114" t="s">
        <v>73</v>
      </c>
      <c r="C54" s="184">
        <v>7.5458689988835133</v>
      </c>
      <c r="D54" s="185">
        <v>-3.2778256196863254E-2</v>
      </c>
      <c r="E54" s="184">
        <v>7.083001070187235</v>
      </c>
      <c r="F54" s="185">
        <f t="shared" si="4"/>
        <v>-0.46286792869627824</v>
      </c>
      <c r="G54" s="184">
        <v>4.9967806841046274</v>
      </c>
      <c r="H54" s="185">
        <f t="shared" si="4"/>
        <v>-2.0862203860826076</v>
      </c>
      <c r="I54" s="184">
        <v>6.6507065915604313</v>
      </c>
      <c r="J54" s="185">
        <f t="shared" si="4"/>
        <v>1.6539259074558039</v>
      </c>
      <c r="K54" s="184">
        <v>6.9978918500415102</v>
      </c>
      <c r="L54" s="185">
        <f t="shared" si="5"/>
        <v>0.34718525848107884</v>
      </c>
      <c r="M54" s="184">
        <v>6.9611814572379007</v>
      </c>
      <c r="N54" s="185">
        <v>-3.6710392803609437E-2</v>
      </c>
      <c r="O54" s="185">
        <v>-0.58468754164561254</v>
      </c>
    </row>
    <row r="55" spans="1:16" x14ac:dyDescent="0.25">
      <c r="A55" s="1"/>
      <c r="B55" s="114" t="s">
        <v>75</v>
      </c>
      <c r="C55" s="184">
        <v>7.224927224149619</v>
      </c>
      <c r="D55" s="185">
        <v>0.18181087947531527</v>
      </c>
      <c r="E55" s="184">
        <v>7.9104612087858568</v>
      </c>
      <c r="F55" s="185">
        <f t="shared" si="4"/>
        <v>0.68553398463623783</v>
      </c>
      <c r="G55" s="184">
        <v>4.8375486381322954</v>
      </c>
      <c r="H55" s="185">
        <f t="shared" si="4"/>
        <v>-3.0729125706535614</v>
      </c>
      <c r="I55" s="184">
        <v>7.297614374012837</v>
      </c>
      <c r="J55" s="185">
        <f t="shared" si="4"/>
        <v>2.4600657358805416</v>
      </c>
      <c r="K55" s="184">
        <v>7.0689602308594104</v>
      </c>
      <c r="L55" s="185">
        <f t="shared" si="5"/>
        <v>-0.22865414315342658</v>
      </c>
      <c r="M55" s="184">
        <v>6.7553435594392406</v>
      </c>
      <c r="N55" s="185">
        <v>-0.3136166714201698</v>
      </c>
      <c r="O55" s="185">
        <v>-0.46958366471037838</v>
      </c>
    </row>
    <row r="56" spans="1:16" x14ac:dyDescent="0.25">
      <c r="A56" s="1"/>
      <c r="B56" s="114" t="s">
        <v>77</v>
      </c>
      <c r="C56" s="184">
        <v>6.9060150375939848</v>
      </c>
      <c r="D56" s="185">
        <v>-0.214860364905606</v>
      </c>
      <c r="E56" s="184" t="s">
        <v>236</v>
      </c>
      <c r="F56" s="185" t="str">
        <f t="shared" si="4"/>
        <v>-</v>
      </c>
      <c r="G56" s="184">
        <v>4.7800588843797245</v>
      </c>
      <c r="H56" s="185" t="str">
        <f t="shared" si="4"/>
        <v>-</v>
      </c>
      <c r="I56" s="184">
        <v>6.5945161392105511</v>
      </c>
      <c r="J56" s="185">
        <f t="shared" si="4"/>
        <v>1.8144572548308266</v>
      </c>
      <c r="K56" s="184">
        <v>6.5399217363828601</v>
      </c>
      <c r="L56" s="185">
        <f t="shared" si="5"/>
        <v>-5.4594402827691013E-2</v>
      </c>
      <c r="M56" s="184">
        <v>6.7760773906924294</v>
      </c>
      <c r="N56" s="185">
        <v>0.23615565430956931</v>
      </c>
      <c r="O56" s="185">
        <v>-0.1299376469015554</v>
      </c>
    </row>
    <row r="57" spans="1:16" x14ac:dyDescent="0.25">
      <c r="A57" s="1"/>
      <c r="B57" s="114" t="s">
        <v>79</v>
      </c>
      <c r="C57" s="184">
        <v>6.8420894883322632</v>
      </c>
      <c r="D57" s="185">
        <v>-0.30249411966597872</v>
      </c>
      <c r="E57" s="184" t="s">
        <v>236</v>
      </c>
      <c r="F57" s="185" t="str">
        <f t="shared" si="4"/>
        <v>-</v>
      </c>
      <c r="G57" s="184">
        <v>4.6443032228778938</v>
      </c>
      <c r="H57" s="185" t="str">
        <f t="shared" si="4"/>
        <v>-</v>
      </c>
      <c r="I57" s="184">
        <v>6.6882519368571351</v>
      </c>
      <c r="J57" s="185">
        <f t="shared" si="4"/>
        <v>2.0439487139792414</v>
      </c>
      <c r="K57" s="184">
        <v>6.9112693659913855</v>
      </c>
      <c r="L57" s="185">
        <f t="shared" si="5"/>
        <v>0.22301742913425038</v>
      </c>
      <c r="M57" s="184">
        <v>6.767806612632616</v>
      </c>
      <c r="N57" s="185">
        <v>-0.14346275335876957</v>
      </c>
      <c r="O57" s="185">
        <v>-7.4282875699647199E-2</v>
      </c>
    </row>
    <row r="58" spans="1:16" x14ac:dyDescent="0.25">
      <c r="A58" s="1"/>
      <c r="B58" s="114" t="s">
        <v>81</v>
      </c>
      <c r="C58" s="184">
        <v>6.9032372302308138</v>
      </c>
      <c r="D58" s="185">
        <v>8.3718720727129714E-2</v>
      </c>
      <c r="E58" s="184" t="s">
        <v>236</v>
      </c>
      <c r="F58" s="185" t="str">
        <f t="shared" si="4"/>
        <v>-</v>
      </c>
      <c r="G58" s="184">
        <v>5.0014548645590375</v>
      </c>
      <c r="H58" s="185" t="str">
        <f t="shared" si="4"/>
        <v>-</v>
      </c>
      <c r="I58" s="184">
        <v>7.0047183079421824</v>
      </c>
      <c r="J58" s="185">
        <f t="shared" si="4"/>
        <v>2.0032634433831449</v>
      </c>
      <c r="K58" s="184">
        <v>6.8310383944153577</v>
      </c>
      <c r="L58" s="185">
        <f t="shared" si="5"/>
        <v>-0.17367991352682477</v>
      </c>
      <c r="M58" s="184">
        <v>6.6362790459442387</v>
      </c>
      <c r="N58" s="185">
        <v>-0.19475934847111898</v>
      </c>
      <c r="O58" s="185">
        <v>-0.26695818428657514</v>
      </c>
    </row>
    <row r="59" spans="1:16" x14ac:dyDescent="0.25">
      <c r="A59" s="1"/>
      <c r="B59" s="114" t="s">
        <v>83</v>
      </c>
      <c r="C59" s="184">
        <v>7.3246129151254724</v>
      </c>
      <c r="D59" s="185">
        <v>-5.391790264813956E-3</v>
      </c>
      <c r="E59" s="184" t="s">
        <v>236</v>
      </c>
      <c r="F59" s="185" t="str">
        <f t="shared" si="4"/>
        <v>-</v>
      </c>
      <c r="G59" s="184">
        <v>5.7478048715095778</v>
      </c>
      <c r="H59" s="185" t="str">
        <f t="shared" si="4"/>
        <v>-</v>
      </c>
      <c r="I59" s="184">
        <v>6.9643698899562754</v>
      </c>
      <c r="J59" s="185">
        <f t="shared" si="4"/>
        <v>1.2165650184466976</v>
      </c>
      <c r="K59" s="184">
        <v>7.2468178837455648</v>
      </c>
      <c r="L59" s="185">
        <f t="shared" si="5"/>
        <v>0.28244799378928942</v>
      </c>
      <c r="M59" s="184">
        <v>7.2890932982917214</v>
      </c>
      <c r="N59" s="185">
        <v>4.2275414546156576E-2</v>
      </c>
      <c r="O59" s="185">
        <v>-3.5519616833751044E-2</v>
      </c>
    </row>
    <row r="60" spans="1:16" x14ac:dyDescent="0.25">
      <c r="A60" s="1"/>
      <c r="B60" s="114" t="s">
        <v>85</v>
      </c>
      <c r="C60" s="184">
        <v>7.4196919895113931</v>
      </c>
      <c r="D60" s="185">
        <v>-0.11467485776936126</v>
      </c>
      <c r="E60" s="184">
        <v>5.1182077232976315</v>
      </c>
      <c r="F60" s="185">
        <f t="shared" si="4"/>
        <v>-2.3014842662137616</v>
      </c>
      <c r="G60" s="184">
        <v>6.6249171708832568</v>
      </c>
      <c r="H60" s="185">
        <f t="shared" si="4"/>
        <v>1.5067094475856253</v>
      </c>
      <c r="I60" s="184">
        <v>7.3769862429348407</v>
      </c>
      <c r="J60" s="185">
        <f t="shared" si="4"/>
        <v>0.75206907205158391</v>
      </c>
      <c r="K60" s="184">
        <v>7.4616266035620873</v>
      </c>
      <c r="L60" s="185">
        <f t="shared" si="5"/>
        <v>8.4640360627246558E-2</v>
      </c>
      <c r="M60" s="184">
        <v>7.2055160552219784</v>
      </c>
      <c r="N60" s="185">
        <v>-0.25611054834010893</v>
      </c>
      <c r="O60" s="185">
        <v>-0.21417593428941473</v>
      </c>
    </row>
    <row r="61" spans="1:16" x14ac:dyDescent="0.25">
      <c r="A61" s="1"/>
      <c r="B61" s="114" t="s">
        <v>87</v>
      </c>
      <c r="C61" s="184">
        <v>7.4743574533257116</v>
      </c>
      <c r="D61" s="185">
        <v>6.023544233014988E-2</v>
      </c>
      <c r="E61" s="184">
        <v>4.5018780496366766</v>
      </c>
      <c r="F61" s="185">
        <f t="shared" si="4"/>
        <v>-2.972479403689035</v>
      </c>
      <c r="G61" s="184">
        <v>7.036620989384188</v>
      </c>
      <c r="H61" s="185">
        <f t="shared" si="4"/>
        <v>2.5347429397475114</v>
      </c>
      <c r="I61" s="184">
        <v>7.1376755746517411</v>
      </c>
      <c r="J61" s="185">
        <f t="shared" si="4"/>
        <v>0.10105458526755307</v>
      </c>
      <c r="K61" s="184">
        <v>7.1533715606525314</v>
      </c>
      <c r="L61" s="185">
        <f t="shared" si="5"/>
        <v>1.5695986000790363E-2</v>
      </c>
      <c r="M61" s="184">
        <v>7.3029817835805195</v>
      </c>
      <c r="N61" s="185">
        <v>0.14961022292798809</v>
      </c>
      <c r="O61" s="185">
        <v>-0.17137566974519203</v>
      </c>
    </row>
    <row r="62" spans="1:16" x14ac:dyDescent="0.25">
      <c r="A62" s="1"/>
      <c r="B62" s="114" t="s">
        <v>89</v>
      </c>
      <c r="C62" s="184">
        <v>7.0279658359313029</v>
      </c>
      <c r="D62" s="185">
        <v>1.8849472058150241E-2</v>
      </c>
      <c r="E62" s="184">
        <v>4.2948393119082544</v>
      </c>
      <c r="F62" s="185">
        <f t="shared" si="4"/>
        <v>-2.7331265240230485</v>
      </c>
      <c r="G62" s="184">
        <v>6.7180665830895672</v>
      </c>
      <c r="H62" s="185">
        <f t="shared" si="4"/>
        <v>2.4232272711813128</v>
      </c>
      <c r="I62" s="184">
        <v>6.8989995831596502</v>
      </c>
      <c r="J62" s="185">
        <f t="shared" si="4"/>
        <v>0.18093300007008306</v>
      </c>
      <c r="K62" s="184">
        <v>6.890301003344482</v>
      </c>
      <c r="L62" s="185">
        <f t="shared" si="5"/>
        <v>-8.6985798151681948E-3</v>
      </c>
      <c r="M62" s="184"/>
      <c r="N62" s="185" t="s">
        <v>236</v>
      </c>
      <c r="O62" s="185" t="s">
        <v>236</v>
      </c>
    </row>
    <row r="63" spans="1:16" x14ac:dyDescent="0.25">
      <c r="A63" s="1"/>
      <c r="B63" s="114" t="s">
        <v>91</v>
      </c>
      <c r="C63" s="184">
        <v>7.2312497298231966</v>
      </c>
      <c r="D63" s="185">
        <v>-0.24533824159678641</v>
      </c>
      <c r="E63" s="184">
        <v>6.9798797848782028</v>
      </c>
      <c r="F63" s="185">
        <f t="shared" si="4"/>
        <v>-0.25136994494499376</v>
      </c>
      <c r="G63" s="184">
        <v>7.3550774581429135</v>
      </c>
      <c r="H63" s="185">
        <f t="shared" si="4"/>
        <v>0.37519767326471065</v>
      </c>
      <c r="I63" s="184">
        <v>7.1330528040515375</v>
      </c>
      <c r="J63" s="185">
        <f t="shared" si="4"/>
        <v>-0.22202465409137595</v>
      </c>
      <c r="K63" s="184">
        <v>7.3095171919128523</v>
      </c>
      <c r="L63" s="185">
        <f t="shared" si="5"/>
        <v>0.1764643878613148</v>
      </c>
      <c r="M63" s="184"/>
      <c r="N63" s="185" t="s">
        <v>236</v>
      </c>
      <c r="O63" s="185" t="s">
        <v>236</v>
      </c>
    </row>
    <row r="64" spans="1:16" x14ac:dyDescent="0.25">
      <c r="A64" s="1"/>
      <c r="B64" s="114" t="s">
        <v>93</v>
      </c>
      <c r="C64" s="184">
        <v>7.2065753705698317</v>
      </c>
      <c r="D64" s="185">
        <v>9.9269513987891855E-3</v>
      </c>
      <c r="E64" s="184">
        <v>6.8684598378776709</v>
      </c>
      <c r="F64" s="185">
        <f t="shared" si="4"/>
        <v>-0.33811553269216077</v>
      </c>
      <c r="G64" s="184">
        <v>7.1035922185752352</v>
      </c>
      <c r="H64" s="185">
        <f t="shared" si="4"/>
        <v>0.23513238069756426</v>
      </c>
      <c r="I64" s="184">
        <v>7.05457733747921</v>
      </c>
      <c r="J64" s="185">
        <f t="shared" si="4"/>
        <v>-4.9014881096025142E-2</v>
      </c>
      <c r="K64" s="184">
        <v>7.0099346585283966</v>
      </c>
      <c r="L64" s="185">
        <f t="shared" si="5"/>
        <v>-4.4642678950813419E-2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7.2669870022123897</v>
      </c>
      <c r="D65" s="187">
        <v>-4.6573560724487706E-2</v>
      </c>
      <c r="E65" s="186">
        <v>6.7245931238558567</v>
      </c>
      <c r="F65" s="187">
        <f t="shared" si="4"/>
        <v>-0.54239387835653297</v>
      </c>
      <c r="G65" s="186">
        <v>6.3895048428227073</v>
      </c>
      <c r="H65" s="187">
        <f t="shared" si="4"/>
        <v>-0.33508828103314947</v>
      </c>
      <c r="I65" s="186">
        <v>7.0085146420153253</v>
      </c>
      <c r="J65" s="187">
        <f t="shared" si="4"/>
        <v>0.619009799192618</v>
      </c>
      <c r="K65" s="186">
        <v>7.0731934312265743</v>
      </c>
      <c r="L65" s="187">
        <f t="shared" si="5"/>
        <v>6.4678789211249033E-2</v>
      </c>
      <c r="M65" s="186">
        <v>7.0146847263070518</v>
      </c>
      <c r="N65" s="187">
        <v>-6.2919283786728286E-2</v>
      </c>
      <c r="O65" s="187">
        <v>-0.29319068784365587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325</v>
      </c>
      <c r="O74" s="112" t="s">
        <v>326</v>
      </c>
    </row>
    <row r="75" spans="1:16" x14ac:dyDescent="0.25">
      <c r="A75" s="1"/>
      <c r="B75" s="114" t="s">
        <v>71</v>
      </c>
      <c r="C75" s="184">
        <v>8.3323267908069116</v>
      </c>
      <c r="D75" s="185">
        <v>3.28730579812202E-2</v>
      </c>
      <c r="E75" s="184">
        <v>8.9269403144340895</v>
      </c>
      <c r="F75" s="185">
        <f t="shared" ref="F75:J87" si="6">IFERROR(E75-C75,"-")</f>
        <v>0.5946135236271779</v>
      </c>
      <c r="G75" s="184">
        <v>19.477227722772277</v>
      </c>
      <c r="H75" s="185">
        <f t="shared" si="6"/>
        <v>10.550287408338187</v>
      </c>
      <c r="I75" s="184">
        <v>7.9685462655838961</v>
      </c>
      <c r="J75" s="185">
        <f t="shared" si="6"/>
        <v>-11.508681457188381</v>
      </c>
      <c r="K75" s="184">
        <v>8.5360883914478407</v>
      </c>
      <c r="L75" s="185">
        <f t="shared" ref="L75:L87" si="7">IFERROR(K75-I75,"-")</f>
        <v>0.56754212586394459</v>
      </c>
      <c r="M75" s="184">
        <v>8.3014899957428696</v>
      </c>
      <c r="N75" s="185">
        <v>-0.2345983957049711</v>
      </c>
      <c r="O75" s="185">
        <v>-3.0836795064042022E-2</v>
      </c>
    </row>
    <row r="76" spans="1:16" x14ac:dyDescent="0.25">
      <c r="A76" s="1"/>
      <c r="B76" s="114" t="s">
        <v>73</v>
      </c>
      <c r="C76" s="184">
        <v>8.3702803020606673</v>
      </c>
      <c r="D76" s="185">
        <v>0.44861210477256819</v>
      </c>
      <c r="E76" s="184">
        <v>8.2033470580422367</v>
      </c>
      <c r="F76" s="185">
        <f t="shared" si="6"/>
        <v>-0.16693324401843057</v>
      </c>
      <c r="G76" s="184">
        <v>14.865079365079366</v>
      </c>
      <c r="H76" s="185">
        <f t="shared" si="6"/>
        <v>6.6617323070371288</v>
      </c>
      <c r="I76" s="184">
        <v>7.431149250140348</v>
      </c>
      <c r="J76" s="185">
        <f t="shared" si="6"/>
        <v>-7.4339301149390176</v>
      </c>
      <c r="K76" s="184">
        <v>7.9643095644431252</v>
      </c>
      <c r="L76" s="185">
        <f t="shared" si="7"/>
        <v>0.53316031430277722</v>
      </c>
      <c r="M76" s="184">
        <v>7.751214378238342</v>
      </c>
      <c r="N76" s="185">
        <v>-0.21309518620478318</v>
      </c>
      <c r="O76" s="185">
        <v>-0.61906592382232528</v>
      </c>
    </row>
    <row r="77" spans="1:16" x14ac:dyDescent="0.25">
      <c r="A77" s="1"/>
      <c r="B77" s="114" t="s">
        <v>75</v>
      </c>
      <c r="C77" s="184">
        <v>7.2548684144316411</v>
      </c>
      <c r="D77" s="185">
        <v>0.42789766579505173</v>
      </c>
      <c r="E77" s="184">
        <v>8.7776292335115862</v>
      </c>
      <c r="F77" s="185">
        <f t="shared" si="6"/>
        <v>1.5227608190799451</v>
      </c>
      <c r="G77" s="184">
        <v>21.081433224755699</v>
      </c>
      <c r="H77" s="185">
        <f t="shared" si="6"/>
        <v>12.303803991244113</v>
      </c>
      <c r="I77" s="184">
        <v>7.6807281132620631</v>
      </c>
      <c r="J77" s="185">
        <f t="shared" si="6"/>
        <v>-13.400705111493636</v>
      </c>
      <c r="K77" s="184">
        <v>7.2202598160852434</v>
      </c>
      <c r="L77" s="185">
        <f t="shared" si="7"/>
        <v>-0.4604682971768197</v>
      </c>
      <c r="M77" s="184">
        <v>6.624144705643249</v>
      </c>
      <c r="N77" s="185">
        <v>-0.59611511044199439</v>
      </c>
      <c r="O77" s="185">
        <v>-0.63072370878839212</v>
      </c>
    </row>
    <row r="78" spans="1:16" x14ac:dyDescent="0.25">
      <c r="A78" s="1"/>
      <c r="B78" s="114" t="s">
        <v>77</v>
      </c>
      <c r="C78" s="184">
        <v>6.8327880230021814</v>
      </c>
      <c r="D78" s="185">
        <v>0.18251035161190909</v>
      </c>
      <c r="E78" s="184" t="s">
        <v>236</v>
      </c>
      <c r="F78" s="185" t="str">
        <f t="shared" si="6"/>
        <v>-</v>
      </c>
      <c r="G78" s="184">
        <v>9.4550561797752817</v>
      </c>
      <c r="H78" s="185" t="str">
        <f t="shared" si="6"/>
        <v>-</v>
      </c>
      <c r="I78" s="184">
        <v>6.8932210297513921</v>
      </c>
      <c r="J78" s="185">
        <f t="shared" si="6"/>
        <v>-2.5618351500238896</v>
      </c>
      <c r="K78" s="184">
        <v>6.6325707530769762</v>
      </c>
      <c r="L78" s="185">
        <f t="shared" si="7"/>
        <v>-0.26065027667441587</v>
      </c>
      <c r="M78" s="184">
        <v>7.1035439137134055</v>
      </c>
      <c r="N78" s="185">
        <v>0.47097316063642936</v>
      </c>
      <c r="O78" s="185">
        <v>0.27075589071122419</v>
      </c>
    </row>
    <row r="79" spans="1:16" x14ac:dyDescent="0.25">
      <c r="A79" s="1"/>
      <c r="B79" s="114" t="s">
        <v>79</v>
      </c>
      <c r="C79" s="184">
        <v>6.6521847441582382</v>
      </c>
      <c r="D79" s="185">
        <v>-0.10796022316920162</v>
      </c>
      <c r="E79" s="184" t="s">
        <v>236</v>
      </c>
      <c r="F79" s="185" t="str">
        <f t="shared" si="6"/>
        <v>-</v>
      </c>
      <c r="G79" s="184">
        <v>5.0410094637223972</v>
      </c>
      <c r="H79" s="185" t="str">
        <f t="shared" si="6"/>
        <v>-</v>
      </c>
      <c r="I79" s="184">
        <v>6.8423889792076666</v>
      </c>
      <c r="J79" s="185">
        <f t="shared" si="6"/>
        <v>1.8013795154852694</v>
      </c>
      <c r="K79" s="184">
        <v>7.0364704064286814</v>
      </c>
      <c r="L79" s="185">
        <f t="shared" si="7"/>
        <v>0.19408142722101474</v>
      </c>
      <c r="M79" s="184">
        <v>6.5189393939393936</v>
      </c>
      <c r="N79" s="185">
        <v>-0.51753101248928779</v>
      </c>
      <c r="O79" s="185">
        <v>-0.13324535021884465</v>
      </c>
    </row>
    <row r="80" spans="1:16" x14ac:dyDescent="0.25">
      <c r="A80" s="1"/>
      <c r="B80" s="114" t="s">
        <v>81</v>
      </c>
      <c r="C80" s="184">
        <v>7.8397273826536225</v>
      </c>
      <c r="D80" s="185">
        <v>0.73768548675857382</v>
      </c>
      <c r="E80" s="184" t="s">
        <v>236</v>
      </c>
      <c r="F80" s="185" t="str">
        <f t="shared" si="6"/>
        <v>-</v>
      </c>
      <c r="G80" s="184">
        <v>5.1664507772020727</v>
      </c>
      <c r="H80" s="185" t="str">
        <f t="shared" si="6"/>
        <v>-</v>
      </c>
      <c r="I80" s="184">
        <v>7.0134657836644587</v>
      </c>
      <c r="J80" s="185">
        <f t="shared" si="6"/>
        <v>1.847015006462386</v>
      </c>
      <c r="K80" s="184">
        <v>7.1027638379147628</v>
      </c>
      <c r="L80" s="185">
        <f t="shared" si="7"/>
        <v>8.9298054250304126E-2</v>
      </c>
      <c r="M80" s="184">
        <v>7.124307794032565</v>
      </c>
      <c r="N80" s="185">
        <v>2.1543956117802132E-2</v>
      </c>
      <c r="O80" s="185">
        <v>-0.71541958862105748</v>
      </c>
    </row>
    <row r="81" spans="1:16" x14ac:dyDescent="0.25">
      <c r="A81" s="1"/>
      <c r="B81" s="114" t="s">
        <v>83</v>
      </c>
      <c r="C81" s="184">
        <v>8.3651780358798185</v>
      </c>
      <c r="D81" s="185">
        <v>0.46767862012847505</v>
      </c>
      <c r="E81" s="184" t="s">
        <v>236</v>
      </c>
      <c r="F81" s="185" t="str">
        <f t="shared" si="6"/>
        <v>-</v>
      </c>
      <c r="G81" s="184">
        <v>6.7181875592042939</v>
      </c>
      <c r="H81" s="185" t="str">
        <f t="shared" si="6"/>
        <v>-</v>
      </c>
      <c r="I81" s="184">
        <v>7.5911216449939145</v>
      </c>
      <c r="J81" s="185">
        <f t="shared" si="6"/>
        <v>0.87293408578962062</v>
      </c>
      <c r="K81" s="184">
        <v>7.5522540286938193</v>
      </c>
      <c r="L81" s="185">
        <f t="shared" si="7"/>
        <v>-3.8867616300095165E-2</v>
      </c>
      <c r="M81" s="184">
        <v>7.2211466865227107</v>
      </c>
      <c r="N81" s="185">
        <v>-0.3311073421711086</v>
      </c>
      <c r="O81" s="185">
        <v>-1.1440313493571077</v>
      </c>
    </row>
    <row r="82" spans="1:16" x14ac:dyDescent="0.25">
      <c r="A82" s="1"/>
      <c r="B82" s="114" t="s">
        <v>85</v>
      </c>
      <c r="C82" s="184">
        <v>8.3836721861245014</v>
      </c>
      <c r="D82" s="185">
        <v>0.32722129929637411</v>
      </c>
      <c r="E82" s="184">
        <v>6.9649999999999999</v>
      </c>
      <c r="F82" s="185">
        <f t="shared" si="6"/>
        <v>-1.4186721861245015</v>
      </c>
      <c r="G82" s="184">
        <v>7.9656224334154642</v>
      </c>
      <c r="H82" s="185">
        <f t="shared" si="6"/>
        <v>1.0006224334154643</v>
      </c>
      <c r="I82" s="184">
        <v>7.960238198622914</v>
      </c>
      <c r="J82" s="185">
        <f t="shared" si="6"/>
        <v>-5.3842347925501244E-3</v>
      </c>
      <c r="K82" s="184">
        <v>7.9245908431738137</v>
      </c>
      <c r="L82" s="185">
        <f t="shared" si="7"/>
        <v>-3.564735544910036E-2</v>
      </c>
      <c r="M82" s="184">
        <v>7.7122955784373106</v>
      </c>
      <c r="N82" s="185">
        <v>-0.21229526473650306</v>
      </c>
      <c r="O82" s="185">
        <v>-0.67137660768719076</v>
      </c>
    </row>
    <row r="83" spans="1:16" x14ac:dyDescent="0.25">
      <c r="A83" s="1"/>
      <c r="B83" s="114" t="s">
        <v>87</v>
      </c>
      <c r="C83" s="184">
        <v>7.9721990903849846</v>
      </c>
      <c r="D83" s="185">
        <v>0.58546605503350158</v>
      </c>
      <c r="E83" s="184">
        <v>10.220430107526882</v>
      </c>
      <c r="F83" s="185">
        <f t="shared" si="6"/>
        <v>2.2482310171418973</v>
      </c>
      <c r="G83" s="184">
        <v>7.8452128910844507</v>
      </c>
      <c r="H83" s="185">
        <f t="shared" si="6"/>
        <v>-2.3752172164424312</v>
      </c>
      <c r="I83" s="184">
        <v>7.6872820979232985</v>
      </c>
      <c r="J83" s="185">
        <f t="shared" si="6"/>
        <v>-0.15793079316115222</v>
      </c>
      <c r="K83" s="184">
        <v>7.6300188205771642</v>
      </c>
      <c r="L83" s="185">
        <f t="shared" si="7"/>
        <v>-5.7263277346134345E-2</v>
      </c>
      <c r="M83" s="184">
        <v>7.5017424564385893</v>
      </c>
      <c r="N83" s="185">
        <v>-0.12827636413857491</v>
      </c>
      <c r="O83" s="185">
        <v>-0.47045663394639536</v>
      </c>
    </row>
    <row r="84" spans="1:16" x14ac:dyDescent="0.25">
      <c r="A84" s="1"/>
      <c r="B84" s="114" t="s">
        <v>89</v>
      </c>
      <c r="C84" s="184">
        <v>7.6775337021322301</v>
      </c>
      <c r="D84" s="185">
        <v>0.36919094834520738</v>
      </c>
      <c r="E84" s="184">
        <v>9.575925925925926</v>
      </c>
      <c r="F84" s="185">
        <f t="shared" si="6"/>
        <v>1.8983922237936959</v>
      </c>
      <c r="G84" s="184">
        <v>7.1315753330586462</v>
      </c>
      <c r="H84" s="185">
        <f t="shared" si="6"/>
        <v>-2.4443505928672797</v>
      </c>
      <c r="I84" s="184">
        <v>7.4518625393494231</v>
      </c>
      <c r="J84" s="185">
        <f t="shared" si="6"/>
        <v>0.32028720629077689</v>
      </c>
      <c r="K84" s="184">
        <v>7.0542501497703523</v>
      </c>
      <c r="L84" s="185">
        <f t="shared" si="7"/>
        <v>-0.39761238957907086</v>
      </c>
      <c r="M84" s="184"/>
      <c r="N84" s="185" t="s">
        <v>236</v>
      </c>
      <c r="O84" s="185" t="s">
        <v>236</v>
      </c>
    </row>
    <row r="85" spans="1:16" x14ac:dyDescent="0.25">
      <c r="A85" s="1"/>
      <c r="B85" s="114" t="s">
        <v>91</v>
      </c>
      <c r="C85" s="184">
        <v>8.0185280826339582</v>
      </c>
      <c r="D85" s="185">
        <v>0.40746031335117916</v>
      </c>
      <c r="E85" s="184">
        <v>13.576687116564417</v>
      </c>
      <c r="F85" s="185">
        <f t="shared" si="6"/>
        <v>5.5581590339304583</v>
      </c>
      <c r="G85" s="184">
        <v>8.2603970912656255</v>
      </c>
      <c r="H85" s="185">
        <f t="shared" si="6"/>
        <v>-5.316290025298791</v>
      </c>
      <c r="I85" s="184">
        <v>7.4436004827145599</v>
      </c>
      <c r="J85" s="185">
        <f t="shared" si="6"/>
        <v>-0.81679660855106562</v>
      </c>
      <c r="K85" s="184">
        <v>7.5841486537732274</v>
      </c>
      <c r="L85" s="185">
        <f t="shared" si="7"/>
        <v>0.14054817105866757</v>
      </c>
      <c r="M85" s="184"/>
      <c r="N85" s="185" t="s">
        <v>236</v>
      </c>
      <c r="O85" s="185" t="s">
        <v>236</v>
      </c>
    </row>
    <row r="86" spans="1:16" x14ac:dyDescent="0.25">
      <c r="A86" s="1"/>
      <c r="B86" s="114" t="s">
        <v>93</v>
      </c>
      <c r="C86" s="184">
        <v>7.8900458415193189</v>
      </c>
      <c r="D86" s="185">
        <v>1.1918397212238565</v>
      </c>
      <c r="E86" s="184">
        <v>11.982788296041308</v>
      </c>
      <c r="F86" s="185">
        <f t="shared" si="6"/>
        <v>4.0927424545219893</v>
      </c>
      <c r="G86" s="184">
        <v>7.4354273389053649</v>
      </c>
      <c r="H86" s="185">
        <f t="shared" si="6"/>
        <v>-4.5473609571359432</v>
      </c>
      <c r="I86" s="184">
        <v>7.232929964261082</v>
      </c>
      <c r="J86" s="185">
        <f t="shared" si="6"/>
        <v>-0.20249737464428286</v>
      </c>
      <c r="K86" s="184">
        <v>7.4529502083790309</v>
      </c>
      <c r="L86" s="185">
        <f t="shared" si="7"/>
        <v>0.22002024411794885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7.764727024907577</v>
      </c>
      <c r="D87" s="187">
        <v>0.40021658908878432</v>
      </c>
      <c r="E87" s="186">
        <v>8.5437552506300758</v>
      </c>
      <c r="F87" s="187">
        <f t="shared" si="6"/>
        <v>0.77902822572249875</v>
      </c>
      <c r="G87" s="186">
        <v>7.7516860160748928</v>
      </c>
      <c r="H87" s="187">
        <f t="shared" si="6"/>
        <v>-0.79206923455518297</v>
      </c>
      <c r="I87" s="186">
        <v>7.4275981000211777</v>
      </c>
      <c r="J87" s="187">
        <f t="shared" si="6"/>
        <v>-0.32408791605371512</v>
      </c>
      <c r="K87" s="186">
        <v>7.4724241619167229</v>
      </c>
      <c r="L87" s="187">
        <f t="shared" si="7"/>
        <v>4.4826061895545166E-2</v>
      </c>
      <c r="M87" s="186">
        <v>7.2942763454665327</v>
      </c>
      <c r="N87" s="187">
        <v>-0.21916814298017862</v>
      </c>
      <c r="O87" s="187">
        <v>-0.44484274851416483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">
        <v>325</v>
      </c>
      <c r="O96" s="112" t="s">
        <v>326</v>
      </c>
    </row>
    <row r="97" spans="2:15" x14ac:dyDescent="0.25">
      <c r="B97" s="114" t="s">
        <v>71</v>
      </c>
      <c r="C97" s="184">
        <v>9.1470450027110068</v>
      </c>
      <c r="D97" s="185">
        <v>-8.8757152821163032E-2</v>
      </c>
      <c r="E97" s="184">
        <v>9.2884622581490213</v>
      </c>
      <c r="F97" s="185">
        <f t="shared" ref="F97:J109" si="8">IFERROR(E97-C97,"-")</f>
        <v>0.14141725543801442</v>
      </c>
      <c r="G97" s="184">
        <v>7.2568181818181818</v>
      </c>
      <c r="H97" s="185">
        <f t="shared" si="8"/>
        <v>-2.0316440763308394</v>
      </c>
      <c r="I97" s="184">
        <v>10.058643771827706</v>
      </c>
      <c r="J97" s="185">
        <f t="shared" si="8"/>
        <v>2.8018255900095239</v>
      </c>
      <c r="K97" s="184">
        <v>9.1694865070637004</v>
      </c>
      <c r="L97" s="185">
        <f t="shared" ref="L97:L109" si="9">IFERROR(K97-I97,"-")</f>
        <v>-0.88915726476400536</v>
      </c>
      <c r="M97" s="184">
        <v>8.4320445539252429</v>
      </c>
      <c r="N97" s="185">
        <v>-0.73744195313845751</v>
      </c>
      <c r="O97" s="185">
        <v>-0.71500044878576396</v>
      </c>
    </row>
    <row r="98" spans="2:15" x14ac:dyDescent="0.25">
      <c r="B98" s="114" t="s">
        <v>73</v>
      </c>
      <c r="C98" s="184">
        <v>8.3691467867144027</v>
      </c>
      <c r="D98" s="185">
        <v>-0.35086782248939485</v>
      </c>
      <c r="E98" s="184">
        <v>8.8178536620582602</v>
      </c>
      <c r="F98" s="185">
        <f t="shared" si="8"/>
        <v>0.44870687534385745</v>
      </c>
      <c r="G98" s="184">
        <v>5.2167060677698975</v>
      </c>
      <c r="H98" s="185">
        <f t="shared" si="8"/>
        <v>-3.6011475942883626</v>
      </c>
      <c r="I98" s="184">
        <v>8.5183896043624543</v>
      </c>
      <c r="J98" s="185">
        <f t="shared" si="8"/>
        <v>3.3016835365925568</v>
      </c>
      <c r="K98" s="184">
        <v>8.342087286527514</v>
      </c>
      <c r="L98" s="185">
        <f t="shared" si="9"/>
        <v>-0.17630231783494033</v>
      </c>
      <c r="M98" s="184">
        <v>7.8970631762423125</v>
      </c>
      <c r="N98" s="185">
        <v>-0.4450241102852015</v>
      </c>
      <c r="O98" s="185">
        <v>-0.47208361047209024</v>
      </c>
    </row>
    <row r="99" spans="2:15" x14ac:dyDescent="0.25">
      <c r="B99" s="114" t="s">
        <v>75</v>
      </c>
      <c r="C99" s="184">
        <v>7.1482012737391702</v>
      </c>
      <c r="D99" s="185">
        <v>-0.3219422750589267</v>
      </c>
      <c r="E99" s="184">
        <v>11.325639991937109</v>
      </c>
      <c r="F99" s="185">
        <f t="shared" si="8"/>
        <v>4.1774387181979389</v>
      </c>
      <c r="G99" s="184">
        <v>4.2668872883005644</v>
      </c>
      <c r="H99" s="185">
        <f t="shared" si="8"/>
        <v>-7.0587527036365447</v>
      </c>
      <c r="I99" s="184">
        <v>8.9438208884688084</v>
      </c>
      <c r="J99" s="185">
        <f t="shared" si="8"/>
        <v>4.676933600168244</v>
      </c>
      <c r="K99" s="184">
        <v>7.2962298025134649</v>
      </c>
      <c r="L99" s="185">
        <f t="shared" si="9"/>
        <v>-1.6475910859553435</v>
      </c>
      <c r="M99" s="184">
        <v>7.1176644057800056</v>
      </c>
      <c r="N99" s="185">
        <v>-0.17856539673345928</v>
      </c>
      <c r="O99" s="185">
        <v>-3.053686795916466E-2</v>
      </c>
    </row>
    <row r="100" spans="2:15" x14ac:dyDescent="0.25">
      <c r="B100" s="114" t="s">
        <v>77</v>
      </c>
      <c r="C100" s="184">
        <v>6.3384631221370116</v>
      </c>
      <c r="D100" s="185">
        <v>-1.7440329865371078</v>
      </c>
      <c r="E100" s="184" t="s">
        <v>236</v>
      </c>
      <c r="F100" s="185" t="str">
        <f t="shared" si="8"/>
        <v>-</v>
      </c>
      <c r="G100" s="184">
        <v>4.2971937029431899</v>
      </c>
      <c r="H100" s="185" t="str">
        <f t="shared" si="8"/>
        <v>-</v>
      </c>
      <c r="I100" s="184">
        <v>7.2615639657124369</v>
      </c>
      <c r="J100" s="185">
        <f t="shared" si="8"/>
        <v>2.964370262769247</v>
      </c>
      <c r="K100" s="184">
        <v>6.8897870199563975</v>
      </c>
      <c r="L100" s="185">
        <f t="shared" si="9"/>
        <v>-0.37177694575603937</v>
      </c>
      <c r="M100" s="184">
        <v>7.2501342882721573</v>
      </c>
      <c r="N100" s="185">
        <v>0.36034726831575981</v>
      </c>
      <c r="O100" s="185">
        <v>0.91167116613514576</v>
      </c>
    </row>
    <row r="101" spans="2:15" x14ac:dyDescent="0.25">
      <c r="B101" s="114" t="s">
        <v>79</v>
      </c>
      <c r="C101" s="184">
        <v>6.2435806413442192</v>
      </c>
      <c r="D101" s="185">
        <v>-1.6121930130032736</v>
      </c>
      <c r="E101" s="184" t="s">
        <v>236</v>
      </c>
      <c r="F101" s="185" t="str">
        <f t="shared" si="8"/>
        <v>-</v>
      </c>
      <c r="G101" s="184">
        <v>3.7259593157651412</v>
      </c>
      <c r="H101" s="185" t="str">
        <f t="shared" si="8"/>
        <v>-</v>
      </c>
      <c r="I101" s="184">
        <v>7.5795092261617238</v>
      </c>
      <c r="J101" s="185">
        <f t="shared" si="8"/>
        <v>3.8535499103965827</v>
      </c>
      <c r="K101" s="184">
        <v>6.8398547955674438</v>
      </c>
      <c r="L101" s="185">
        <f t="shared" si="9"/>
        <v>-0.73965443059428004</v>
      </c>
      <c r="M101" s="184">
        <v>6.7150291423813488</v>
      </c>
      <c r="N101" s="185">
        <v>-0.12482565318609495</v>
      </c>
      <c r="O101" s="185">
        <v>0.47144850103712965</v>
      </c>
    </row>
    <row r="102" spans="2:15" x14ac:dyDescent="0.25">
      <c r="B102" s="114" t="s">
        <v>81</v>
      </c>
      <c r="C102" s="184">
        <v>6.892098210660242</v>
      </c>
      <c r="D102" s="185">
        <v>0.24041281740181475</v>
      </c>
      <c r="E102" s="184" t="s">
        <v>236</v>
      </c>
      <c r="F102" s="185" t="str">
        <f t="shared" si="8"/>
        <v>-</v>
      </c>
      <c r="G102" s="184">
        <v>5.7977450529222274</v>
      </c>
      <c r="H102" s="185" t="str">
        <f t="shared" si="8"/>
        <v>-</v>
      </c>
      <c r="I102" s="184">
        <v>7.6719207173194901</v>
      </c>
      <c r="J102" s="185">
        <f t="shared" si="8"/>
        <v>1.8741756643972627</v>
      </c>
      <c r="K102" s="184">
        <v>6.5240314296404636</v>
      </c>
      <c r="L102" s="185">
        <f t="shared" si="9"/>
        <v>-1.1478892876790265</v>
      </c>
      <c r="M102" s="184">
        <v>7.0445658424381827</v>
      </c>
      <c r="N102" s="185">
        <v>0.52053441279771917</v>
      </c>
      <c r="O102" s="185">
        <v>0.15246763177794076</v>
      </c>
    </row>
    <row r="103" spans="2:15" x14ac:dyDescent="0.25">
      <c r="B103" s="114" t="s">
        <v>83</v>
      </c>
      <c r="C103" s="184">
        <v>7.9522846744844315</v>
      </c>
      <c r="D103" s="185">
        <v>-0.37759552691611198</v>
      </c>
      <c r="E103" s="184" t="s">
        <v>236</v>
      </c>
      <c r="F103" s="185" t="str">
        <f t="shared" si="8"/>
        <v>-</v>
      </c>
      <c r="G103" s="184">
        <v>6.1979111481117082</v>
      </c>
      <c r="H103" s="185" t="str">
        <f t="shared" si="8"/>
        <v>-</v>
      </c>
      <c r="I103" s="184">
        <v>7.8098892707140131</v>
      </c>
      <c r="J103" s="185">
        <f t="shared" si="8"/>
        <v>1.6119781226023049</v>
      </c>
      <c r="K103" s="184">
        <v>7.6651164324823533</v>
      </c>
      <c r="L103" s="185">
        <f t="shared" si="9"/>
        <v>-0.14477283823165976</v>
      </c>
      <c r="M103" s="184">
        <v>7.5937150964470073</v>
      </c>
      <c r="N103" s="185">
        <v>-7.1401336035346041E-2</v>
      </c>
      <c r="O103" s="185">
        <v>-0.35856957803742429</v>
      </c>
    </row>
    <row r="104" spans="2:15" x14ac:dyDescent="0.25">
      <c r="B104" s="114" t="s">
        <v>85</v>
      </c>
      <c r="C104" s="184">
        <v>8.23697290363957</v>
      </c>
      <c r="D104" s="185">
        <v>8.2239098237000263E-2</v>
      </c>
      <c r="E104" s="184">
        <v>6.1327782153707666</v>
      </c>
      <c r="F104" s="185">
        <f t="shared" si="8"/>
        <v>-2.1041946882688034</v>
      </c>
      <c r="G104" s="184">
        <v>6.7188707112019994</v>
      </c>
      <c r="H104" s="185">
        <f t="shared" si="8"/>
        <v>0.5860924958312328</v>
      </c>
      <c r="I104" s="184">
        <v>8.0280654359897952</v>
      </c>
      <c r="J104" s="185">
        <f t="shared" si="8"/>
        <v>1.3091947247877957</v>
      </c>
      <c r="K104" s="184">
        <v>8.0638530164077604</v>
      </c>
      <c r="L104" s="185">
        <f t="shared" si="9"/>
        <v>3.5787580417965259E-2</v>
      </c>
      <c r="M104" s="184">
        <v>8.262072418865209</v>
      </c>
      <c r="N104" s="185">
        <v>0.19821940245744862</v>
      </c>
      <c r="O104" s="185">
        <v>2.5099515225639024E-2</v>
      </c>
    </row>
    <row r="105" spans="2:15" x14ac:dyDescent="0.25">
      <c r="B105" s="114" t="s">
        <v>87</v>
      </c>
      <c r="C105" s="184">
        <v>8.5541528940150506</v>
      </c>
      <c r="D105" s="185">
        <v>0.33259104190724109</v>
      </c>
      <c r="E105" s="184">
        <v>5.1817629917435646</v>
      </c>
      <c r="F105" s="185">
        <f t="shared" si="8"/>
        <v>-3.3723899022714861</v>
      </c>
      <c r="G105" s="184">
        <v>8.1094095358383331</v>
      </c>
      <c r="H105" s="185">
        <f t="shared" si="8"/>
        <v>2.9276465440947685</v>
      </c>
      <c r="I105" s="184">
        <v>7.3250566263515537</v>
      </c>
      <c r="J105" s="185">
        <f t="shared" si="8"/>
        <v>-0.78435290948677938</v>
      </c>
      <c r="K105" s="184">
        <v>7.2178584261588217</v>
      </c>
      <c r="L105" s="185">
        <f t="shared" si="9"/>
        <v>-0.10719820019273207</v>
      </c>
      <c r="M105" s="184">
        <v>7.8073064340239915</v>
      </c>
      <c r="N105" s="185">
        <v>0.58944800786516982</v>
      </c>
      <c r="O105" s="185">
        <v>-0.74684645999105914</v>
      </c>
    </row>
    <row r="106" spans="2:15" x14ac:dyDescent="0.25">
      <c r="B106" s="114" t="s">
        <v>89</v>
      </c>
      <c r="C106" s="184">
        <v>8.0383557312252965</v>
      </c>
      <c r="D106" s="185">
        <v>0.1793500502433405</v>
      </c>
      <c r="E106" s="184">
        <v>5.3206016811679691</v>
      </c>
      <c r="F106" s="185">
        <f t="shared" si="8"/>
        <v>-2.7177540500573274</v>
      </c>
      <c r="G106" s="184">
        <v>7.4730443034220979</v>
      </c>
      <c r="H106" s="185">
        <f t="shared" si="8"/>
        <v>2.1524426222541289</v>
      </c>
      <c r="I106" s="184">
        <v>7.6415784008307375</v>
      </c>
      <c r="J106" s="185">
        <f t="shared" si="8"/>
        <v>0.16853409740863956</v>
      </c>
      <c r="K106" s="184">
        <v>7.5350687417126112</v>
      </c>
      <c r="L106" s="185">
        <f t="shared" si="9"/>
        <v>-0.10650965911812627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8.2542312361636796</v>
      </c>
      <c r="D107" s="185">
        <v>1.0221995254908105</v>
      </c>
      <c r="E107" s="184">
        <v>6.6477631797771499</v>
      </c>
      <c r="F107" s="185">
        <f t="shared" si="8"/>
        <v>-1.6064680563865297</v>
      </c>
      <c r="G107" s="184">
        <v>8.4286078206597885</v>
      </c>
      <c r="H107" s="185">
        <f t="shared" si="8"/>
        <v>1.7808446408826386</v>
      </c>
      <c r="I107" s="184">
        <v>7.9870946393117137</v>
      </c>
      <c r="J107" s="185">
        <f t="shared" si="8"/>
        <v>-0.44151318134807482</v>
      </c>
      <c r="K107" s="184">
        <v>7.928793932416875</v>
      </c>
      <c r="L107" s="185">
        <f t="shared" si="9"/>
        <v>-5.8300706894838683E-2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8.8450070323488053</v>
      </c>
      <c r="D108" s="185">
        <v>1.3686306407062858</v>
      </c>
      <c r="E108" s="184">
        <v>7.4641870742036458</v>
      </c>
      <c r="F108" s="185">
        <f t="shared" si="8"/>
        <v>-1.3808199581451595</v>
      </c>
      <c r="G108" s="184">
        <v>8.0989971715093851</v>
      </c>
      <c r="H108" s="185">
        <f t="shared" si="8"/>
        <v>0.63481009730573934</v>
      </c>
      <c r="I108" s="184">
        <v>7.7937504563043003</v>
      </c>
      <c r="J108" s="185">
        <f t="shared" si="8"/>
        <v>-0.30524671520508484</v>
      </c>
      <c r="K108" s="184">
        <v>7.5041961545687981</v>
      </c>
      <c r="L108" s="185">
        <f t="shared" si="9"/>
        <v>-0.28955430173550223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7.7516678888908759</v>
      </c>
      <c r="D109" s="187">
        <v>-0.15615803713297183</v>
      </c>
      <c r="E109" s="186">
        <v>7.9282896242390954</v>
      </c>
      <c r="F109" s="187">
        <f t="shared" si="8"/>
        <v>0.17662173534821957</v>
      </c>
      <c r="G109" s="186">
        <v>6.7462678422476356</v>
      </c>
      <c r="H109" s="187">
        <f t="shared" si="8"/>
        <v>-1.1820217819914598</v>
      </c>
      <c r="I109" s="186">
        <v>7.94246678177314</v>
      </c>
      <c r="J109" s="187">
        <f t="shared" si="8"/>
        <v>1.1961989395255044</v>
      </c>
      <c r="K109" s="186">
        <v>7.5594228758302462</v>
      </c>
      <c r="L109" s="187">
        <f t="shared" si="9"/>
        <v>-0.38304390594289384</v>
      </c>
      <c r="M109" s="186">
        <v>7.5699448219049987</v>
      </c>
      <c r="N109" s="187">
        <v>4.3635840826767414E-2</v>
      </c>
      <c r="O109" s="187">
        <v>-2.8991700235714291E-3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69778-3869-44B8-8188-BD41665C9D2D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9E948-2A29-4217-BFF9-2925CEC171CE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7" x14ac:dyDescent="0.25">
      <c r="A9" s="1" t="s">
        <v>70</v>
      </c>
      <c r="B9" s="114" t="s">
        <v>71</v>
      </c>
      <c r="C9" s="193">
        <v>0.76090000000000002</v>
      </c>
      <c r="D9" s="116">
        <v>1.7382002941569663E-2</v>
      </c>
      <c r="E9" s="193">
        <v>0.75989999999999991</v>
      </c>
      <c r="F9" s="116">
        <f t="shared" ref="F9:L21" si="0">IFERROR(E9/C9-1,"-")</f>
        <v>-1.314233144960042E-3</v>
      </c>
      <c r="G9" s="193">
        <v>0.16260000000000002</v>
      </c>
      <c r="H9" s="116">
        <f t="shared" si="0"/>
        <v>-0.78602447690485588</v>
      </c>
      <c r="I9" s="193">
        <v>0.59370000000000001</v>
      </c>
      <c r="J9" s="116">
        <f t="shared" si="0"/>
        <v>2.6512915129151287</v>
      </c>
      <c r="K9" s="193">
        <v>0.77349999999999997</v>
      </c>
      <c r="L9" s="116">
        <f t="shared" si="0"/>
        <v>0.30284655549941042</v>
      </c>
      <c r="M9" s="193">
        <v>0.80409999999999993</v>
      </c>
      <c r="N9" s="116">
        <v>3.956043956043942E-2</v>
      </c>
      <c r="O9" s="116">
        <v>5.6774871862268261E-2</v>
      </c>
    </row>
    <row r="10" spans="1:17" x14ac:dyDescent="0.25">
      <c r="A10" s="1" t="s">
        <v>72</v>
      </c>
      <c r="B10" s="114" t="s">
        <v>73</v>
      </c>
      <c r="C10" s="193">
        <v>0.77150000000000007</v>
      </c>
      <c r="D10" s="116">
        <v>-1.3679365891076323E-2</v>
      </c>
      <c r="E10" s="193">
        <v>0.78579999999999994</v>
      </c>
      <c r="F10" s="116">
        <f t="shared" si="0"/>
        <v>1.8535320803629185E-2</v>
      </c>
      <c r="G10" s="193">
        <v>0.2394</v>
      </c>
      <c r="H10" s="116">
        <f t="shared" si="0"/>
        <v>-0.69534232629167725</v>
      </c>
      <c r="I10" s="193">
        <v>0.75780000000000003</v>
      </c>
      <c r="J10" s="116">
        <f t="shared" si="0"/>
        <v>2.1654135338345863</v>
      </c>
      <c r="K10" s="193">
        <v>0.83819999999999995</v>
      </c>
      <c r="L10" s="116">
        <f t="shared" si="0"/>
        <v>0.10609659540775929</v>
      </c>
      <c r="M10" s="193">
        <v>0.82450000000000001</v>
      </c>
      <c r="N10" s="116">
        <v>-1.634454784061079E-2</v>
      </c>
      <c r="O10" s="116">
        <v>6.8697342838625941E-2</v>
      </c>
    </row>
    <row r="11" spans="1:17" x14ac:dyDescent="0.25">
      <c r="A11" s="1" t="s">
        <v>74</v>
      </c>
      <c r="B11" s="114" t="s">
        <v>75</v>
      </c>
      <c r="C11" s="193">
        <v>0.76700000000000002</v>
      </c>
      <c r="D11" s="116">
        <v>4.2544515427484164E-2</v>
      </c>
      <c r="E11" s="193">
        <v>0.32850000000000001</v>
      </c>
      <c r="F11" s="116">
        <f t="shared" si="0"/>
        <v>-0.57170795306388533</v>
      </c>
      <c r="G11" s="193">
        <v>0.23399999999999999</v>
      </c>
      <c r="H11" s="116">
        <f t="shared" si="0"/>
        <v>-0.28767123287671237</v>
      </c>
      <c r="I11" s="193">
        <v>0.78410000000000002</v>
      </c>
      <c r="J11" s="116">
        <f t="shared" si="0"/>
        <v>2.3508547008547009</v>
      </c>
      <c r="K11" s="193">
        <v>0.77450000000000008</v>
      </c>
      <c r="L11" s="116">
        <f t="shared" si="0"/>
        <v>-1.2243336309144204E-2</v>
      </c>
      <c r="M11" s="193">
        <v>0.82980000000000009</v>
      </c>
      <c r="N11" s="116">
        <v>7.1400903808908955E-2</v>
      </c>
      <c r="O11" s="116">
        <v>8.1877444589309123E-2</v>
      </c>
    </row>
    <row r="12" spans="1:17" x14ac:dyDescent="0.25">
      <c r="A12" s="1" t="s">
        <v>76</v>
      </c>
      <c r="B12" s="114" t="s">
        <v>77</v>
      </c>
      <c r="C12" s="193">
        <v>0.76760000000000006</v>
      </c>
      <c r="D12" s="116">
        <v>6.685198054204311E-2</v>
      </c>
      <c r="E12" s="193">
        <v>0</v>
      </c>
      <c r="F12" s="116">
        <f t="shared" si="0"/>
        <v>-1</v>
      </c>
      <c r="G12" s="193">
        <v>0.30820000000000003</v>
      </c>
      <c r="H12" s="116" t="str">
        <f t="shared" si="0"/>
        <v>-</v>
      </c>
      <c r="I12" s="193">
        <v>0.82299999999999995</v>
      </c>
      <c r="J12" s="116">
        <f t="shared" si="0"/>
        <v>1.670343932511356</v>
      </c>
      <c r="K12" s="193">
        <v>0.8075</v>
      </c>
      <c r="L12" s="116">
        <f t="shared" si="0"/>
        <v>-1.883353584447145E-2</v>
      </c>
      <c r="M12" s="193">
        <v>0.79059999999999997</v>
      </c>
      <c r="N12" s="116">
        <v>-2.0928792569659516E-2</v>
      </c>
      <c r="O12" s="116">
        <v>2.9963522668056131E-2</v>
      </c>
    </row>
    <row r="13" spans="1:17" x14ac:dyDescent="0.25">
      <c r="A13" s="1" t="s">
        <v>78</v>
      </c>
      <c r="B13" s="114" t="s">
        <v>79</v>
      </c>
      <c r="C13" s="193">
        <v>0.69900000000000007</v>
      </c>
      <c r="D13" s="116">
        <v>5.8930465081048489E-2</v>
      </c>
      <c r="E13" s="193">
        <v>0</v>
      </c>
      <c r="F13" s="116">
        <f t="shared" si="0"/>
        <v>-1</v>
      </c>
      <c r="G13" s="193">
        <v>0.3014</v>
      </c>
      <c r="H13" s="116" t="str">
        <f t="shared" si="0"/>
        <v>-</v>
      </c>
      <c r="I13" s="193">
        <v>0.72030000000000005</v>
      </c>
      <c r="J13" s="116">
        <f t="shared" si="0"/>
        <v>1.389847378898474</v>
      </c>
      <c r="K13" s="193">
        <v>0.73370000000000002</v>
      </c>
      <c r="L13" s="116">
        <f t="shared" si="0"/>
        <v>1.8603359711231393E-2</v>
      </c>
      <c r="M13" s="193">
        <v>0.76329999999999998</v>
      </c>
      <c r="N13" s="116">
        <v>4.0343464631320547E-2</v>
      </c>
      <c r="O13" s="116">
        <v>9.1988555078683643E-2</v>
      </c>
    </row>
    <row r="14" spans="1:17" x14ac:dyDescent="0.25">
      <c r="A14" s="1" t="s">
        <v>80</v>
      </c>
      <c r="B14" s="114" t="s">
        <v>81</v>
      </c>
      <c r="C14" s="193">
        <v>0.77910000000000001</v>
      </c>
      <c r="D14" s="116">
        <v>0.10057917784997872</v>
      </c>
      <c r="E14" s="193">
        <v>0</v>
      </c>
      <c r="F14" s="116">
        <f t="shared" si="0"/>
        <v>-1</v>
      </c>
      <c r="G14" s="193">
        <v>0.3044</v>
      </c>
      <c r="H14" s="116" t="str">
        <f t="shared" si="0"/>
        <v>-</v>
      </c>
      <c r="I14" s="193">
        <v>0.76419999999999999</v>
      </c>
      <c r="J14" s="116">
        <f t="shared" si="0"/>
        <v>1.5105124835742445</v>
      </c>
      <c r="K14" s="193">
        <v>0.77629999999999999</v>
      </c>
      <c r="L14" s="116">
        <f t="shared" si="0"/>
        <v>1.5833551426328141E-2</v>
      </c>
      <c r="M14" s="193">
        <v>0.76719999999999999</v>
      </c>
      <c r="N14" s="116">
        <v>-1.1722272317403082E-2</v>
      </c>
      <c r="O14" s="116">
        <v>-1.5274034141958714E-2</v>
      </c>
    </row>
    <row r="15" spans="1:17" x14ac:dyDescent="0.25">
      <c r="A15" s="1" t="s">
        <v>82</v>
      </c>
      <c r="B15" s="114" t="s">
        <v>83</v>
      </c>
      <c r="C15" s="193">
        <v>0.82269999999999999</v>
      </c>
      <c r="D15" s="116">
        <v>1.806707090706583E-2</v>
      </c>
      <c r="E15" s="193">
        <v>0</v>
      </c>
      <c r="F15" s="116">
        <f t="shared" si="0"/>
        <v>-1</v>
      </c>
      <c r="G15" s="193">
        <v>0.49420000000000003</v>
      </c>
      <c r="H15" s="116" t="str">
        <f t="shared" si="0"/>
        <v>-</v>
      </c>
      <c r="I15" s="193">
        <v>0.86370000000000002</v>
      </c>
      <c r="J15" s="116">
        <f t="shared" si="0"/>
        <v>0.74767300687980565</v>
      </c>
      <c r="K15" s="193">
        <v>0.86620000000000008</v>
      </c>
      <c r="L15" s="116">
        <f t="shared" si="0"/>
        <v>2.8945235614219467E-3</v>
      </c>
      <c r="M15" s="193">
        <v>0.85230000000000006</v>
      </c>
      <c r="N15" s="116">
        <v>-1.6047102285846271E-2</v>
      </c>
      <c r="O15" s="116">
        <v>3.5979093229610015E-2</v>
      </c>
    </row>
    <row r="16" spans="1:17" x14ac:dyDescent="0.25">
      <c r="A16" s="1" t="s">
        <v>84</v>
      </c>
      <c r="B16" s="114" t="s">
        <v>85</v>
      </c>
      <c r="C16" s="193">
        <v>0.86730000000000007</v>
      </c>
      <c r="D16" s="116">
        <v>1.8482153170846782E-3</v>
      </c>
      <c r="E16" s="193">
        <v>0.376</v>
      </c>
      <c r="F16" s="116">
        <f t="shared" si="0"/>
        <v>-0.56647065605903379</v>
      </c>
      <c r="G16" s="193">
        <v>0.68180000000000007</v>
      </c>
      <c r="H16" s="116">
        <f t="shared" si="0"/>
        <v>0.81329787234042583</v>
      </c>
      <c r="I16" s="193">
        <v>0.90879999999999994</v>
      </c>
      <c r="J16" s="116">
        <f t="shared" si="0"/>
        <v>0.3329422117923142</v>
      </c>
      <c r="K16" s="193">
        <v>0.91400000000000003</v>
      </c>
      <c r="L16" s="116">
        <f t="shared" si="0"/>
        <v>5.7218309859154992E-3</v>
      </c>
      <c r="M16" s="193">
        <v>0.90689999999999993</v>
      </c>
      <c r="N16" s="116">
        <v>-7.7680525164115499E-3</v>
      </c>
      <c r="O16" s="116">
        <v>4.5658941542718656E-2</v>
      </c>
    </row>
    <row r="17" spans="1:30" x14ac:dyDescent="0.25">
      <c r="A17" s="1" t="s">
        <v>86</v>
      </c>
      <c r="B17" s="114" t="s">
        <v>87</v>
      </c>
      <c r="C17" s="193">
        <v>0.75</v>
      </c>
      <c r="D17" s="116">
        <v>-1.3157894736842146E-2</v>
      </c>
      <c r="E17" s="193">
        <v>0.24160000000000001</v>
      </c>
      <c r="F17" s="116">
        <f t="shared" si="0"/>
        <v>-0.67786666666666662</v>
      </c>
      <c r="G17" s="193">
        <v>0.65239999999999998</v>
      </c>
      <c r="H17" s="116">
        <f t="shared" si="0"/>
        <v>1.7003311258278142</v>
      </c>
      <c r="I17" s="193">
        <v>0.76670000000000005</v>
      </c>
      <c r="J17" s="116">
        <f t="shared" si="0"/>
        <v>0.17519926425505838</v>
      </c>
      <c r="K17" s="193">
        <v>0.79319999999999991</v>
      </c>
      <c r="L17" s="116">
        <f t="shared" si="0"/>
        <v>3.4563714621103303E-2</v>
      </c>
      <c r="M17" s="193">
        <v>0.7923</v>
      </c>
      <c r="N17" s="116">
        <v>-1.1346444780634402E-3</v>
      </c>
      <c r="O17" s="116">
        <v>5.6400000000000006E-2</v>
      </c>
    </row>
    <row r="18" spans="1:30" x14ac:dyDescent="0.25">
      <c r="A18" s="1" t="s">
        <v>88</v>
      </c>
      <c r="B18" s="114" t="s">
        <v>89</v>
      </c>
      <c r="C18" s="193">
        <v>0.79150000000000009</v>
      </c>
      <c r="D18" s="116">
        <v>-4.2926239419588841E-2</v>
      </c>
      <c r="E18" s="193">
        <v>0.20039999999999999</v>
      </c>
      <c r="F18" s="116">
        <f t="shared" si="0"/>
        <v>-0.74680985470625405</v>
      </c>
      <c r="G18" s="193">
        <v>0.76</v>
      </c>
      <c r="H18" s="116">
        <f t="shared" si="0"/>
        <v>2.7924151696606789</v>
      </c>
      <c r="I18" s="193">
        <v>0.8234999999999999</v>
      </c>
      <c r="J18" s="116">
        <f t="shared" si="0"/>
        <v>8.3552631578947212E-2</v>
      </c>
      <c r="K18" s="193">
        <v>0.83819999999999995</v>
      </c>
      <c r="L18" s="116">
        <f t="shared" si="0"/>
        <v>1.785063752276872E-2</v>
      </c>
      <c r="M18" s="193"/>
      <c r="N18" s="116" t="s">
        <v>236</v>
      </c>
      <c r="O18" s="116" t="s">
        <v>236</v>
      </c>
      <c r="AC18" s="194"/>
    </row>
    <row r="19" spans="1:30" x14ac:dyDescent="0.25">
      <c r="A19" s="1" t="s">
        <v>90</v>
      </c>
      <c r="B19" s="114" t="s">
        <v>91</v>
      </c>
      <c r="C19" s="193">
        <v>0.7229000000000001</v>
      </c>
      <c r="D19" s="116">
        <v>-1.1621547716707648E-2</v>
      </c>
      <c r="E19" s="193">
        <v>0.2581</v>
      </c>
      <c r="F19" s="116">
        <f t="shared" si="0"/>
        <v>-0.64296583206529268</v>
      </c>
      <c r="G19" s="193">
        <v>0.74400000000000011</v>
      </c>
      <c r="H19" s="116">
        <f t="shared" si="0"/>
        <v>1.8826036419992254</v>
      </c>
      <c r="I19" s="193">
        <v>0.79489999999999994</v>
      </c>
      <c r="J19" s="116">
        <f t="shared" si="0"/>
        <v>6.8413978494623384E-2</v>
      </c>
      <c r="K19" s="193">
        <v>0.82430000000000003</v>
      </c>
      <c r="L19" s="116">
        <f t="shared" si="0"/>
        <v>3.6985784375393349E-2</v>
      </c>
      <c r="M19" s="193"/>
      <c r="N19" s="116" t="s">
        <v>236</v>
      </c>
      <c r="O19" s="116" t="s">
        <v>236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0.73370000000000002</v>
      </c>
      <c r="D20" s="116">
        <v>8.9383938393841067E-3</v>
      </c>
      <c r="E20" s="193">
        <v>0.29730000000000001</v>
      </c>
      <c r="F20" s="116">
        <f t="shared" si="0"/>
        <v>-0.59479351233474165</v>
      </c>
      <c r="G20" s="193">
        <v>0.62539999999999996</v>
      </c>
      <c r="H20" s="116">
        <f t="shared" si="0"/>
        <v>1.1035990581903801</v>
      </c>
      <c r="I20" s="193">
        <v>0.77950000000000008</v>
      </c>
      <c r="J20" s="116">
        <f t="shared" si="0"/>
        <v>0.24640230252638329</v>
      </c>
      <c r="K20" s="193">
        <v>0.79909999999999992</v>
      </c>
      <c r="L20" s="116">
        <f t="shared" si="0"/>
        <v>2.5144323284156389E-2</v>
      </c>
      <c r="M20" s="193"/>
      <c r="N20" s="116" t="s">
        <v>236</v>
      </c>
      <c r="O20" s="116" t="s">
        <v>236</v>
      </c>
      <c r="P20" s="122"/>
    </row>
    <row r="21" spans="1:30" ht="15.75" x14ac:dyDescent="0.25">
      <c r="A21" s="1" t="s">
        <v>0</v>
      </c>
      <c r="B21" s="117" t="s">
        <v>30</v>
      </c>
      <c r="C21" s="195">
        <v>0.76972196158821105</v>
      </c>
      <c r="D21" s="119">
        <v>1.8131824496948612E-2</v>
      </c>
      <c r="E21" s="195">
        <v>0.49563348888170433</v>
      </c>
      <c r="F21" s="119">
        <f t="shared" si="0"/>
        <v>-0.35608763473626814</v>
      </c>
      <c r="G21" s="195">
        <v>0.53007392392769836</v>
      </c>
      <c r="H21" s="119">
        <f t="shared" si="0"/>
        <v>6.9487707789281705E-2</v>
      </c>
      <c r="I21" s="195">
        <v>0.78235212112064911</v>
      </c>
      <c r="J21" s="119">
        <f t="shared" si="0"/>
        <v>0.47593021615483444</v>
      </c>
      <c r="K21" s="195">
        <v>0.81120905005064936</v>
      </c>
      <c r="L21" s="119">
        <f t="shared" si="0"/>
        <v>3.6884835039068253E-2</v>
      </c>
      <c r="M21" s="195"/>
      <c r="N21" s="119" t="s">
        <v>236</v>
      </c>
      <c r="O21" s="119" t="s">
        <v>236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30" x14ac:dyDescent="0.25">
      <c r="B31" s="114" t="s">
        <v>71</v>
      </c>
      <c r="C31" s="193">
        <v>0.79900000000000004</v>
      </c>
      <c r="D31" s="116"/>
      <c r="E31" s="193">
        <v>0.79769999999999996</v>
      </c>
      <c r="F31" s="116">
        <f t="shared" ref="F31:J42" si="1">IFERROR(E31/C31-1,"-")</f>
        <v>-1.6270337922403844E-3</v>
      </c>
      <c r="G31" s="193">
        <v>0.17430000000000001</v>
      </c>
      <c r="H31" s="116">
        <f t="shared" si="1"/>
        <v>-0.78149680330951488</v>
      </c>
      <c r="I31" s="193">
        <v>0.60199999999999998</v>
      </c>
      <c r="J31" s="116">
        <f t="shared" si="1"/>
        <v>2.4538152610441766</v>
      </c>
      <c r="K31" s="193">
        <v>0.81779999999999997</v>
      </c>
      <c r="L31" s="116">
        <f t="shared" ref="L31:L42" si="2">IFERROR(K31/I31-1,"-")</f>
        <v>0.35847176079734222</v>
      </c>
      <c r="M31" s="193">
        <v>0.84060000000000001</v>
      </c>
      <c r="N31" s="116">
        <v>2.7879677182685247E-2</v>
      </c>
      <c r="O31" s="116">
        <v>5.2065081351689635E-2</v>
      </c>
    </row>
    <row r="32" spans="1:30" x14ac:dyDescent="0.25">
      <c r="B32" s="114" t="s">
        <v>73</v>
      </c>
      <c r="C32" s="193">
        <v>0.80559999999999998</v>
      </c>
      <c r="D32" s="116"/>
      <c r="E32" s="193">
        <v>0.82010000000000005</v>
      </c>
      <c r="F32" s="116">
        <f t="shared" si="1"/>
        <v>1.7999006951340712E-2</v>
      </c>
      <c r="G32" s="193">
        <v>0.2646</v>
      </c>
      <c r="H32" s="116">
        <f t="shared" si="1"/>
        <v>-0.6773564199487867</v>
      </c>
      <c r="I32" s="193">
        <v>0.78110000000000002</v>
      </c>
      <c r="J32" s="116">
        <f t="shared" si="1"/>
        <v>1.9520030234315948</v>
      </c>
      <c r="K32" s="193">
        <v>0.87939999999999996</v>
      </c>
      <c r="L32" s="116">
        <f t="shared" si="2"/>
        <v>0.12584816284726652</v>
      </c>
      <c r="M32" s="193">
        <v>0.87919999999999998</v>
      </c>
      <c r="N32" s="116">
        <v>-2.2742779167617133E-4</v>
      </c>
      <c r="O32" s="116">
        <v>9.1360476663356449E-2</v>
      </c>
    </row>
    <row r="33" spans="2:17" x14ac:dyDescent="0.25">
      <c r="B33" s="114" t="s">
        <v>75</v>
      </c>
      <c r="C33" s="193">
        <v>0.81099999999999994</v>
      </c>
      <c r="D33" s="116"/>
      <c r="E33" s="193">
        <v>0.34020000000000006</v>
      </c>
      <c r="F33" s="116">
        <f t="shared" si="1"/>
        <v>-0.58051787916152886</v>
      </c>
      <c r="G33" s="193">
        <v>0.26329999999999998</v>
      </c>
      <c r="H33" s="116">
        <f t="shared" si="1"/>
        <v>-0.2260435038212818</v>
      </c>
      <c r="I33" s="193">
        <v>0.82319999999999993</v>
      </c>
      <c r="J33" s="116">
        <f t="shared" si="1"/>
        <v>2.1264717052791493</v>
      </c>
      <c r="K33" s="193">
        <v>0.8216</v>
      </c>
      <c r="L33" s="116">
        <f t="shared" si="2"/>
        <v>-1.9436345966957758E-3</v>
      </c>
      <c r="M33" s="193">
        <v>0.86970000000000003</v>
      </c>
      <c r="N33" s="116">
        <v>5.8544303797468444E-2</v>
      </c>
      <c r="O33" s="116">
        <v>7.237977805178808E-2</v>
      </c>
    </row>
    <row r="34" spans="2:17" x14ac:dyDescent="0.25">
      <c r="B34" s="114" t="s">
        <v>77</v>
      </c>
      <c r="C34" s="193">
        <v>0.80870000000000009</v>
      </c>
      <c r="D34" s="116"/>
      <c r="E34" s="193">
        <v>0</v>
      </c>
      <c r="F34" s="116">
        <f t="shared" si="1"/>
        <v>-1</v>
      </c>
      <c r="G34" s="193">
        <v>0.34250000000000003</v>
      </c>
      <c r="H34" s="116" t="str">
        <f t="shared" si="1"/>
        <v>-</v>
      </c>
      <c r="I34" s="193">
        <v>0.88049999999999995</v>
      </c>
      <c r="J34" s="116">
        <f t="shared" si="1"/>
        <v>1.5708029197080289</v>
      </c>
      <c r="K34" s="193">
        <v>0.86809999999999998</v>
      </c>
      <c r="L34" s="116">
        <f t="shared" si="2"/>
        <v>-1.4082907438955128E-2</v>
      </c>
      <c r="M34" s="193">
        <v>0.84870000000000001</v>
      </c>
      <c r="N34" s="116">
        <v>-2.2347655800022959E-2</v>
      </c>
      <c r="O34" s="116">
        <v>4.9462099666130799E-2</v>
      </c>
    </row>
    <row r="35" spans="2:17" x14ac:dyDescent="0.25">
      <c r="B35" s="114" t="s">
        <v>79</v>
      </c>
      <c r="C35" s="193">
        <v>0.75670000000000004</v>
      </c>
      <c r="D35" s="116"/>
      <c r="E35" s="193">
        <v>0</v>
      </c>
      <c r="F35" s="116">
        <f t="shared" si="1"/>
        <v>-1</v>
      </c>
      <c r="G35" s="193">
        <v>0.36119999999999997</v>
      </c>
      <c r="H35" s="116" t="str">
        <f t="shared" si="1"/>
        <v>-</v>
      </c>
      <c r="I35" s="193">
        <v>0.77670000000000006</v>
      </c>
      <c r="J35" s="116">
        <f t="shared" si="1"/>
        <v>1.1503322259136217</v>
      </c>
      <c r="K35" s="193">
        <v>0.80019999999999991</v>
      </c>
      <c r="L35" s="116">
        <f t="shared" si="2"/>
        <v>3.025621217973451E-2</v>
      </c>
      <c r="M35" s="193">
        <v>0.82900000000000007</v>
      </c>
      <c r="N35" s="116">
        <v>3.5991002249437853E-2</v>
      </c>
      <c r="O35" s="116">
        <v>9.5546451698163004E-2</v>
      </c>
    </row>
    <row r="36" spans="2:17" x14ac:dyDescent="0.25">
      <c r="B36" s="114" t="s">
        <v>81</v>
      </c>
      <c r="C36" s="193">
        <v>0.81620000000000004</v>
      </c>
      <c r="D36" s="116"/>
      <c r="E36" s="193">
        <v>0</v>
      </c>
      <c r="F36" s="116">
        <f t="shared" si="1"/>
        <v>-1</v>
      </c>
      <c r="G36" s="193">
        <v>0.32770000000000005</v>
      </c>
      <c r="H36" s="116" t="str">
        <f t="shared" si="1"/>
        <v>-</v>
      </c>
      <c r="I36" s="193">
        <v>0.82209999999999994</v>
      </c>
      <c r="J36" s="116">
        <f t="shared" si="1"/>
        <v>1.5086969789441556</v>
      </c>
      <c r="K36" s="193">
        <v>0.83799999999999997</v>
      </c>
      <c r="L36" s="116">
        <f t="shared" si="2"/>
        <v>1.9340712808660676E-2</v>
      </c>
      <c r="M36" s="193">
        <v>0.83069999999999988</v>
      </c>
      <c r="N36" s="116">
        <v>-8.7112171837709917E-3</v>
      </c>
      <c r="O36" s="116">
        <v>1.7765253614310028E-2</v>
      </c>
    </row>
    <row r="37" spans="2:17" x14ac:dyDescent="0.25">
      <c r="B37" s="114" t="s">
        <v>83</v>
      </c>
      <c r="C37" s="193">
        <v>0.85180000000000011</v>
      </c>
      <c r="D37" s="116"/>
      <c r="E37" s="193">
        <v>0</v>
      </c>
      <c r="F37" s="116">
        <f t="shared" si="1"/>
        <v>-1</v>
      </c>
      <c r="G37" s="193">
        <v>0.52710000000000001</v>
      </c>
      <c r="H37" s="116" t="str">
        <f t="shared" si="1"/>
        <v>-</v>
      </c>
      <c r="I37" s="193">
        <v>0.91700000000000004</v>
      </c>
      <c r="J37" s="116">
        <f t="shared" si="1"/>
        <v>0.73970783532536521</v>
      </c>
      <c r="K37" s="193">
        <v>0.92159999999999997</v>
      </c>
      <c r="L37" s="116">
        <f t="shared" si="2"/>
        <v>5.0163576881132599E-3</v>
      </c>
      <c r="M37" s="193">
        <v>0.89780000000000004</v>
      </c>
      <c r="N37" s="116">
        <v>-2.5824652777777679E-2</v>
      </c>
      <c r="O37" s="116">
        <v>5.4003287156609403E-2</v>
      </c>
    </row>
    <row r="38" spans="2:17" x14ac:dyDescent="0.25">
      <c r="B38" s="114" t="s">
        <v>85</v>
      </c>
      <c r="C38" s="193">
        <v>0.89980000000000004</v>
      </c>
      <c r="D38" s="116"/>
      <c r="E38" s="193">
        <v>0.39750000000000002</v>
      </c>
      <c r="F38" s="116">
        <f t="shared" si="1"/>
        <v>-0.55823516336963763</v>
      </c>
      <c r="G38" s="193">
        <v>0.71930000000000005</v>
      </c>
      <c r="H38" s="116">
        <f t="shared" si="1"/>
        <v>0.80955974842767309</v>
      </c>
      <c r="I38" s="193">
        <v>0.96599999999999997</v>
      </c>
      <c r="J38" s="116">
        <f t="shared" si="1"/>
        <v>0.3429723342138189</v>
      </c>
      <c r="K38" s="193">
        <v>0.95979999999999999</v>
      </c>
      <c r="L38" s="116">
        <f t="shared" si="2"/>
        <v>-6.4182194616977384E-3</v>
      </c>
      <c r="M38" s="193">
        <v>0.95860000000000001</v>
      </c>
      <c r="N38" s="116">
        <v>-1.2502604709314635E-3</v>
      </c>
      <c r="O38" s="116">
        <v>6.5347855078906392E-2</v>
      </c>
    </row>
    <row r="39" spans="2:17" x14ac:dyDescent="0.25">
      <c r="B39" s="114" t="s">
        <v>87</v>
      </c>
      <c r="C39" s="193">
        <v>0.79180000000000006</v>
      </c>
      <c r="D39" s="116"/>
      <c r="E39" s="193">
        <v>0.23980000000000001</v>
      </c>
      <c r="F39" s="116">
        <f t="shared" si="1"/>
        <v>-0.69714574387471584</v>
      </c>
      <c r="G39" s="193">
        <v>0.6873999999999999</v>
      </c>
      <c r="H39" s="116">
        <f t="shared" si="1"/>
        <v>1.8665554628857377</v>
      </c>
      <c r="I39" s="193">
        <v>0.81819999999999993</v>
      </c>
      <c r="J39" s="116">
        <f t="shared" si="1"/>
        <v>0.19028222286878105</v>
      </c>
      <c r="K39" s="193">
        <v>0.84670000000000001</v>
      </c>
      <c r="L39" s="116">
        <f t="shared" si="2"/>
        <v>3.4832559276460673E-2</v>
      </c>
      <c r="M39" s="193">
        <v>0.84549999999999992</v>
      </c>
      <c r="N39" s="116">
        <v>-1.4172670367309514E-3</v>
      </c>
      <c r="O39" s="116">
        <v>6.7820156605203241E-2</v>
      </c>
    </row>
    <row r="40" spans="2:17" x14ac:dyDescent="0.25">
      <c r="B40" s="114" t="s">
        <v>89</v>
      </c>
      <c r="C40" s="193">
        <v>0.8456999999999999</v>
      </c>
      <c r="D40" s="116"/>
      <c r="E40" s="193">
        <v>0.19769999999999999</v>
      </c>
      <c r="F40" s="116">
        <f t="shared" si="1"/>
        <v>-0.76622915927633906</v>
      </c>
      <c r="G40" s="193">
        <v>0.79830000000000001</v>
      </c>
      <c r="H40" s="116">
        <f t="shared" si="1"/>
        <v>3.0379362670713208</v>
      </c>
      <c r="I40" s="193">
        <v>0.88470000000000004</v>
      </c>
      <c r="J40" s="116">
        <f t="shared" si="1"/>
        <v>0.10822998872604295</v>
      </c>
      <c r="K40" s="193">
        <v>0.89749999999999996</v>
      </c>
      <c r="L40" s="116">
        <f t="shared" si="2"/>
        <v>1.4468181304396976E-2</v>
      </c>
      <c r="M40" s="193"/>
      <c r="N40" s="116" t="s">
        <v>236</v>
      </c>
      <c r="O40" s="116" t="s">
        <v>236</v>
      </c>
    </row>
    <row r="41" spans="2:17" x14ac:dyDescent="0.25">
      <c r="B41" s="114" t="s">
        <v>91</v>
      </c>
      <c r="C41" s="193">
        <v>0.7661</v>
      </c>
      <c r="D41" s="116"/>
      <c r="E41" s="193">
        <v>0.26550000000000001</v>
      </c>
      <c r="F41" s="116">
        <f t="shared" si="1"/>
        <v>-0.653439498759953</v>
      </c>
      <c r="G41" s="193">
        <v>0.77560000000000007</v>
      </c>
      <c r="H41" s="116">
        <f t="shared" si="1"/>
        <v>1.9212806026365348</v>
      </c>
      <c r="I41" s="193">
        <v>0.8327</v>
      </c>
      <c r="J41" s="116">
        <f t="shared" si="1"/>
        <v>7.3620422898401205E-2</v>
      </c>
      <c r="K41" s="193">
        <v>0.85580000000000001</v>
      </c>
      <c r="L41" s="116">
        <f t="shared" si="2"/>
        <v>2.7741083223249641E-2</v>
      </c>
      <c r="M41" s="193"/>
      <c r="N41" s="116" t="s">
        <v>236</v>
      </c>
      <c r="O41" s="116" t="s">
        <v>236</v>
      </c>
    </row>
    <row r="42" spans="2:17" x14ac:dyDescent="0.25">
      <c r="B42" s="114" t="s">
        <v>93</v>
      </c>
      <c r="C42" s="193">
        <v>0.76919999999999999</v>
      </c>
      <c r="D42" s="116"/>
      <c r="E42" s="193">
        <v>0.3231</v>
      </c>
      <c r="F42" s="116">
        <f t="shared" si="1"/>
        <v>-0.57995319812792512</v>
      </c>
      <c r="G42" s="193">
        <v>0.65229999999999999</v>
      </c>
      <c r="H42" s="116">
        <f t="shared" si="1"/>
        <v>1.0188796038378212</v>
      </c>
      <c r="I42" s="193">
        <v>0.82420000000000004</v>
      </c>
      <c r="J42" s="116">
        <f t="shared" si="1"/>
        <v>0.26352905105013047</v>
      </c>
      <c r="K42" s="193">
        <v>0.82900000000000007</v>
      </c>
      <c r="L42" s="116">
        <f t="shared" si="2"/>
        <v>5.8238291676777632E-3</v>
      </c>
      <c r="M42" s="193"/>
      <c r="N42" s="116" t="s">
        <v>236</v>
      </c>
      <c r="O42" s="116" t="s">
        <v>236</v>
      </c>
    </row>
    <row r="43" spans="2:17" ht="15.75" x14ac:dyDescent="0.25">
      <c r="B43" s="117" t="s">
        <v>30</v>
      </c>
      <c r="C43" s="195">
        <v>0.81043671021028874</v>
      </c>
      <c r="D43" s="119"/>
      <c r="E43" s="195">
        <v>0.47420000000000001</v>
      </c>
      <c r="F43" s="119">
        <v>-0.41488336593617958</v>
      </c>
      <c r="G43" s="195">
        <v>0.57306823809480911</v>
      </c>
      <c r="H43" s="119">
        <v>0.20849480829778377</v>
      </c>
      <c r="I43" s="195">
        <v>0.82736563433026633</v>
      </c>
      <c r="J43" s="119">
        <v>0.44374714795026904</v>
      </c>
      <c r="K43" s="195">
        <v>0.86092257017663798</v>
      </c>
      <c r="L43" s="119">
        <v>4.0558774082434912E-2</v>
      </c>
      <c r="M43" s="195"/>
      <c r="N43" s="119" t="s">
        <v>236</v>
      </c>
      <c r="O43" s="119" t="s">
        <v>236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2:17" x14ac:dyDescent="0.25">
      <c r="B53" s="114" t="s">
        <v>71</v>
      </c>
      <c r="C53" s="193">
        <v>0.81330000000000002</v>
      </c>
      <c r="D53" s="116"/>
      <c r="E53" s="193">
        <v>0</v>
      </c>
      <c r="F53" s="116">
        <f t="shared" ref="F53:J64" si="3">IFERROR(E53/C53-1,"-")</f>
        <v>-1</v>
      </c>
      <c r="G53" s="193">
        <v>0</v>
      </c>
      <c r="H53" s="116" t="str">
        <f t="shared" si="3"/>
        <v>-</v>
      </c>
      <c r="I53" s="193">
        <v>0.622</v>
      </c>
      <c r="J53" s="116" t="str">
        <f t="shared" si="3"/>
        <v>-</v>
      </c>
      <c r="K53" s="193">
        <v>0.83180000000000009</v>
      </c>
      <c r="L53" s="116">
        <f t="shared" ref="L53:L64" si="4">IFERROR(K53/I53-1,"-")</f>
        <v>0.33729903536977512</v>
      </c>
      <c r="M53" s="193">
        <v>0.85629999999999995</v>
      </c>
      <c r="N53" s="116">
        <v>2.9454195720124865E-2</v>
      </c>
      <c r="O53" s="116">
        <v>5.2871019304069788E-2</v>
      </c>
    </row>
    <row r="54" spans="2:17" x14ac:dyDescent="0.25">
      <c r="B54" s="114" t="s">
        <v>73</v>
      </c>
      <c r="C54" s="193">
        <v>0.82629999999999992</v>
      </c>
      <c r="D54" s="116"/>
      <c r="E54" s="193">
        <v>0</v>
      </c>
      <c r="F54" s="116">
        <f t="shared" si="3"/>
        <v>-1</v>
      </c>
      <c r="G54" s="193">
        <v>0</v>
      </c>
      <c r="H54" s="116" t="str">
        <f t="shared" si="3"/>
        <v>-</v>
      </c>
      <c r="I54" s="193">
        <v>0.8012999999999999</v>
      </c>
      <c r="J54" s="116" t="str">
        <f t="shared" si="3"/>
        <v>-</v>
      </c>
      <c r="K54" s="193">
        <v>0.89749999999999996</v>
      </c>
      <c r="L54" s="116">
        <f t="shared" si="4"/>
        <v>0.12005491076999886</v>
      </c>
      <c r="M54" s="193">
        <v>0.88749999999999996</v>
      </c>
      <c r="N54" s="116">
        <v>-1.1142061281337101E-2</v>
      </c>
      <c r="O54" s="116">
        <v>7.406510952438583E-2</v>
      </c>
    </row>
    <row r="55" spans="2:17" x14ac:dyDescent="0.25">
      <c r="B55" s="114" t="s">
        <v>75</v>
      </c>
      <c r="C55" s="193">
        <v>0.83360000000000001</v>
      </c>
      <c r="D55" s="116"/>
      <c r="E55" s="193">
        <v>0</v>
      </c>
      <c r="F55" s="116">
        <f t="shared" si="3"/>
        <v>-1</v>
      </c>
      <c r="G55" s="193">
        <v>0</v>
      </c>
      <c r="H55" s="116" t="str">
        <f t="shared" si="3"/>
        <v>-</v>
      </c>
      <c r="I55" s="193">
        <v>0.84599999999999997</v>
      </c>
      <c r="J55" s="116" t="str">
        <f t="shared" si="3"/>
        <v>-</v>
      </c>
      <c r="K55" s="193">
        <v>0.83349999999999991</v>
      </c>
      <c r="L55" s="116">
        <f t="shared" si="4"/>
        <v>-1.4775413711583973E-2</v>
      </c>
      <c r="M55" s="193">
        <v>0.88519999999999999</v>
      </c>
      <c r="N55" s="116">
        <v>6.2027594481103954E-2</v>
      </c>
      <c r="O55" s="116">
        <v>6.1900191938579541E-2</v>
      </c>
    </row>
    <row r="56" spans="2:17" x14ac:dyDescent="0.25">
      <c r="B56" s="114" t="s">
        <v>77</v>
      </c>
      <c r="C56" s="193">
        <v>0.83430000000000004</v>
      </c>
      <c r="D56" s="116"/>
      <c r="E56" s="193">
        <v>0</v>
      </c>
      <c r="F56" s="116">
        <f t="shared" si="3"/>
        <v>-1</v>
      </c>
      <c r="G56" s="193">
        <v>0</v>
      </c>
      <c r="H56" s="116" t="str">
        <f t="shared" si="3"/>
        <v>-</v>
      </c>
      <c r="I56" s="193">
        <v>0.91430000000000011</v>
      </c>
      <c r="J56" s="116" t="str">
        <f t="shared" si="3"/>
        <v>-</v>
      </c>
      <c r="K56" s="193">
        <v>0.88709999999999989</v>
      </c>
      <c r="L56" s="116">
        <f t="shared" si="4"/>
        <v>-2.9749535163513308E-2</v>
      </c>
      <c r="M56" s="193">
        <v>0.86290000000000011</v>
      </c>
      <c r="N56" s="116">
        <v>-2.7279900800360468E-2</v>
      </c>
      <c r="O56" s="116">
        <v>3.4280234927484221E-2</v>
      </c>
    </row>
    <row r="57" spans="2:17" x14ac:dyDescent="0.25">
      <c r="B57" s="114" t="s">
        <v>79</v>
      </c>
      <c r="C57" s="193">
        <v>0.78040000000000009</v>
      </c>
      <c r="D57" s="116"/>
      <c r="E57" s="193">
        <v>0</v>
      </c>
      <c r="F57" s="116">
        <f t="shared" si="3"/>
        <v>-1</v>
      </c>
      <c r="G57" s="193">
        <v>0</v>
      </c>
      <c r="H57" s="116" t="str">
        <f t="shared" si="3"/>
        <v>-</v>
      </c>
      <c r="I57" s="193">
        <v>0.82069999999999999</v>
      </c>
      <c r="J57" s="116" t="str">
        <f t="shared" si="3"/>
        <v>-</v>
      </c>
      <c r="K57" s="193">
        <v>0.8173999999999999</v>
      </c>
      <c r="L57" s="116">
        <f t="shared" si="4"/>
        <v>-4.020957719020446E-3</v>
      </c>
      <c r="M57" s="193">
        <v>0.84709999999999996</v>
      </c>
      <c r="N57" s="116">
        <v>3.6334719843406083E-2</v>
      </c>
      <c r="O57" s="116">
        <v>8.546899026140431E-2</v>
      </c>
    </row>
    <row r="58" spans="2:17" x14ac:dyDescent="0.25">
      <c r="B58" s="114" t="s">
        <v>81</v>
      </c>
      <c r="C58" s="193">
        <v>0.83109999999999995</v>
      </c>
      <c r="D58" s="116"/>
      <c r="E58" s="193">
        <v>0</v>
      </c>
      <c r="F58" s="116">
        <f t="shared" si="3"/>
        <v>-1</v>
      </c>
      <c r="G58" s="193">
        <v>0</v>
      </c>
      <c r="H58" s="116" t="str">
        <f t="shared" si="3"/>
        <v>-</v>
      </c>
      <c r="I58" s="193">
        <v>0.85340000000000005</v>
      </c>
      <c r="J58" s="116" t="str">
        <f t="shared" si="3"/>
        <v>-</v>
      </c>
      <c r="K58" s="193">
        <v>0.85319999999999996</v>
      </c>
      <c r="L58" s="116">
        <f t="shared" si="4"/>
        <v>-2.3435669088367472E-4</v>
      </c>
      <c r="M58" s="193">
        <v>0.83930000000000005</v>
      </c>
      <c r="N58" s="116">
        <v>-1.6291608063759844E-2</v>
      </c>
      <c r="O58" s="116">
        <v>9.8664420647336382E-3</v>
      </c>
    </row>
    <row r="59" spans="2:17" x14ac:dyDescent="0.25">
      <c r="B59" s="114" t="s">
        <v>83</v>
      </c>
      <c r="C59" s="193">
        <v>0.86900000000000011</v>
      </c>
      <c r="D59" s="116"/>
      <c r="E59" s="193">
        <v>0</v>
      </c>
      <c r="F59" s="116">
        <f t="shared" si="3"/>
        <v>-1</v>
      </c>
      <c r="G59" s="193">
        <v>0</v>
      </c>
      <c r="H59" s="116" t="str">
        <f t="shared" si="3"/>
        <v>-</v>
      </c>
      <c r="I59" s="193">
        <v>0.94340000000000002</v>
      </c>
      <c r="J59" s="116" t="str">
        <f t="shared" si="3"/>
        <v>-</v>
      </c>
      <c r="K59" s="193">
        <v>0.93519999999999992</v>
      </c>
      <c r="L59" s="116">
        <f t="shared" si="4"/>
        <v>-8.6919652321392205E-3</v>
      </c>
      <c r="M59" s="193">
        <v>0.91290000000000004</v>
      </c>
      <c r="N59" s="116">
        <v>-2.3845166809238538E-2</v>
      </c>
      <c r="O59" s="116">
        <v>5.0517836593785947E-2</v>
      </c>
    </row>
    <row r="60" spans="2:17" x14ac:dyDescent="0.25">
      <c r="B60" s="114" t="s">
        <v>85</v>
      </c>
      <c r="C60" s="193">
        <v>0.91980000000000006</v>
      </c>
      <c r="D60" s="116"/>
      <c r="E60" s="193">
        <v>0</v>
      </c>
      <c r="F60" s="116">
        <f t="shared" si="3"/>
        <v>-1</v>
      </c>
      <c r="G60" s="193">
        <v>0</v>
      </c>
      <c r="H60" s="116" t="str">
        <f t="shared" si="3"/>
        <v>-</v>
      </c>
      <c r="I60" s="193">
        <v>0.99</v>
      </c>
      <c r="J60" s="116" t="str">
        <f t="shared" si="3"/>
        <v>-</v>
      </c>
      <c r="K60" s="193">
        <v>0.97499999999999998</v>
      </c>
      <c r="L60" s="116">
        <f t="shared" si="4"/>
        <v>-1.5151515151515138E-2</v>
      </c>
      <c r="M60" s="193">
        <v>0.97640000000000005</v>
      </c>
      <c r="N60" s="116">
        <v>1.4358974358974486E-3</v>
      </c>
      <c r="O60" s="116">
        <v>6.153511632963693E-2</v>
      </c>
    </row>
    <row r="61" spans="2:17" x14ac:dyDescent="0.25">
      <c r="B61" s="114" t="s">
        <v>87</v>
      </c>
      <c r="C61" s="193">
        <v>0.82340000000000002</v>
      </c>
      <c r="D61" s="116"/>
      <c r="E61" s="193">
        <v>0</v>
      </c>
      <c r="F61" s="116">
        <f t="shared" si="3"/>
        <v>-1</v>
      </c>
      <c r="G61" s="193">
        <v>0</v>
      </c>
      <c r="H61" s="116" t="str">
        <f t="shared" si="3"/>
        <v>-</v>
      </c>
      <c r="I61" s="193">
        <v>0.84279999999999999</v>
      </c>
      <c r="J61" s="116" t="str">
        <f t="shared" si="3"/>
        <v>-</v>
      </c>
      <c r="K61" s="193">
        <v>0.86010000000000009</v>
      </c>
      <c r="L61" s="116">
        <f t="shared" si="4"/>
        <v>2.0526815377313934E-2</v>
      </c>
      <c r="M61" s="193">
        <v>0.8599</v>
      </c>
      <c r="N61" s="116">
        <v>-2.3253110103482744E-4</v>
      </c>
      <c r="O61" s="116">
        <v>4.4328394461986775E-2</v>
      </c>
    </row>
    <row r="62" spans="2:17" x14ac:dyDescent="0.25">
      <c r="B62" s="114" t="s">
        <v>89</v>
      </c>
      <c r="C62" s="193">
        <v>0.873</v>
      </c>
      <c r="D62" s="116"/>
      <c r="E62" s="193">
        <v>0</v>
      </c>
      <c r="F62" s="116">
        <f t="shared" si="3"/>
        <v>-1</v>
      </c>
      <c r="G62" s="193">
        <v>0</v>
      </c>
      <c r="H62" s="116" t="str">
        <f t="shared" si="3"/>
        <v>-</v>
      </c>
      <c r="I62" s="193">
        <v>0.91099999999999992</v>
      </c>
      <c r="J62" s="116" t="str">
        <f t="shared" si="3"/>
        <v>-</v>
      </c>
      <c r="K62" s="193">
        <v>0.9123</v>
      </c>
      <c r="L62" s="116">
        <f t="shared" si="4"/>
        <v>1.4270032930845389E-3</v>
      </c>
      <c r="M62" s="193"/>
      <c r="N62" s="116" t="s">
        <v>236</v>
      </c>
      <c r="O62" s="116" t="s">
        <v>236</v>
      </c>
    </row>
    <row r="63" spans="2:17" x14ac:dyDescent="0.25">
      <c r="B63" s="114" t="s">
        <v>91</v>
      </c>
      <c r="C63" s="193">
        <v>0.79220000000000002</v>
      </c>
      <c r="D63" s="116"/>
      <c r="E63" s="193">
        <v>0</v>
      </c>
      <c r="F63" s="116">
        <f t="shared" si="3"/>
        <v>-1</v>
      </c>
      <c r="G63" s="193">
        <v>0</v>
      </c>
      <c r="H63" s="116" t="str">
        <f t="shared" si="3"/>
        <v>-</v>
      </c>
      <c r="I63" s="193">
        <v>0.85560000000000003</v>
      </c>
      <c r="J63" s="116" t="str">
        <f t="shared" si="3"/>
        <v>-</v>
      </c>
      <c r="K63" s="193">
        <v>0.86750000000000005</v>
      </c>
      <c r="L63" s="116">
        <f t="shared" si="4"/>
        <v>1.3908368396446935E-2</v>
      </c>
      <c r="M63" s="193"/>
      <c r="N63" s="116" t="s">
        <v>236</v>
      </c>
      <c r="O63" s="116" t="s">
        <v>236</v>
      </c>
    </row>
    <row r="64" spans="2:17" x14ac:dyDescent="0.25">
      <c r="B64" s="114" t="s">
        <v>93</v>
      </c>
      <c r="C64" s="193">
        <v>0.79409999999999992</v>
      </c>
      <c r="D64" s="116"/>
      <c r="E64" s="193">
        <v>0</v>
      </c>
      <c r="F64" s="116">
        <f t="shared" si="3"/>
        <v>-1</v>
      </c>
      <c r="G64" s="193">
        <v>0</v>
      </c>
      <c r="H64" s="116" t="str">
        <f t="shared" si="3"/>
        <v>-</v>
      </c>
      <c r="I64" s="193">
        <v>0.84340000000000004</v>
      </c>
      <c r="J64" s="116" t="str">
        <f t="shared" si="3"/>
        <v>-</v>
      </c>
      <c r="K64" s="193">
        <v>0.83849999999999991</v>
      </c>
      <c r="L64" s="116">
        <f t="shared" si="4"/>
        <v>-5.8098174057388263E-3</v>
      </c>
      <c r="M64" s="193"/>
      <c r="N64" s="116" t="s">
        <v>236</v>
      </c>
      <c r="O64" s="116" t="s">
        <v>236</v>
      </c>
    </row>
    <row r="65" spans="2:17" ht="15.75" x14ac:dyDescent="0.25">
      <c r="B65" s="117" t="s">
        <v>30</v>
      </c>
      <c r="C65" s="195">
        <v>0.83287780864793659</v>
      </c>
      <c r="D65" s="119"/>
      <c r="E65" s="195">
        <v>0.49359999999999998</v>
      </c>
      <c r="F65" s="119">
        <v>-0.40735604325766317</v>
      </c>
      <c r="G65" s="195">
        <v>0.59464979956401609</v>
      </c>
      <c r="H65" s="119">
        <v>0.20472001532418171</v>
      </c>
      <c r="I65" s="195">
        <v>0.8534849854599893</v>
      </c>
      <c r="J65" s="119">
        <v>0.4352733089050822</v>
      </c>
      <c r="K65" s="195">
        <v>0.87536297769058991</v>
      </c>
      <c r="L65" s="119">
        <v>2.5633716589412936E-2</v>
      </c>
      <c r="M65" s="200"/>
      <c r="N65" s="199" t="s">
        <v>236</v>
      </c>
      <c r="O65" s="199" t="s">
        <v>236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2:17" x14ac:dyDescent="0.25">
      <c r="B75" s="114" t="s">
        <v>71</v>
      </c>
      <c r="C75" s="193">
        <v>0.73739999999999994</v>
      </c>
      <c r="D75" s="116"/>
      <c r="E75" s="193">
        <v>0</v>
      </c>
      <c r="F75" s="116">
        <f t="shared" ref="F75:J86" si="5">IFERROR(E75/C75-1,"-")</f>
        <v>-1</v>
      </c>
      <c r="G75" s="193">
        <v>0</v>
      </c>
      <c r="H75" s="116" t="str">
        <f t="shared" si="5"/>
        <v>-</v>
      </c>
      <c r="I75" s="193">
        <v>0.47479999999999994</v>
      </c>
      <c r="J75" s="116" t="str">
        <f t="shared" si="5"/>
        <v>-</v>
      </c>
      <c r="K75" s="193">
        <v>0.73709999999999998</v>
      </c>
      <c r="L75" s="116">
        <f t="shared" ref="L75:L86" si="6">IFERROR(K75/I75-1,"-")</f>
        <v>0.55244313395113753</v>
      </c>
      <c r="M75" s="193">
        <v>0.72719999999999996</v>
      </c>
      <c r="N75" s="116">
        <v>-1.3431013431013494E-2</v>
      </c>
      <c r="O75" s="116">
        <v>-1.3832384052074875E-2</v>
      </c>
    </row>
    <row r="76" spans="2:17" x14ac:dyDescent="0.25">
      <c r="B76" s="114" t="s">
        <v>73</v>
      </c>
      <c r="C76" s="193">
        <v>0.7167</v>
      </c>
      <c r="D76" s="116"/>
      <c r="E76" s="193">
        <v>0</v>
      </c>
      <c r="F76" s="116">
        <f t="shared" si="5"/>
        <v>-1</v>
      </c>
      <c r="G76" s="193">
        <v>0</v>
      </c>
      <c r="H76" s="116" t="str">
        <f t="shared" si="5"/>
        <v>-</v>
      </c>
      <c r="I76" s="193">
        <v>0.6603</v>
      </c>
      <c r="J76" s="116" t="str">
        <f t="shared" si="5"/>
        <v>-</v>
      </c>
      <c r="K76" s="193">
        <v>0.77049999999999996</v>
      </c>
      <c r="L76" s="116">
        <f t="shared" si="6"/>
        <v>0.16689383613509001</v>
      </c>
      <c r="M76" s="193">
        <v>0.81709999999999994</v>
      </c>
      <c r="N76" s="116">
        <v>6.0480207657365392E-2</v>
      </c>
      <c r="O76" s="116">
        <v>0.14008650760429742</v>
      </c>
    </row>
    <row r="77" spans="2:17" x14ac:dyDescent="0.25">
      <c r="B77" s="114" t="s">
        <v>75</v>
      </c>
      <c r="C77" s="193">
        <v>0.71349999999999991</v>
      </c>
      <c r="D77" s="116"/>
      <c r="E77" s="193">
        <v>0</v>
      </c>
      <c r="F77" s="116">
        <f t="shared" si="5"/>
        <v>-1</v>
      </c>
      <c r="G77" s="193">
        <v>0</v>
      </c>
      <c r="H77" s="116" t="str">
        <f t="shared" si="5"/>
        <v>-</v>
      </c>
      <c r="I77" s="193">
        <v>0.68440000000000001</v>
      </c>
      <c r="J77" s="116" t="str">
        <f t="shared" si="5"/>
        <v>-</v>
      </c>
      <c r="K77" s="193">
        <v>0.73790000000000011</v>
      </c>
      <c r="L77" s="116">
        <f t="shared" si="6"/>
        <v>7.8170660432495875E-2</v>
      </c>
      <c r="M77" s="193">
        <v>0.75370000000000004</v>
      </c>
      <c r="N77" s="116">
        <v>2.1412115462799752E-2</v>
      </c>
      <c r="O77" s="116">
        <v>5.634197617379133E-2</v>
      </c>
    </row>
    <row r="78" spans="2:17" x14ac:dyDescent="0.25">
      <c r="B78" s="114" t="s">
        <v>77</v>
      </c>
      <c r="C78" s="193">
        <v>0.70489999999999997</v>
      </c>
      <c r="D78" s="116"/>
      <c r="E78" s="193">
        <v>0</v>
      </c>
      <c r="F78" s="116">
        <f t="shared" si="5"/>
        <v>-1</v>
      </c>
      <c r="G78" s="193">
        <v>0</v>
      </c>
      <c r="H78" s="116" t="str">
        <f t="shared" si="5"/>
        <v>-</v>
      </c>
      <c r="I78" s="193">
        <v>0.67489999999999994</v>
      </c>
      <c r="J78" s="116" t="str">
        <f t="shared" si="5"/>
        <v>-</v>
      </c>
      <c r="K78" s="193">
        <v>0.73510000000000009</v>
      </c>
      <c r="L78" s="116">
        <f t="shared" si="6"/>
        <v>8.9198399762927982E-2</v>
      </c>
      <c r="M78" s="193">
        <v>0.74290000000000012</v>
      </c>
      <c r="N78" s="116">
        <v>1.0610801251530466E-2</v>
      </c>
      <c r="O78" s="116">
        <v>5.3908355795148521E-2</v>
      </c>
    </row>
    <row r="79" spans="2:17" x14ac:dyDescent="0.25">
      <c r="B79" s="114" t="s">
        <v>79</v>
      </c>
      <c r="C79" s="193">
        <v>0.66079999999999994</v>
      </c>
      <c r="D79" s="116"/>
      <c r="E79" s="193">
        <v>0</v>
      </c>
      <c r="F79" s="116">
        <f t="shared" si="5"/>
        <v>-1</v>
      </c>
      <c r="G79" s="193">
        <v>0</v>
      </c>
      <c r="H79" s="116" t="str">
        <f t="shared" si="5"/>
        <v>-</v>
      </c>
      <c r="I79" s="193">
        <v>0.51469999999999994</v>
      </c>
      <c r="J79" s="116" t="str">
        <f t="shared" si="5"/>
        <v>-</v>
      </c>
      <c r="K79" s="193">
        <v>0.67920000000000003</v>
      </c>
      <c r="L79" s="116">
        <f t="shared" si="6"/>
        <v>0.31960365261317292</v>
      </c>
      <c r="M79" s="193">
        <v>0.6875</v>
      </c>
      <c r="N79" s="116">
        <v>1.2220259128386202E-2</v>
      </c>
      <c r="O79" s="116">
        <v>4.0405569007263997E-2</v>
      </c>
    </row>
    <row r="80" spans="2:17" x14ac:dyDescent="0.25">
      <c r="B80" s="114" t="s">
        <v>81</v>
      </c>
      <c r="C80" s="193">
        <v>0.75349999999999995</v>
      </c>
      <c r="D80" s="116"/>
      <c r="E80" s="193">
        <v>0</v>
      </c>
      <c r="F80" s="116">
        <f t="shared" si="5"/>
        <v>-1</v>
      </c>
      <c r="G80" s="193">
        <v>0</v>
      </c>
      <c r="H80" s="116" t="str">
        <f t="shared" si="5"/>
        <v>-</v>
      </c>
      <c r="I80" s="193">
        <v>0.63390000000000002</v>
      </c>
      <c r="J80" s="116" t="str">
        <f t="shared" si="5"/>
        <v>-</v>
      </c>
      <c r="K80" s="193">
        <v>0.73089999999999999</v>
      </c>
      <c r="L80" s="116">
        <f t="shared" si="6"/>
        <v>0.15302098122732288</v>
      </c>
      <c r="M80" s="193">
        <v>0.76069999999999993</v>
      </c>
      <c r="N80" s="116">
        <v>4.0771651388698871E-2</v>
      </c>
      <c r="O80" s="116">
        <v>9.5554080955539966E-3</v>
      </c>
    </row>
    <row r="81" spans="2:17" x14ac:dyDescent="0.25">
      <c r="B81" s="114" t="s">
        <v>83</v>
      </c>
      <c r="C81" s="193">
        <v>0.77800000000000002</v>
      </c>
      <c r="D81" s="116"/>
      <c r="E81" s="193">
        <v>0</v>
      </c>
      <c r="F81" s="116">
        <f t="shared" si="5"/>
        <v>-1</v>
      </c>
      <c r="G81" s="193">
        <v>0</v>
      </c>
      <c r="H81" s="116" t="str">
        <f t="shared" si="5"/>
        <v>-</v>
      </c>
      <c r="I81" s="193">
        <v>0.76269999999999993</v>
      </c>
      <c r="J81" s="116" t="str">
        <f t="shared" si="5"/>
        <v>-</v>
      </c>
      <c r="K81" s="193">
        <v>0.82840000000000003</v>
      </c>
      <c r="L81" s="116">
        <f t="shared" si="6"/>
        <v>8.6141339976399722E-2</v>
      </c>
      <c r="M81" s="193">
        <v>0.78110000000000002</v>
      </c>
      <c r="N81" s="116">
        <v>-5.7098020280057948E-2</v>
      </c>
      <c r="O81" s="116">
        <v>3.9845758354755123E-3</v>
      </c>
    </row>
    <row r="82" spans="2:17" x14ac:dyDescent="0.25">
      <c r="B82" s="114" t="s">
        <v>85</v>
      </c>
      <c r="C82" s="193">
        <v>0.81140000000000001</v>
      </c>
      <c r="D82" s="116"/>
      <c r="E82" s="193">
        <v>0</v>
      </c>
      <c r="F82" s="116">
        <f t="shared" si="5"/>
        <v>-1</v>
      </c>
      <c r="G82" s="193">
        <v>0</v>
      </c>
      <c r="H82" s="116" t="str">
        <f t="shared" si="5"/>
        <v>-</v>
      </c>
      <c r="I82" s="193">
        <v>0.82590000000000008</v>
      </c>
      <c r="J82" s="116" t="str">
        <f t="shared" si="5"/>
        <v>-</v>
      </c>
      <c r="K82" s="193">
        <v>0.85589999999999999</v>
      </c>
      <c r="L82" s="116">
        <f t="shared" si="6"/>
        <v>3.6324010170722731E-2</v>
      </c>
      <c r="M82" s="193">
        <v>0.82050000000000001</v>
      </c>
      <c r="N82" s="116">
        <v>-4.1359971959341046E-2</v>
      </c>
      <c r="O82" s="116">
        <v>1.12151836332266E-2</v>
      </c>
    </row>
    <row r="83" spans="2:17" x14ac:dyDescent="0.25">
      <c r="B83" s="114" t="s">
        <v>87</v>
      </c>
      <c r="C83" s="193">
        <v>0.6522</v>
      </c>
      <c r="D83" s="116"/>
      <c r="E83" s="193">
        <v>0</v>
      </c>
      <c r="F83" s="116">
        <f t="shared" si="5"/>
        <v>-1</v>
      </c>
      <c r="G83" s="193">
        <v>0</v>
      </c>
      <c r="H83" s="116" t="str">
        <f t="shared" si="5"/>
        <v>-</v>
      </c>
      <c r="I83" s="193">
        <v>0.67400000000000004</v>
      </c>
      <c r="J83" s="116" t="str">
        <f t="shared" si="5"/>
        <v>-</v>
      </c>
      <c r="K83" s="193">
        <v>0.7498999999999999</v>
      </c>
      <c r="L83" s="116">
        <f t="shared" si="6"/>
        <v>0.11261127596439158</v>
      </c>
      <c r="M83" s="193">
        <v>0.73459999999999992</v>
      </c>
      <c r="N83" s="116">
        <v>-2.0402720362714954E-2</v>
      </c>
      <c r="O83" s="116">
        <v>0.12634161300214641</v>
      </c>
    </row>
    <row r="84" spans="2:17" x14ac:dyDescent="0.25">
      <c r="B84" s="114" t="s">
        <v>89</v>
      </c>
      <c r="C84" s="193">
        <v>0.72489999999999999</v>
      </c>
      <c r="D84" s="116"/>
      <c r="E84" s="193">
        <v>0</v>
      </c>
      <c r="F84" s="116">
        <f t="shared" si="5"/>
        <v>-1</v>
      </c>
      <c r="G84" s="193">
        <v>0</v>
      </c>
      <c r="H84" s="116" t="str">
        <f t="shared" si="5"/>
        <v>-</v>
      </c>
      <c r="I84" s="193">
        <v>0.73069999999999991</v>
      </c>
      <c r="J84" s="116" t="str">
        <f t="shared" si="5"/>
        <v>-</v>
      </c>
      <c r="K84" s="193">
        <v>0.7904000000000001</v>
      </c>
      <c r="L84" s="116">
        <f t="shared" si="6"/>
        <v>8.1702477076776026E-2</v>
      </c>
      <c r="M84" s="193"/>
      <c r="N84" s="116" t="s">
        <v>236</v>
      </c>
      <c r="O84" s="116" t="s">
        <v>236</v>
      </c>
    </row>
    <row r="85" spans="2:17" x14ac:dyDescent="0.25">
      <c r="B85" s="114" t="s">
        <v>91</v>
      </c>
      <c r="C85" s="193">
        <v>0.65090000000000003</v>
      </c>
      <c r="D85" s="116"/>
      <c r="E85" s="193">
        <v>0</v>
      </c>
      <c r="F85" s="116">
        <f t="shared" si="5"/>
        <v>-1</v>
      </c>
      <c r="G85" s="193">
        <v>0</v>
      </c>
      <c r="H85" s="116" t="str">
        <f t="shared" si="5"/>
        <v>-</v>
      </c>
      <c r="I85" s="193">
        <v>0.69680000000000009</v>
      </c>
      <c r="J85" s="116" t="str">
        <f t="shared" si="5"/>
        <v>-</v>
      </c>
      <c r="K85" s="193">
        <v>0.77069999999999994</v>
      </c>
      <c r="L85" s="116">
        <f t="shared" si="6"/>
        <v>0.10605625717566003</v>
      </c>
      <c r="M85" s="193"/>
      <c r="N85" s="116" t="s">
        <v>236</v>
      </c>
      <c r="O85" s="116" t="s">
        <v>236</v>
      </c>
    </row>
    <row r="86" spans="2:17" x14ac:dyDescent="0.25">
      <c r="B86" s="114" t="s">
        <v>93</v>
      </c>
      <c r="C86" s="193">
        <v>0.65</v>
      </c>
      <c r="D86" s="116"/>
      <c r="E86" s="193">
        <v>0</v>
      </c>
      <c r="F86" s="116">
        <f t="shared" si="5"/>
        <v>-1</v>
      </c>
      <c r="G86" s="193">
        <v>0</v>
      </c>
      <c r="H86" s="116" t="str">
        <f t="shared" si="5"/>
        <v>-</v>
      </c>
      <c r="I86" s="193">
        <v>0.71420000000000006</v>
      </c>
      <c r="J86" s="116" t="str">
        <f t="shared" si="5"/>
        <v>-</v>
      </c>
      <c r="K86" s="193">
        <v>0.76029999999999998</v>
      </c>
      <c r="L86" s="116">
        <f t="shared" si="6"/>
        <v>6.4547745729487405E-2</v>
      </c>
      <c r="M86" s="193"/>
      <c r="N86" s="116" t="s">
        <v>236</v>
      </c>
      <c r="O86" s="116" t="s">
        <v>236</v>
      </c>
    </row>
    <row r="87" spans="2:17" ht="15.75" x14ac:dyDescent="0.25">
      <c r="B87" s="117" t="s">
        <v>30</v>
      </c>
      <c r="C87" s="195">
        <v>0.71284999999999998</v>
      </c>
      <c r="D87" s="119"/>
      <c r="E87" s="195">
        <v>0.36830000000000002</v>
      </c>
      <c r="F87" s="119">
        <v>-0.48334151644806056</v>
      </c>
      <c r="G87" s="195">
        <v>0.42609999999999998</v>
      </c>
      <c r="H87" s="119">
        <v>0.15693727939180002</v>
      </c>
      <c r="I87" s="195">
        <v>0.67060833333333336</v>
      </c>
      <c r="J87" s="119">
        <v>0.57382852225612146</v>
      </c>
      <c r="K87" s="195">
        <v>0.76219166666666671</v>
      </c>
      <c r="L87" s="119">
        <v>0.13656754439377194</v>
      </c>
      <c r="M87" s="198">
        <v>0.75836666666666674</v>
      </c>
      <c r="N87" s="199">
        <v>3.3778151396690603E-4</v>
      </c>
      <c r="O87" s="199">
        <v>4.5418118481464598E-2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93">
        <v>0.65510000000000002</v>
      </c>
      <c r="D97" s="116"/>
      <c r="E97" s="193">
        <v>0.64780000000000004</v>
      </c>
      <c r="F97" s="116">
        <f t="shared" ref="F97:J109" si="7">IFERROR(E97/C97-1,"-")</f>
        <v>-1.1143336895130473E-2</v>
      </c>
      <c r="G97" s="193">
        <v>0.13220000000000001</v>
      </c>
      <c r="H97" s="116">
        <f t="shared" si="7"/>
        <v>-0.79592466810744056</v>
      </c>
      <c r="I97" s="193">
        <v>0.55779999999999996</v>
      </c>
      <c r="J97" s="116">
        <f t="shared" si="7"/>
        <v>3.2193645990922839</v>
      </c>
      <c r="K97" s="193">
        <v>0.6331</v>
      </c>
      <c r="L97" s="116">
        <f t="shared" ref="L97:L109" si="8">IFERROR(K97/I97-1,"-")</f>
        <v>0.13499462172821808</v>
      </c>
      <c r="M97" s="193">
        <v>0.68700000000000006</v>
      </c>
      <c r="N97" s="116">
        <v>8.5136629284473297E-2</v>
      </c>
      <c r="O97" s="116">
        <v>4.8694855747214216E-2</v>
      </c>
    </row>
    <row r="98" spans="2:15" x14ac:dyDescent="0.25">
      <c r="B98" s="114" t="s">
        <v>73</v>
      </c>
      <c r="C98" s="193">
        <v>0.67669999999999997</v>
      </c>
      <c r="D98" s="116"/>
      <c r="E98" s="193">
        <v>0.68370000000000009</v>
      </c>
      <c r="F98" s="116">
        <f t="shared" si="7"/>
        <v>1.0344318013891129E-2</v>
      </c>
      <c r="G98" s="193">
        <v>0.17069999999999999</v>
      </c>
      <c r="H98" s="116">
        <f t="shared" si="7"/>
        <v>-0.750329091706889</v>
      </c>
      <c r="I98" s="193">
        <v>0.65590000000000004</v>
      </c>
      <c r="J98" s="116">
        <f t="shared" si="7"/>
        <v>2.8424135910954895</v>
      </c>
      <c r="K98" s="193">
        <v>0.7087</v>
      </c>
      <c r="L98" s="116">
        <f t="shared" si="8"/>
        <v>8.0500076231132756E-2</v>
      </c>
      <c r="M98" s="193">
        <v>0.77319999999999989</v>
      </c>
      <c r="N98" s="116">
        <v>9.1011711584591426E-2</v>
      </c>
      <c r="O98" s="116">
        <v>0.14260381262006794</v>
      </c>
    </row>
    <row r="99" spans="2:15" x14ac:dyDescent="0.25">
      <c r="B99" s="114" t="s">
        <v>75</v>
      </c>
      <c r="C99" s="193">
        <v>0.64510000000000001</v>
      </c>
      <c r="D99" s="116"/>
      <c r="E99" s="193">
        <v>0.29420000000000002</v>
      </c>
      <c r="F99" s="116">
        <f t="shared" si="7"/>
        <v>-0.54394667493411875</v>
      </c>
      <c r="G99" s="193">
        <v>0.15479999999999999</v>
      </c>
      <c r="H99" s="116">
        <f t="shared" si="7"/>
        <v>-0.47382732834806263</v>
      </c>
      <c r="I99" s="193">
        <v>0.6109</v>
      </c>
      <c r="J99" s="116">
        <f t="shared" si="7"/>
        <v>2.9463824289405687</v>
      </c>
      <c r="K99" s="193">
        <v>0.62719999999999998</v>
      </c>
      <c r="L99" s="116">
        <f t="shared" si="8"/>
        <v>2.6681944671795632E-2</v>
      </c>
      <c r="M99" s="193">
        <v>0.70200000000000007</v>
      </c>
      <c r="N99" s="116">
        <v>0.11926020408163285</v>
      </c>
      <c r="O99" s="116">
        <v>8.8203379321035502E-2</v>
      </c>
    </row>
    <row r="100" spans="2:15" x14ac:dyDescent="0.25">
      <c r="B100" s="114" t="s">
        <v>77</v>
      </c>
      <c r="C100" s="193">
        <v>0.65890000000000004</v>
      </c>
      <c r="D100" s="116"/>
      <c r="E100" s="193">
        <v>0</v>
      </c>
      <c r="F100" s="116">
        <f t="shared" si="7"/>
        <v>-1</v>
      </c>
      <c r="G100" s="193">
        <v>0.22120000000000001</v>
      </c>
      <c r="H100" s="116" t="str">
        <f t="shared" si="7"/>
        <v>-</v>
      </c>
      <c r="I100" s="193">
        <v>0.61370000000000002</v>
      </c>
      <c r="J100" s="116">
        <f t="shared" si="7"/>
        <v>1.7744122965641953</v>
      </c>
      <c r="K100" s="193">
        <v>0.61809999999999998</v>
      </c>
      <c r="L100" s="116">
        <f t="shared" si="8"/>
        <v>7.1696268535115237E-3</v>
      </c>
      <c r="M100" s="193">
        <v>0.60750000000000004</v>
      </c>
      <c r="N100" s="116">
        <v>-1.7149328587607093E-2</v>
      </c>
      <c r="O100" s="116">
        <v>-7.8008802549704104E-2</v>
      </c>
    </row>
    <row r="101" spans="2:15" x14ac:dyDescent="0.25">
      <c r="B101" s="114" t="s">
        <v>79</v>
      </c>
      <c r="C101" s="193">
        <v>0.5464</v>
      </c>
      <c r="D101" s="116"/>
      <c r="E101" s="193">
        <v>0</v>
      </c>
      <c r="F101" s="116">
        <f t="shared" si="7"/>
        <v>-1</v>
      </c>
      <c r="G101" s="193">
        <v>0.16789999999999999</v>
      </c>
      <c r="H101" s="116" t="str">
        <f t="shared" si="7"/>
        <v>-</v>
      </c>
      <c r="I101" s="193">
        <v>0.51890000000000003</v>
      </c>
      <c r="J101" s="116">
        <f t="shared" si="7"/>
        <v>2.0905300774270401</v>
      </c>
      <c r="K101" s="193">
        <v>0.52439999999999998</v>
      </c>
      <c r="L101" s="116">
        <f t="shared" si="8"/>
        <v>1.0599344767777907E-2</v>
      </c>
      <c r="M101" s="193">
        <v>0.55859999999999999</v>
      </c>
      <c r="N101" s="116">
        <v>6.5217391304347894E-2</v>
      </c>
      <c r="O101" s="116">
        <v>2.2327964860907823E-2</v>
      </c>
    </row>
    <row r="102" spans="2:15" x14ac:dyDescent="0.25">
      <c r="B102" s="114" t="s">
        <v>81</v>
      </c>
      <c r="C102" s="193">
        <v>0.68110000000000004</v>
      </c>
      <c r="D102" s="116"/>
      <c r="E102" s="193">
        <v>0</v>
      </c>
      <c r="F102" s="116">
        <f t="shared" si="7"/>
        <v>-1</v>
      </c>
      <c r="G102" s="193">
        <v>0.23120000000000002</v>
      </c>
      <c r="H102" s="116" t="str">
        <f t="shared" si="7"/>
        <v>-</v>
      </c>
      <c r="I102" s="193">
        <v>0.55549999999999999</v>
      </c>
      <c r="J102" s="116">
        <f t="shared" si="7"/>
        <v>1.402681660899654</v>
      </c>
      <c r="K102" s="193">
        <v>0.58069999999999999</v>
      </c>
      <c r="L102" s="116">
        <f t="shared" si="8"/>
        <v>4.5364536453645465E-2</v>
      </c>
      <c r="M102" s="193">
        <v>0.57379999999999998</v>
      </c>
      <c r="N102" s="116">
        <v>-1.1882211124504938E-2</v>
      </c>
      <c r="O102" s="116">
        <v>-0.15753927470268692</v>
      </c>
    </row>
    <row r="103" spans="2:15" x14ac:dyDescent="0.25">
      <c r="B103" s="114" t="s">
        <v>83</v>
      </c>
      <c r="C103" s="193">
        <v>0.74590000000000001</v>
      </c>
      <c r="D103" s="116"/>
      <c r="E103" s="193">
        <v>0</v>
      </c>
      <c r="F103" s="116">
        <f t="shared" si="7"/>
        <v>-1</v>
      </c>
      <c r="G103" s="193">
        <v>0.36349999999999999</v>
      </c>
      <c r="H103" s="116" t="str">
        <f t="shared" si="7"/>
        <v>-</v>
      </c>
      <c r="I103" s="193">
        <v>0.6764</v>
      </c>
      <c r="J103" s="116">
        <f t="shared" si="7"/>
        <v>0.86079779917469046</v>
      </c>
      <c r="K103" s="193">
        <v>0.69200000000000006</v>
      </c>
      <c r="L103" s="116">
        <f t="shared" si="8"/>
        <v>2.3063276167948121E-2</v>
      </c>
      <c r="M103" s="193">
        <v>0.71260000000000001</v>
      </c>
      <c r="N103" s="116">
        <v>2.9768786127167601E-2</v>
      </c>
      <c r="O103" s="116">
        <v>-4.4644054162756408E-2</v>
      </c>
    </row>
    <row r="104" spans="2:15" x14ac:dyDescent="0.25">
      <c r="B104" s="114" t="s">
        <v>85</v>
      </c>
      <c r="C104" s="193">
        <v>0.77939999999999998</v>
      </c>
      <c r="D104" s="116"/>
      <c r="E104" s="193">
        <v>0.30590000000000001</v>
      </c>
      <c r="F104" s="116">
        <f t="shared" si="7"/>
        <v>-0.60751860405440072</v>
      </c>
      <c r="G104" s="193">
        <v>0.52500000000000002</v>
      </c>
      <c r="H104" s="116">
        <f t="shared" si="7"/>
        <v>0.71624713958810071</v>
      </c>
      <c r="I104" s="193">
        <v>0.70750000000000002</v>
      </c>
      <c r="J104" s="116">
        <f t="shared" si="7"/>
        <v>0.34761904761904749</v>
      </c>
      <c r="K104" s="193">
        <v>0.76980000000000004</v>
      </c>
      <c r="L104" s="116">
        <f t="shared" si="8"/>
        <v>8.805653710247352E-2</v>
      </c>
      <c r="M104" s="193">
        <v>0.74790000000000001</v>
      </c>
      <c r="N104" s="116">
        <v>-2.8448947778643818E-2</v>
      </c>
      <c r="O104" s="116">
        <v>-4.0415704387990692E-2</v>
      </c>
    </row>
    <row r="105" spans="2:15" x14ac:dyDescent="0.25">
      <c r="B105" s="114" t="s">
        <v>87</v>
      </c>
      <c r="C105" s="193">
        <v>0.63719999999999999</v>
      </c>
      <c r="D105" s="116"/>
      <c r="E105" s="193">
        <v>0.2475</v>
      </c>
      <c r="F105" s="116">
        <f t="shared" si="7"/>
        <v>-0.6115819209039548</v>
      </c>
      <c r="G105" s="193">
        <v>0.49149999999999999</v>
      </c>
      <c r="H105" s="116">
        <f t="shared" si="7"/>
        <v>0.98585858585858577</v>
      </c>
      <c r="I105" s="193">
        <v>0.5857</v>
      </c>
      <c r="J105" s="116">
        <f t="shared" si="7"/>
        <v>0.19165818921668354</v>
      </c>
      <c r="K105" s="193">
        <v>0.61809999999999998</v>
      </c>
      <c r="L105" s="116">
        <f t="shared" si="8"/>
        <v>5.5318422400546297E-2</v>
      </c>
      <c r="M105" s="193">
        <v>0.62869999999999993</v>
      </c>
      <c r="N105" s="116">
        <v>1.7149328587606982E-2</v>
      </c>
      <c r="O105" s="116">
        <v>-1.3339610797238E-2</v>
      </c>
    </row>
    <row r="106" spans="2:15" x14ac:dyDescent="0.25">
      <c r="B106" s="114" t="s">
        <v>89</v>
      </c>
      <c r="C106" s="193">
        <v>0.64439999999999997</v>
      </c>
      <c r="D106" s="116"/>
      <c r="E106" s="193">
        <v>0.20829999999999999</v>
      </c>
      <c r="F106" s="116">
        <f t="shared" si="7"/>
        <v>-0.67675356921166974</v>
      </c>
      <c r="G106" s="193">
        <v>0.57779999999999998</v>
      </c>
      <c r="H106" s="116">
        <f t="shared" si="7"/>
        <v>1.7738838214114261</v>
      </c>
      <c r="I106" s="193">
        <v>0.60840000000000005</v>
      </c>
      <c r="J106" s="116">
        <f t="shared" si="7"/>
        <v>5.2959501557632516E-2</v>
      </c>
      <c r="K106" s="193">
        <v>0.64300000000000002</v>
      </c>
      <c r="L106" s="116">
        <f t="shared" si="8"/>
        <v>5.6870479947402908E-2</v>
      </c>
      <c r="M106" s="193"/>
      <c r="N106" s="116" t="s">
        <v>236</v>
      </c>
      <c r="O106" s="116" t="s">
        <v>236</v>
      </c>
    </row>
    <row r="107" spans="2:15" x14ac:dyDescent="0.25">
      <c r="B107" s="114" t="s">
        <v>91</v>
      </c>
      <c r="C107" s="193">
        <v>0.60549999999999993</v>
      </c>
      <c r="D107" s="116"/>
      <c r="E107" s="193">
        <v>0.23850000000000002</v>
      </c>
      <c r="F107" s="116">
        <f t="shared" si="7"/>
        <v>-0.60611065235342687</v>
      </c>
      <c r="G107" s="193">
        <v>0.5978</v>
      </c>
      <c r="H107" s="116">
        <f t="shared" si="7"/>
        <v>1.5064989517819702</v>
      </c>
      <c r="I107" s="193">
        <v>0.65980000000000005</v>
      </c>
      <c r="J107" s="116">
        <f t="shared" si="7"/>
        <v>0.10371361659417877</v>
      </c>
      <c r="K107" s="193">
        <v>0.72049999999999992</v>
      </c>
      <c r="L107" s="116">
        <f t="shared" si="8"/>
        <v>9.1997575022733979E-2</v>
      </c>
      <c r="M107" s="193"/>
      <c r="N107" s="116" t="s">
        <v>236</v>
      </c>
      <c r="O107" s="116" t="s">
        <v>236</v>
      </c>
    </row>
    <row r="108" spans="2:15" x14ac:dyDescent="0.25">
      <c r="B108" s="114" t="s">
        <v>93</v>
      </c>
      <c r="C108" s="193">
        <v>0.63770000000000004</v>
      </c>
      <c r="D108" s="116"/>
      <c r="E108" s="193">
        <v>0.2273</v>
      </c>
      <c r="F108" s="116">
        <f t="shared" si="7"/>
        <v>-0.64356280382625064</v>
      </c>
      <c r="G108" s="193">
        <v>0.50829999999999997</v>
      </c>
      <c r="H108" s="116">
        <f t="shared" si="7"/>
        <v>1.2362516498020235</v>
      </c>
      <c r="I108" s="193">
        <v>0.63490000000000002</v>
      </c>
      <c r="J108" s="116">
        <f t="shared" si="7"/>
        <v>0.24906551249262265</v>
      </c>
      <c r="K108" s="193">
        <v>0.70209999999999995</v>
      </c>
      <c r="L108" s="116">
        <f t="shared" si="8"/>
        <v>0.10584343991179712</v>
      </c>
      <c r="M108" s="193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201">
        <f>IFERROR(AVERAGE(C97:C108),"-")</f>
        <v>0.65944999999999998</v>
      </c>
      <c r="D109" s="119"/>
      <c r="E109" s="201">
        <f>IFERROR(AVERAGE(E97:E108),"-")</f>
        <v>0.23776666666666668</v>
      </c>
      <c r="F109" s="119">
        <f t="shared" si="7"/>
        <v>-0.63944701392574621</v>
      </c>
      <c r="G109" s="201">
        <f>IFERROR(AVERAGE(G97:G108),"-")</f>
        <v>0.34515833333333329</v>
      </c>
      <c r="H109" s="119">
        <f t="shared" si="7"/>
        <v>0.45166830225711463</v>
      </c>
      <c r="I109" s="201">
        <f>IFERROR(AVERAGE(I97:I108),"-")</f>
        <v>0.61544999999999994</v>
      </c>
      <c r="J109" s="119">
        <f t="shared" si="7"/>
        <v>0.78309471498587602</v>
      </c>
      <c r="K109" s="201">
        <f>IFERROR(AVERAGE(K97:K108),"-")</f>
        <v>0.65314166666666662</v>
      </c>
      <c r="L109" s="119">
        <f t="shared" si="8"/>
        <v>6.1242451322880198E-2</v>
      </c>
      <c r="M109" s="201">
        <v>0.66569999999999985</v>
      </c>
      <c r="N109" s="119">
        <v>3.8990918570154465E-2</v>
      </c>
      <c r="O109" s="119">
        <v>-6.426121144226804E-3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ADF86-F9ED-4F2F-823E-09850F3B6EF0}">
  <sheetPr>
    <tabColor theme="2" tint="-0.499984740745262"/>
  </sheetPr>
  <dimension ref="B4:B25"/>
  <sheetViews>
    <sheetView showGridLines="0" workbookViewId="0">
      <selection activeCell="D15" sqref="D1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31D9-55D5-414F-8091-7B1A32DDBEF0}">
  <sheetPr>
    <tabColor theme="2" tint="-9.9978637043366805E-2"/>
  </sheetPr>
  <dimension ref="B1:BB44"/>
  <sheetViews>
    <sheetView showGridLines="0" workbookViewId="0">
      <selection activeCell="D15" sqref="D15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86.837280333461948</v>
      </c>
      <c r="D8" s="209">
        <v>91.069380211097865</v>
      </c>
      <c r="E8" s="209">
        <v>103.29823765091633</v>
      </c>
      <c r="F8" s="210">
        <v>109.9946319260003</v>
      </c>
      <c r="G8" s="209">
        <v>121.66499039316359</v>
      </c>
      <c r="H8" s="132">
        <f>G8/F8-1</f>
        <v>0.1060993456027437</v>
      </c>
      <c r="I8" s="132">
        <f t="shared" ref="I8:I18" si="0">G8/C8-1</f>
        <v>0.40106864155533795</v>
      </c>
      <c r="J8" s="208">
        <v>83.06</v>
      </c>
      <c r="K8" s="211">
        <v>90.79</v>
      </c>
      <c r="L8" s="211">
        <v>95.91</v>
      </c>
      <c r="M8" s="211">
        <v>2490.0100000000002</v>
      </c>
      <c r="N8" s="211">
        <v>114.99</v>
      </c>
      <c r="O8" s="132">
        <f t="shared" ref="O8:O18" si="1">N8/M8-1</f>
        <v>-0.95381946257243944</v>
      </c>
      <c r="P8" s="212">
        <f t="shared" ref="P8:P18" si="2">N8/J8-1</f>
        <v>0.38442090055381639</v>
      </c>
      <c r="R8" s="207" t="s">
        <v>43</v>
      </c>
      <c r="S8" s="208">
        <v>69.440209401728779</v>
      </c>
      <c r="T8" s="210">
        <v>39.070215757544972</v>
      </c>
      <c r="U8" s="210">
        <v>76.933465226428424</v>
      </c>
      <c r="V8" s="210">
        <v>89.062594194965328</v>
      </c>
      <c r="W8" s="210">
        <v>100.79709840889498</v>
      </c>
      <c r="X8" s="132">
        <f t="shared" ref="X8:X18" si="3">W8/V8-1</f>
        <v>0.13175569743950932</v>
      </c>
      <c r="Y8" s="132">
        <f t="shared" ref="Y8:Y18" si="4">W8/S8-1</f>
        <v>0.45156674032704669</v>
      </c>
      <c r="Z8" s="208">
        <v>25.3</v>
      </c>
      <c r="AA8" s="211">
        <v>58.86</v>
      </c>
      <c r="AB8" s="211">
        <v>76.260000000000005</v>
      </c>
      <c r="AC8" s="211">
        <v>2028.6000000000001</v>
      </c>
      <c r="AD8" s="211">
        <v>96.18</v>
      </c>
      <c r="AE8" s="132">
        <f t="shared" ref="AE8:AE18" si="5">AD8/AC8-1</f>
        <v>-0.95258799171842645</v>
      </c>
      <c r="AF8" s="132">
        <f t="shared" ref="AF8:AF18" si="6">AD8/Z8-1</f>
        <v>2.8015810276679844</v>
      </c>
      <c r="AH8" s="63" t="s">
        <v>43</v>
      </c>
      <c r="AI8" s="213">
        <v>1045543907.38</v>
      </c>
      <c r="AJ8" s="131">
        <v>306312245.67000002</v>
      </c>
      <c r="AK8" s="131">
        <v>1085607020.7099998</v>
      </c>
      <c r="AL8" s="131">
        <v>1282076798.0699999</v>
      </c>
      <c r="AM8" s="131">
        <v>1472254155.6700001</v>
      </c>
      <c r="AN8" s="132">
        <f t="shared" ref="AN8:AN18" si="7">AM8/AL8-1</f>
        <v>0.14833538668376756</v>
      </c>
      <c r="AO8" s="131">
        <f t="shared" ref="AO8:AO18" si="8">AM8-AL8</f>
        <v>190177357.60000014</v>
      </c>
      <c r="AP8" s="132">
        <f t="shared" ref="AP8:AP18" si="9">AM8/AI8-1</f>
        <v>0.40812274384466707</v>
      </c>
      <c r="AQ8" s="131">
        <f t="shared" ref="AQ8:AQ18" si="10">AM8-AI8</f>
        <v>426710248.29000008</v>
      </c>
      <c r="AR8" s="133">
        <f t="shared" ref="AR8:AR18" si="11">AM8/AM$8</f>
        <v>1</v>
      </c>
      <c r="AS8" s="214">
        <v>20716474.809999999</v>
      </c>
      <c r="AT8" s="215">
        <v>79488939.680000007</v>
      </c>
      <c r="AU8" s="215">
        <v>119657578.95999999</v>
      </c>
      <c r="AV8" s="215">
        <v>409596343.76000005</v>
      </c>
      <c r="AW8" s="215">
        <v>154898697.19999999</v>
      </c>
      <c r="AX8" s="132">
        <f t="shared" ref="AX8:AX18" si="12">AW8/AV8-1</f>
        <v>-0.62182597681887086</v>
      </c>
      <c r="AY8" s="131">
        <f t="shared" ref="AY8:AY18" si="13">AW8-AV8</f>
        <v>-254697646.56000006</v>
      </c>
      <c r="AZ8" s="132">
        <f t="shared" ref="AZ8:AZ18" si="14">AW8/AS8-1</f>
        <v>6.4770779594812735</v>
      </c>
      <c r="BA8" s="131">
        <f t="shared" ref="BA8:BA18" si="15">AW8-AS8</f>
        <v>134182222.38999999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105.83803653049004</v>
      </c>
      <c r="D9" s="217">
        <v>116.11456663753094</v>
      </c>
      <c r="E9" s="217">
        <v>127.56544838319554</v>
      </c>
      <c r="F9" s="217">
        <v>133.71815371019682</v>
      </c>
      <c r="G9" s="217">
        <v>146.60236764592418</v>
      </c>
      <c r="H9" s="74">
        <f>G9/F9-1</f>
        <v>9.6353513552474901E-2</v>
      </c>
      <c r="I9" s="74">
        <f t="shared" si="0"/>
        <v>0.385157665918062</v>
      </c>
      <c r="J9" s="216">
        <v>96.03</v>
      </c>
      <c r="K9" s="217">
        <v>110.59</v>
      </c>
      <c r="L9" s="217">
        <v>113.51</v>
      </c>
      <c r="M9" s="217">
        <v>121.09</v>
      </c>
      <c r="N9" s="217">
        <v>133.80000000000001</v>
      </c>
      <c r="O9" s="74">
        <f t="shared" si="1"/>
        <v>0.10496325047485344</v>
      </c>
      <c r="P9" s="74">
        <f t="shared" si="2"/>
        <v>0.39331458919087803</v>
      </c>
      <c r="R9" s="15" t="s">
        <v>44</v>
      </c>
      <c r="S9" s="216">
        <v>88.85877070875992</v>
      </c>
      <c r="T9" s="217">
        <v>54.260030644457672</v>
      </c>
      <c r="U9" s="217">
        <v>103.08931734441472</v>
      </c>
      <c r="V9" s="217">
        <v>114.07144773444791</v>
      </c>
      <c r="W9" s="217">
        <v>125.80164989616743</v>
      </c>
      <c r="X9" s="74">
        <f t="shared" si="3"/>
        <v>0.10283206178838711</v>
      </c>
      <c r="Y9" s="74">
        <f t="shared" si="4"/>
        <v>0.41574825864393361</v>
      </c>
      <c r="Z9" s="216">
        <v>28.74</v>
      </c>
      <c r="AA9" s="217">
        <v>81.239999999999995</v>
      </c>
      <c r="AB9" s="217">
        <v>96.8</v>
      </c>
      <c r="AC9" s="217">
        <v>104.87</v>
      </c>
      <c r="AD9" s="217">
        <v>116.86</v>
      </c>
      <c r="AE9" s="74">
        <f t="shared" si="5"/>
        <v>0.114332030132545</v>
      </c>
      <c r="AF9" s="74">
        <f t="shared" si="6"/>
        <v>3.0661099512874044</v>
      </c>
      <c r="AH9" s="15" t="s">
        <v>44</v>
      </c>
      <c r="AI9" s="218">
        <v>468431127.44</v>
      </c>
      <c r="AJ9" s="52">
        <v>159592697.41000003</v>
      </c>
      <c r="AK9" s="52">
        <v>529239752.11999995</v>
      </c>
      <c r="AL9" s="52">
        <v>610441225.04999995</v>
      </c>
      <c r="AM9" s="52">
        <v>682827011.81999993</v>
      </c>
      <c r="AN9" s="74">
        <f t="shared" si="7"/>
        <v>0.11857945335207498</v>
      </c>
      <c r="AO9" s="52">
        <f t="shared" si="8"/>
        <v>72385786.769999981</v>
      </c>
      <c r="AP9" s="74">
        <f t="shared" si="9"/>
        <v>0.45768923502518799</v>
      </c>
      <c r="AQ9" s="52">
        <f t="shared" si="10"/>
        <v>214395884.37999994</v>
      </c>
      <c r="AR9" s="98">
        <f t="shared" si="11"/>
        <v>0.46379696684181265</v>
      </c>
      <c r="AS9" s="219">
        <v>8536263.7100000009</v>
      </c>
      <c r="AT9" s="220">
        <v>40620231.170000002</v>
      </c>
      <c r="AU9" s="220">
        <v>54807801.740000002</v>
      </c>
      <c r="AV9" s="220">
        <v>62550119.329999998</v>
      </c>
      <c r="AW9" s="220">
        <v>69335684.719999999</v>
      </c>
      <c r="AX9" s="74">
        <f t="shared" si="12"/>
        <v>0.10848205347460538</v>
      </c>
      <c r="AY9" s="52">
        <f t="shared" si="13"/>
        <v>6785565.3900000006</v>
      </c>
      <c r="AZ9" s="74">
        <f t="shared" si="14"/>
        <v>7.122486262786742</v>
      </c>
      <c r="BA9" s="52">
        <f t="shared" si="15"/>
        <v>60799421.009999998</v>
      </c>
      <c r="BB9" s="98">
        <f t="shared" si="16"/>
        <v>0.44761954731275821</v>
      </c>
    </row>
    <row r="10" spans="2:54" x14ac:dyDescent="0.25">
      <c r="B10" s="19" t="s">
        <v>45</v>
      </c>
      <c r="C10" s="216">
        <v>83.94854979315879</v>
      </c>
      <c r="D10" s="217">
        <v>77.447569223898185</v>
      </c>
      <c r="E10" s="217">
        <v>91.156906794478274</v>
      </c>
      <c r="F10" s="217">
        <v>98.386754095227644</v>
      </c>
      <c r="G10" s="217">
        <v>112.4581434025299</v>
      </c>
      <c r="H10" s="74">
        <f>G10/F10-1</f>
        <v>0.14302117634333866</v>
      </c>
      <c r="I10" s="74">
        <f t="shared" si="0"/>
        <v>0.33960793461728667</v>
      </c>
      <c r="J10" s="216">
        <v>75.73</v>
      </c>
      <c r="K10" s="217">
        <v>83.36</v>
      </c>
      <c r="L10" s="217">
        <v>92.01</v>
      </c>
      <c r="M10" s="217">
        <v>95.26</v>
      </c>
      <c r="N10" s="217">
        <v>109.97</v>
      </c>
      <c r="O10" s="74">
        <f t="shared" si="1"/>
        <v>0.15441948351879065</v>
      </c>
      <c r="P10" s="74">
        <f t="shared" si="2"/>
        <v>0.45213257625775771</v>
      </c>
      <c r="R10" s="19" t="s">
        <v>45</v>
      </c>
      <c r="S10" s="216">
        <v>67.350854140699994</v>
      </c>
      <c r="T10" s="217">
        <v>28.096422265804478</v>
      </c>
      <c r="U10" s="217">
        <v>67.596043762907556</v>
      </c>
      <c r="V10" s="217">
        <v>80.07520949776405</v>
      </c>
      <c r="W10" s="217">
        <v>93.934784079687773</v>
      </c>
      <c r="X10" s="74">
        <f t="shared" si="3"/>
        <v>0.17308196467860282</v>
      </c>
      <c r="Y10" s="74">
        <f t="shared" si="4"/>
        <v>0.39470813367047053</v>
      </c>
      <c r="Z10" s="216">
        <v>19.190000000000001</v>
      </c>
      <c r="AA10" s="217">
        <v>45.21</v>
      </c>
      <c r="AB10" s="217">
        <v>73.95</v>
      </c>
      <c r="AC10" s="217">
        <v>79.42</v>
      </c>
      <c r="AD10" s="217">
        <v>92.31</v>
      </c>
      <c r="AE10" s="74">
        <f t="shared" si="5"/>
        <v>0.16230168723243521</v>
      </c>
      <c r="AF10" s="74">
        <f t="shared" si="6"/>
        <v>3.810317873892652</v>
      </c>
      <c r="AH10" s="19" t="s">
        <v>45</v>
      </c>
      <c r="AI10" s="218">
        <v>289056270.31999999</v>
      </c>
      <c r="AJ10" s="52">
        <v>54643721.259999998</v>
      </c>
      <c r="AK10" s="52">
        <v>268240407.28</v>
      </c>
      <c r="AL10" s="52">
        <v>313022583.24000001</v>
      </c>
      <c r="AM10" s="52">
        <v>371808488.12</v>
      </c>
      <c r="AN10" s="74">
        <f t="shared" si="7"/>
        <v>0.18780084258306617</v>
      </c>
      <c r="AO10" s="52">
        <f t="shared" si="8"/>
        <v>58785904.879999995</v>
      </c>
      <c r="AP10" s="74">
        <f t="shared" si="9"/>
        <v>0.28628411246152563</v>
      </c>
      <c r="AQ10" s="52">
        <f t="shared" si="10"/>
        <v>82752217.800000012</v>
      </c>
      <c r="AR10" s="98">
        <f t="shared" si="11"/>
        <v>0.25254368390680187</v>
      </c>
      <c r="AS10" s="219">
        <v>4075824.7</v>
      </c>
      <c r="AT10" s="220">
        <v>17332275.870000001</v>
      </c>
      <c r="AU10" s="220">
        <v>33224281.379999999</v>
      </c>
      <c r="AV10" s="220">
        <v>35088456.539999999</v>
      </c>
      <c r="AW10" s="220">
        <v>40692426.149999999</v>
      </c>
      <c r="AX10" s="74">
        <f t="shared" si="12"/>
        <v>0.15970977816056431</v>
      </c>
      <c r="AY10" s="52">
        <f t="shared" si="13"/>
        <v>5603969.6099999994</v>
      </c>
      <c r="AZ10" s="74">
        <f t="shared" si="14"/>
        <v>8.9838509124300643</v>
      </c>
      <c r="BA10" s="52">
        <f t="shared" si="15"/>
        <v>36616601.449999996</v>
      </c>
      <c r="BB10" s="98">
        <f t="shared" si="16"/>
        <v>0.26270347579140257</v>
      </c>
    </row>
    <row r="11" spans="2:54" x14ac:dyDescent="0.25">
      <c r="B11" s="19" t="s">
        <v>46</v>
      </c>
      <c r="C11" s="216">
        <v>67.176998090791216</v>
      </c>
      <c r="D11" s="217">
        <v>62.252206793155345</v>
      </c>
      <c r="E11" s="217">
        <v>73.115820519666087</v>
      </c>
      <c r="F11" s="217">
        <v>77.188792727031</v>
      </c>
      <c r="G11" s="217">
        <v>85.301941675456575</v>
      </c>
      <c r="H11" s="74">
        <f>G11/F11-1</f>
        <v>0.10510786166998054</v>
      </c>
      <c r="I11" s="74">
        <f t="shared" si="0"/>
        <v>0.26980877532171199</v>
      </c>
      <c r="J11" s="216">
        <v>53.28</v>
      </c>
      <c r="K11" s="217">
        <v>66.47</v>
      </c>
      <c r="L11" s="217">
        <v>78.08</v>
      </c>
      <c r="M11" s="217">
        <v>78.900000000000006</v>
      </c>
      <c r="N11" s="217">
        <v>82.41</v>
      </c>
      <c r="O11" s="74">
        <f t="shared" si="1"/>
        <v>4.448669201520894E-2</v>
      </c>
      <c r="P11" s="74">
        <f t="shared" si="2"/>
        <v>0.54673423423423406</v>
      </c>
      <c r="R11" s="19" t="s">
        <v>46</v>
      </c>
      <c r="S11" s="216">
        <v>45.864424342831967</v>
      </c>
      <c r="T11" s="217">
        <v>27.88787801648812</v>
      </c>
      <c r="U11" s="217">
        <v>49.359293251360633</v>
      </c>
      <c r="V11" s="217">
        <v>48.672757237708105</v>
      </c>
      <c r="W11" s="217">
        <v>59.208941638137979</v>
      </c>
      <c r="X11" s="74">
        <f t="shared" si="3"/>
        <v>0.21646984881035691</v>
      </c>
      <c r="Y11" s="74">
        <f t="shared" si="4"/>
        <v>0.29095573500622374</v>
      </c>
      <c r="Z11" s="216">
        <v>9.67</v>
      </c>
      <c r="AA11" s="217">
        <v>41.39</v>
      </c>
      <c r="AB11" s="217">
        <v>52.42</v>
      </c>
      <c r="AC11" s="217">
        <v>46.32</v>
      </c>
      <c r="AD11" s="217">
        <v>56.32</v>
      </c>
      <c r="AE11" s="74">
        <f t="shared" si="5"/>
        <v>0.21588946459412783</v>
      </c>
      <c r="AF11" s="74">
        <f t="shared" si="6"/>
        <v>4.824198552223371</v>
      </c>
      <c r="AH11" s="19" t="s">
        <v>46</v>
      </c>
      <c r="AI11" s="218">
        <v>6473308.3900000006</v>
      </c>
      <c r="AJ11" s="52">
        <v>2313894.2200000002</v>
      </c>
      <c r="AK11" s="52">
        <v>5496393.5700000003</v>
      </c>
      <c r="AL11" s="52">
        <v>5867835.2400000002</v>
      </c>
      <c r="AM11" s="52">
        <v>7172406.2599999998</v>
      </c>
      <c r="AN11" s="74">
        <f t="shared" si="7"/>
        <v>0.22232577545923049</v>
      </c>
      <c r="AO11" s="52">
        <f t="shared" si="8"/>
        <v>1304571.0199999996</v>
      </c>
      <c r="AP11" s="74">
        <f t="shared" si="9"/>
        <v>0.10799699749821423</v>
      </c>
      <c r="AQ11" s="52">
        <f t="shared" si="10"/>
        <v>699097.86999999918</v>
      </c>
      <c r="AR11" s="98">
        <f t="shared" si="11"/>
        <v>4.8717174493122413E-3</v>
      </c>
      <c r="AS11" s="219">
        <v>41779.67</v>
      </c>
      <c r="AT11" s="220">
        <v>481806.9</v>
      </c>
      <c r="AU11" s="220">
        <v>682570.84</v>
      </c>
      <c r="AV11" s="220">
        <v>625306.80000000005</v>
      </c>
      <c r="AW11" s="220">
        <v>763726.75</v>
      </c>
      <c r="AX11" s="74">
        <f t="shared" si="12"/>
        <v>0.22136325720430339</v>
      </c>
      <c r="AY11" s="52">
        <f t="shared" si="13"/>
        <v>138419.94999999995</v>
      </c>
      <c r="AZ11" s="74">
        <f t="shared" si="14"/>
        <v>17.279865542260147</v>
      </c>
      <c r="BA11" s="52">
        <f t="shared" si="15"/>
        <v>721947.08</v>
      </c>
      <c r="BB11" s="98">
        <f t="shared" si="16"/>
        <v>4.9304917588422429E-3</v>
      </c>
    </row>
    <row r="12" spans="2:54" x14ac:dyDescent="0.25">
      <c r="B12" s="19" t="s">
        <v>47</v>
      </c>
      <c r="C12" s="216">
        <v>137.80014866794448</v>
      </c>
      <c r="D12" s="217">
        <v>145.02541470990838</v>
      </c>
      <c r="E12" s="217">
        <v>197.70591627292606</v>
      </c>
      <c r="F12" s="217">
        <v>190.78024471132977</v>
      </c>
      <c r="G12" s="217">
        <v>196.95834405586862</v>
      </c>
      <c r="H12" s="74">
        <f t="shared" ref="H12:H18" si="17">G12/F12-1</f>
        <v>3.238332854581949E-2</v>
      </c>
      <c r="I12" s="74">
        <f t="shared" si="0"/>
        <v>0.42930429291826822</v>
      </c>
      <c r="J12" s="216">
        <v>137.37</v>
      </c>
      <c r="K12" s="217">
        <v>145.12</v>
      </c>
      <c r="L12" s="217">
        <v>117.11</v>
      </c>
      <c r="M12" s="217">
        <v>206.94</v>
      </c>
      <c r="N12" s="217">
        <v>201.77</v>
      </c>
      <c r="O12" s="74">
        <f t="shared" si="1"/>
        <v>-2.4983086885087435E-2</v>
      </c>
      <c r="P12" s="74">
        <f t="shared" si="2"/>
        <v>0.46880687195166337</v>
      </c>
      <c r="R12" s="19" t="s">
        <v>47</v>
      </c>
      <c r="S12" s="216">
        <v>101.6440287574876</v>
      </c>
      <c r="T12" s="217">
        <v>32.24572252464683</v>
      </c>
      <c r="U12" s="217">
        <v>98.304300114448282</v>
      </c>
      <c r="V12" s="217">
        <v>102.10838505580971</v>
      </c>
      <c r="W12" s="217">
        <v>116.31423703748221</v>
      </c>
      <c r="X12" s="74">
        <f t="shared" si="3"/>
        <v>0.13912522437709662</v>
      </c>
      <c r="Y12" s="74">
        <f t="shared" si="4"/>
        <v>0.1443292681264754</v>
      </c>
      <c r="Z12" s="216">
        <v>31.88</v>
      </c>
      <c r="AA12" s="217">
        <v>71.989999999999995</v>
      </c>
      <c r="AB12" s="217">
        <v>61.82</v>
      </c>
      <c r="AC12" s="217">
        <v>97.35</v>
      </c>
      <c r="AD12" s="217">
        <v>109.32</v>
      </c>
      <c r="AE12" s="74">
        <f t="shared" si="5"/>
        <v>0.12295839753466864</v>
      </c>
      <c r="AF12" s="74">
        <f t="shared" si="6"/>
        <v>2.4291091593475533</v>
      </c>
      <c r="AH12" s="19" t="s">
        <v>47</v>
      </c>
      <c r="AI12" s="218">
        <v>43399086.400000006</v>
      </c>
      <c r="AJ12" s="52">
        <v>11528851.700000001</v>
      </c>
      <c r="AK12" s="52">
        <v>43858486.32</v>
      </c>
      <c r="AL12" s="52">
        <v>42685134.180000007</v>
      </c>
      <c r="AM12" s="52">
        <v>41549701.189999998</v>
      </c>
      <c r="AN12" s="74">
        <f t="shared" si="7"/>
        <v>-2.6600197277393378E-2</v>
      </c>
      <c r="AO12" s="52">
        <f t="shared" si="8"/>
        <v>-1135432.9900000095</v>
      </c>
      <c r="AP12" s="74">
        <f t="shared" si="9"/>
        <v>-4.261345948517492E-2</v>
      </c>
      <c r="AQ12" s="52">
        <f t="shared" si="10"/>
        <v>-1849385.2100000083</v>
      </c>
      <c r="AR12" s="98">
        <f t="shared" si="11"/>
        <v>2.8221826394567977E-2</v>
      </c>
      <c r="AS12" s="219">
        <v>1591276.45</v>
      </c>
      <c r="AT12" s="220">
        <v>2984832.55</v>
      </c>
      <c r="AU12" s="220">
        <v>3062020.17</v>
      </c>
      <c r="AV12" s="220">
        <v>4468236.7300000004</v>
      </c>
      <c r="AW12" s="220">
        <v>5073498.01</v>
      </c>
      <c r="AX12" s="74">
        <f t="shared" si="12"/>
        <v>0.13545864209392477</v>
      </c>
      <c r="AY12" s="52">
        <f t="shared" si="13"/>
        <v>605261.27999999933</v>
      </c>
      <c r="AZ12" s="74">
        <f t="shared" si="14"/>
        <v>2.1883196725496692</v>
      </c>
      <c r="BA12" s="52">
        <f t="shared" si="15"/>
        <v>3482221.5599999996</v>
      </c>
      <c r="BB12" s="98">
        <f t="shared" si="16"/>
        <v>3.2753651913865159E-2</v>
      </c>
    </row>
    <row r="13" spans="2:54" x14ac:dyDescent="0.25">
      <c r="B13" s="19" t="s">
        <v>48</v>
      </c>
      <c r="C13" s="216">
        <v>52.345899812926</v>
      </c>
      <c r="D13" s="217">
        <v>45.431996001572195</v>
      </c>
      <c r="E13" s="217">
        <v>57.011049776373788</v>
      </c>
      <c r="F13" s="217">
        <v>64.242639587111185</v>
      </c>
      <c r="G13" s="217">
        <v>72.971924235634589</v>
      </c>
      <c r="H13" s="74">
        <f t="shared" si="17"/>
        <v>0.13587991876776395</v>
      </c>
      <c r="I13" s="74">
        <f t="shared" si="0"/>
        <v>0.39403323844698379</v>
      </c>
      <c r="J13" s="216">
        <v>43.02</v>
      </c>
      <c r="K13" s="217">
        <v>49.5</v>
      </c>
      <c r="L13" s="217">
        <v>56.54</v>
      </c>
      <c r="M13" s="217">
        <v>63.46</v>
      </c>
      <c r="N13" s="217">
        <v>71.25</v>
      </c>
      <c r="O13" s="74">
        <f t="shared" si="1"/>
        <v>0.1227544910179641</v>
      </c>
      <c r="P13" s="74">
        <f t="shared" si="2"/>
        <v>0.65620641562064153</v>
      </c>
      <c r="R13" s="19" t="s">
        <v>48</v>
      </c>
      <c r="S13" s="216">
        <v>41.055269642731616</v>
      </c>
      <c r="T13" s="217">
        <v>22.074445220351141</v>
      </c>
      <c r="U13" s="217">
        <v>39.178031482317891</v>
      </c>
      <c r="V13" s="217">
        <v>50.356831767424417</v>
      </c>
      <c r="W13" s="217">
        <v>59.253101479720442</v>
      </c>
      <c r="X13" s="74">
        <f t="shared" si="3"/>
        <v>0.17666460339252277</v>
      </c>
      <c r="Y13" s="74">
        <f t="shared" si="4"/>
        <v>0.44325203549626546</v>
      </c>
      <c r="Z13" s="216">
        <v>14.52</v>
      </c>
      <c r="AA13" s="217">
        <v>32.75</v>
      </c>
      <c r="AB13" s="217">
        <v>43.87</v>
      </c>
      <c r="AC13" s="217">
        <v>51.13</v>
      </c>
      <c r="AD13" s="217">
        <v>59.56</v>
      </c>
      <c r="AE13" s="74">
        <f t="shared" si="5"/>
        <v>0.16487385096812046</v>
      </c>
      <c r="AF13" s="74">
        <f t="shared" si="6"/>
        <v>3.1019283746556479</v>
      </c>
      <c r="AH13" s="19" t="s">
        <v>48</v>
      </c>
      <c r="AI13" s="218">
        <v>115136718.49000001</v>
      </c>
      <c r="AJ13" s="52">
        <v>26544946.129999999</v>
      </c>
      <c r="AK13" s="52">
        <v>95422144.319999993</v>
      </c>
      <c r="AL13" s="52">
        <v>128217417.26000001</v>
      </c>
      <c r="AM13" s="52">
        <v>158145908.91000003</v>
      </c>
      <c r="AN13" s="74">
        <f t="shared" si="7"/>
        <v>0.23341986049610441</v>
      </c>
      <c r="AO13" s="52">
        <f t="shared" si="8"/>
        <v>29928491.650000021</v>
      </c>
      <c r="AP13" s="74">
        <f t="shared" si="9"/>
        <v>0.3735488642029996</v>
      </c>
      <c r="AQ13" s="52">
        <f t="shared" si="10"/>
        <v>43009190.420000017</v>
      </c>
      <c r="AR13" s="98">
        <f t="shared" si="11"/>
        <v>0.10741753270041222</v>
      </c>
      <c r="AS13" s="219">
        <v>1919548.67</v>
      </c>
      <c r="AT13" s="220">
        <v>7411200.8499999996</v>
      </c>
      <c r="AU13" s="220">
        <v>11547651.800000001</v>
      </c>
      <c r="AV13" s="220">
        <v>14509974.98</v>
      </c>
      <c r="AW13" s="220">
        <v>17443566.960000001</v>
      </c>
      <c r="AX13" s="74">
        <f t="shared" si="12"/>
        <v>0.2021776043062482</v>
      </c>
      <c r="AY13" s="52">
        <f t="shared" si="13"/>
        <v>2933591.9800000004</v>
      </c>
      <c r="AZ13" s="74">
        <f t="shared" si="14"/>
        <v>8.0873272621943997</v>
      </c>
      <c r="BA13" s="52">
        <f t="shared" si="15"/>
        <v>15524018.290000001</v>
      </c>
      <c r="BB13" s="98">
        <f t="shared" si="16"/>
        <v>0.11261274158734501</v>
      </c>
    </row>
    <row r="14" spans="2:54" x14ac:dyDescent="0.25">
      <c r="B14" s="19" t="s">
        <v>49</v>
      </c>
      <c r="C14" s="216">
        <v>80.429611760688061</v>
      </c>
      <c r="D14" s="217">
        <v>78.991272382036271</v>
      </c>
      <c r="E14" s="217">
        <v>85.661357201086574</v>
      </c>
      <c r="F14" s="217">
        <v>93.622227435458925</v>
      </c>
      <c r="G14" s="217">
        <v>105.5707711259422</v>
      </c>
      <c r="H14" s="74">
        <f t="shared" si="17"/>
        <v>0.12762507385033461</v>
      </c>
      <c r="I14" s="74">
        <f t="shared" si="0"/>
        <v>0.31258586004442823</v>
      </c>
      <c r="J14" s="216">
        <v>74.3</v>
      </c>
      <c r="K14" s="217">
        <v>77.52</v>
      </c>
      <c r="L14" s="217">
        <v>83.08</v>
      </c>
      <c r="M14" s="217">
        <v>86.77</v>
      </c>
      <c r="N14" s="217">
        <v>96.5</v>
      </c>
      <c r="O14" s="74">
        <f t="shared" si="1"/>
        <v>0.11213553071338023</v>
      </c>
      <c r="P14" s="74">
        <f t="shared" si="2"/>
        <v>0.29878869448183054</v>
      </c>
      <c r="R14" s="19" t="s">
        <v>49</v>
      </c>
      <c r="S14" s="216">
        <v>50.336852935250718</v>
      </c>
      <c r="T14" s="217">
        <v>36.686693882791289</v>
      </c>
      <c r="U14" s="217">
        <v>61.442744882519797</v>
      </c>
      <c r="V14" s="217">
        <v>68.753626238540946</v>
      </c>
      <c r="W14" s="217">
        <v>77.062558176548762</v>
      </c>
      <c r="X14" s="74">
        <f t="shared" si="3"/>
        <v>0.1208508175144094</v>
      </c>
      <c r="Y14" s="74">
        <f t="shared" si="4"/>
        <v>0.53093715007721776</v>
      </c>
      <c r="Z14" s="216">
        <v>41.37</v>
      </c>
      <c r="AA14" s="217">
        <v>45.93</v>
      </c>
      <c r="AB14" s="217">
        <v>57.49</v>
      </c>
      <c r="AC14" s="217">
        <v>58.36</v>
      </c>
      <c r="AD14" s="217">
        <v>62.89</v>
      </c>
      <c r="AE14" s="74">
        <f t="shared" si="5"/>
        <v>7.7621658670322224E-2</v>
      </c>
      <c r="AF14" s="74">
        <f t="shared" si="6"/>
        <v>0.52018370800096703</v>
      </c>
      <c r="AH14" s="19" t="s">
        <v>49</v>
      </c>
      <c r="AI14" s="218">
        <v>4864541.8199999994</v>
      </c>
      <c r="AJ14" s="52">
        <v>2550448.44</v>
      </c>
      <c r="AK14" s="52">
        <v>5559044.9500000002</v>
      </c>
      <c r="AL14" s="52">
        <v>6320545.1600000001</v>
      </c>
      <c r="AM14" s="52">
        <v>7263595.96</v>
      </c>
      <c r="AN14" s="74">
        <f t="shared" si="7"/>
        <v>0.14920402847022762</v>
      </c>
      <c r="AO14" s="52">
        <f t="shared" si="8"/>
        <v>943050.79999999981</v>
      </c>
      <c r="AP14" s="74">
        <f t="shared" si="9"/>
        <v>0.49317165496174131</v>
      </c>
      <c r="AQ14" s="52">
        <f t="shared" si="10"/>
        <v>2399054.1400000006</v>
      </c>
      <c r="AR14" s="98">
        <f t="shared" si="11"/>
        <v>4.9336562794040474E-3</v>
      </c>
      <c r="AS14" s="219">
        <v>182424.42</v>
      </c>
      <c r="AT14" s="220">
        <v>435462.52</v>
      </c>
      <c r="AU14" s="220">
        <v>584682.71</v>
      </c>
      <c r="AV14" s="220">
        <v>593567.82999999996</v>
      </c>
      <c r="AW14" s="220">
        <v>648994.98</v>
      </c>
      <c r="AX14" s="74">
        <f t="shared" si="12"/>
        <v>9.3379639526623315E-2</v>
      </c>
      <c r="AY14" s="52">
        <f t="shared" si="13"/>
        <v>55427.150000000023</v>
      </c>
      <c r="AZ14" s="74">
        <f t="shared" si="14"/>
        <v>2.5576102146850732</v>
      </c>
      <c r="BA14" s="52">
        <f t="shared" si="15"/>
        <v>466570.55999999994</v>
      </c>
      <c r="BB14" s="98">
        <f t="shared" si="16"/>
        <v>4.1898027015814052E-3</v>
      </c>
    </row>
    <row r="15" spans="2:54" x14ac:dyDescent="0.25">
      <c r="B15" s="19" t="s">
        <v>50</v>
      </c>
      <c r="C15" s="216">
        <v>84.913085272508027</v>
      </c>
      <c r="D15" s="217">
        <v>128.89620347432535</v>
      </c>
      <c r="E15" s="217">
        <v>122.8160418558389</v>
      </c>
      <c r="F15" s="217">
        <v>142.94760608122846</v>
      </c>
      <c r="G15" s="217">
        <v>161.79594661580293</v>
      </c>
      <c r="H15" s="74">
        <f t="shared" si="17"/>
        <v>0.13185488761430619</v>
      </c>
      <c r="I15" s="74">
        <f t="shared" si="0"/>
        <v>0.90543007707890877</v>
      </c>
      <c r="J15" s="216">
        <v>134.34</v>
      </c>
      <c r="K15" s="217">
        <v>125.98</v>
      </c>
      <c r="L15" s="217">
        <v>139.87</v>
      </c>
      <c r="M15" s="217">
        <v>139.94</v>
      </c>
      <c r="N15" s="217">
        <v>154.79</v>
      </c>
      <c r="O15" s="74">
        <f t="shared" si="1"/>
        <v>0.10611690724596246</v>
      </c>
      <c r="P15" s="74">
        <f t="shared" si="2"/>
        <v>0.15222569599523594</v>
      </c>
      <c r="R15" s="19" t="s">
        <v>50</v>
      </c>
      <c r="S15" s="216">
        <v>67.273663638327747</v>
      </c>
      <c r="T15" s="217">
        <v>76.200138860540562</v>
      </c>
      <c r="U15" s="217">
        <v>91.107067991600289</v>
      </c>
      <c r="V15" s="217">
        <v>116.21249856704911</v>
      </c>
      <c r="W15" s="217">
        <v>138.79785121848454</v>
      </c>
      <c r="X15" s="74">
        <f t="shared" si="3"/>
        <v>0.19434529788037169</v>
      </c>
      <c r="Y15" s="74">
        <f t="shared" si="4"/>
        <v>1.0631825845650451</v>
      </c>
      <c r="Z15" s="216">
        <v>89.19</v>
      </c>
      <c r="AA15" s="217">
        <v>99.24</v>
      </c>
      <c r="AB15" s="217">
        <v>105.09</v>
      </c>
      <c r="AC15" s="217">
        <v>121.4</v>
      </c>
      <c r="AD15" s="217">
        <v>137.01</v>
      </c>
      <c r="AE15" s="74">
        <f t="shared" si="5"/>
        <v>0.12858319604612833</v>
      </c>
      <c r="AF15" s="74">
        <f t="shared" si="6"/>
        <v>0.53615876219307101</v>
      </c>
      <c r="AH15" s="19" t="s">
        <v>50</v>
      </c>
      <c r="AI15" s="218">
        <v>31460592.870000001</v>
      </c>
      <c r="AJ15" s="52">
        <v>17746584.68</v>
      </c>
      <c r="AK15" s="52">
        <v>40132076.579999998</v>
      </c>
      <c r="AL15" s="52">
        <v>56631055.870000005</v>
      </c>
      <c r="AM15" s="52">
        <v>67997947.560000002</v>
      </c>
      <c r="AN15" s="74">
        <f t="shared" si="7"/>
        <v>0.200718342884042</v>
      </c>
      <c r="AO15" s="52">
        <f t="shared" si="8"/>
        <v>11366891.689999998</v>
      </c>
      <c r="AP15" s="74">
        <f t="shared" si="9"/>
        <v>1.1613689176481179</v>
      </c>
      <c r="AQ15" s="52">
        <f t="shared" si="10"/>
        <v>36537354.689999998</v>
      </c>
      <c r="AR15" s="98">
        <f t="shared" si="11"/>
        <v>4.618628332487551E-2</v>
      </c>
      <c r="AS15" s="219">
        <v>1795414.56</v>
      </c>
      <c r="AT15" s="220">
        <v>3751303.38</v>
      </c>
      <c r="AU15" s="220">
        <v>5627386.9400000004</v>
      </c>
      <c r="AV15" s="220">
        <v>6501029.0499999998</v>
      </c>
      <c r="AW15" s="220">
        <v>7349095.2000000002</v>
      </c>
      <c r="AX15" s="74">
        <f t="shared" si="12"/>
        <v>0.13045106297440712</v>
      </c>
      <c r="AY15" s="52">
        <f t="shared" si="13"/>
        <v>848066.15000000037</v>
      </c>
      <c r="AZ15" s="74">
        <f t="shared" si="14"/>
        <v>3.0932581052478483</v>
      </c>
      <c r="BA15" s="52">
        <f t="shared" si="15"/>
        <v>5553680.6400000006</v>
      </c>
      <c r="BB15" s="98">
        <f t="shared" si="16"/>
        <v>4.7444525569579808E-2</v>
      </c>
    </row>
    <row r="16" spans="2:54" x14ac:dyDescent="0.25">
      <c r="B16" s="19" t="s">
        <v>51</v>
      </c>
      <c r="C16" s="216">
        <v>63.29684259747895</v>
      </c>
      <c r="D16" s="217">
        <v>64.909324555774006</v>
      </c>
      <c r="E16" s="217">
        <v>75.108727733898903</v>
      </c>
      <c r="F16" s="217">
        <v>84.656473184680365</v>
      </c>
      <c r="G16" s="217">
        <v>93.883759765557116</v>
      </c>
      <c r="H16" s="74">
        <f t="shared" si="17"/>
        <v>0.1089968224963398</v>
      </c>
      <c r="I16" s="74">
        <f t="shared" si="0"/>
        <v>0.48322974595412771</v>
      </c>
      <c r="J16" s="216">
        <v>61.97</v>
      </c>
      <c r="K16" s="217">
        <v>68.05</v>
      </c>
      <c r="L16" s="217">
        <v>72.56</v>
      </c>
      <c r="M16" s="217">
        <v>82.4</v>
      </c>
      <c r="N16" s="217">
        <v>91.02</v>
      </c>
      <c r="O16" s="74">
        <f t="shared" si="1"/>
        <v>0.10461165048543686</v>
      </c>
      <c r="P16" s="74">
        <f t="shared" si="2"/>
        <v>0.46877521381313536</v>
      </c>
      <c r="R16" s="19" t="s">
        <v>51</v>
      </c>
      <c r="S16" s="216">
        <v>42.153454960155749</v>
      </c>
      <c r="T16" s="217">
        <v>30.775807978887137</v>
      </c>
      <c r="U16" s="217">
        <v>51.325970929787438</v>
      </c>
      <c r="V16" s="217">
        <v>58.967543053684317</v>
      </c>
      <c r="W16" s="217">
        <v>65.698341490115709</v>
      </c>
      <c r="X16" s="74">
        <f t="shared" si="3"/>
        <v>0.11414412213687863</v>
      </c>
      <c r="Y16" s="74">
        <f t="shared" si="4"/>
        <v>0.55855176170529885</v>
      </c>
      <c r="Z16" s="216">
        <v>26.13</v>
      </c>
      <c r="AA16" s="217">
        <v>40.89</v>
      </c>
      <c r="AB16" s="217">
        <v>44.25</v>
      </c>
      <c r="AC16" s="217">
        <v>56.46</v>
      </c>
      <c r="AD16" s="217">
        <v>59.57</v>
      </c>
      <c r="AE16" s="74">
        <f t="shared" si="5"/>
        <v>5.508324477506199E-2</v>
      </c>
      <c r="AF16" s="74">
        <f t="shared" si="6"/>
        <v>1.2797550707998471</v>
      </c>
      <c r="AH16" s="19" t="s">
        <v>51</v>
      </c>
      <c r="AI16" s="218">
        <v>16850122.48</v>
      </c>
      <c r="AJ16" s="52">
        <v>9798679.8099999968</v>
      </c>
      <c r="AK16" s="52">
        <v>19595798.870000001</v>
      </c>
      <c r="AL16" s="52">
        <v>23892952.149999995</v>
      </c>
      <c r="AM16" s="52">
        <v>26020653.029999997</v>
      </c>
      <c r="AN16" s="74">
        <f t="shared" si="7"/>
        <v>8.9051401712199274E-2</v>
      </c>
      <c r="AO16" s="52">
        <f t="shared" si="8"/>
        <v>2127700.8800000027</v>
      </c>
      <c r="AP16" s="74">
        <f t="shared" si="9"/>
        <v>0.54424118049496784</v>
      </c>
      <c r="AQ16" s="52">
        <f t="shared" si="10"/>
        <v>9170530.549999997</v>
      </c>
      <c r="AR16" s="98">
        <f t="shared" si="11"/>
        <v>1.7674022470772651E-2</v>
      </c>
      <c r="AS16" s="219">
        <v>710880.42</v>
      </c>
      <c r="AT16" s="220">
        <v>1605890.04</v>
      </c>
      <c r="AU16" s="220">
        <v>2019161.55</v>
      </c>
      <c r="AV16" s="220">
        <v>2477918.77</v>
      </c>
      <c r="AW16" s="220">
        <v>2358907.9</v>
      </c>
      <c r="AX16" s="74">
        <f t="shared" si="12"/>
        <v>-4.8028559870830656E-2</v>
      </c>
      <c r="AY16" s="52">
        <f t="shared" si="13"/>
        <v>-119010.87000000011</v>
      </c>
      <c r="AZ16" s="74">
        <f t="shared" si="14"/>
        <v>2.3182907189932167</v>
      </c>
      <c r="BA16" s="52">
        <f t="shared" si="15"/>
        <v>1648027.48</v>
      </c>
      <c r="BB16" s="98">
        <f t="shared" si="16"/>
        <v>1.5228713621485514E-2</v>
      </c>
    </row>
    <row r="17" spans="2:54" x14ac:dyDescent="0.25">
      <c r="B17" s="19" t="s">
        <v>52</v>
      </c>
      <c r="C17" s="216">
        <v>93.724877655279869</v>
      </c>
      <c r="D17" s="217">
        <v>87.976173759410173</v>
      </c>
      <c r="E17" s="217">
        <v>113.54222224282209</v>
      </c>
      <c r="F17" s="217">
        <v>127.20271219527278</v>
      </c>
      <c r="G17" s="217">
        <v>141.34515008100104</v>
      </c>
      <c r="H17" s="74">
        <f t="shared" si="17"/>
        <v>0.111180317161931</v>
      </c>
      <c r="I17" s="74">
        <f t="shared" si="0"/>
        <v>0.50808572512485473</v>
      </c>
      <c r="J17" s="216">
        <v>97.71</v>
      </c>
      <c r="K17" s="217">
        <v>81.89</v>
      </c>
      <c r="L17" s="217">
        <v>100.88</v>
      </c>
      <c r="M17" s="217">
        <v>114.9</v>
      </c>
      <c r="N17" s="217">
        <v>133.37</v>
      </c>
      <c r="O17" s="74">
        <f t="shared" si="1"/>
        <v>0.16074847693646643</v>
      </c>
      <c r="P17" s="74">
        <f t="shared" si="2"/>
        <v>0.36495752737693188</v>
      </c>
      <c r="R17" s="19" t="s">
        <v>52</v>
      </c>
      <c r="S17" s="216">
        <v>70.808517443568078</v>
      </c>
      <c r="T17" s="217">
        <v>38.30690146288255</v>
      </c>
      <c r="U17" s="217">
        <v>85.768592345001522</v>
      </c>
      <c r="V17" s="217">
        <v>106.23360360033993</v>
      </c>
      <c r="W17" s="217">
        <v>121.4923751774291</v>
      </c>
      <c r="X17" s="74">
        <f t="shared" si="3"/>
        <v>0.14363413326816987</v>
      </c>
      <c r="Y17" s="74">
        <f t="shared" si="4"/>
        <v>0.7157875855013387</v>
      </c>
      <c r="Z17" s="216">
        <v>35.96</v>
      </c>
      <c r="AA17" s="217">
        <v>55.6</v>
      </c>
      <c r="AB17" s="217">
        <v>83.34</v>
      </c>
      <c r="AC17" s="217">
        <v>97.6</v>
      </c>
      <c r="AD17" s="217">
        <v>115.05</v>
      </c>
      <c r="AE17" s="74">
        <f t="shared" si="5"/>
        <v>0.17879098360655732</v>
      </c>
      <c r="AF17" s="74">
        <f t="shared" si="6"/>
        <v>2.1993882091212456</v>
      </c>
      <c r="AH17" s="19" t="s">
        <v>52</v>
      </c>
      <c r="AI17" s="218">
        <v>54725159.789999992</v>
      </c>
      <c r="AJ17" s="52">
        <v>14746931.270000001</v>
      </c>
      <c r="AK17" s="52">
        <v>63716539.430000007</v>
      </c>
      <c r="AL17" s="52">
        <v>77821341.640000015</v>
      </c>
      <c r="AM17" s="52">
        <v>90611134.789999992</v>
      </c>
      <c r="AN17" s="74">
        <f t="shared" si="7"/>
        <v>0.16434814512920259</v>
      </c>
      <c r="AO17" s="52">
        <f t="shared" si="8"/>
        <v>12789793.149999976</v>
      </c>
      <c r="AP17" s="74">
        <f t="shared" si="9"/>
        <v>0.65574911316307372</v>
      </c>
      <c r="AQ17" s="52">
        <f t="shared" si="10"/>
        <v>35885975</v>
      </c>
      <c r="AR17" s="98">
        <f t="shared" si="11"/>
        <v>6.154585092596615E-2</v>
      </c>
      <c r="AS17" s="219">
        <v>1579390.75</v>
      </c>
      <c r="AT17" s="220">
        <v>3674888.49</v>
      </c>
      <c r="AU17" s="220">
        <v>6805555.3399999999</v>
      </c>
      <c r="AV17" s="220">
        <v>7969784.6900000004</v>
      </c>
      <c r="AW17" s="220">
        <v>9394902.0399999991</v>
      </c>
      <c r="AX17" s="74">
        <f t="shared" si="12"/>
        <v>0.17881503772468887</v>
      </c>
      <c r="AY17" s="52">
        <f t="shared" si="13"/>
        <v>1425117.3499999987</v>
      </c>
      <c r="AZ17" s="74">
        <f t="shared" si="14"/>
        <v>4.9484342554241243</v>
      </c>
      <c r="BA17" s="52">
        <f t="shared" si="15"/>
        <v>7815511.2899999991</v>
      </c>
      <c r="BB17" s="98">
        <f t="shared" si="16"/>
        <v>6.065191128024542E-2</v>
      </c>
    </row>
    <row r="18" spans="2:54" x14ac:dyDescent="0.25">
      <c r="B18" s="23" t="s">
        <v>53</v>
      </c>
      <c r="C18" s="216">
        <v>54.255392349063989</v>
      </c>
      <c r="D18" s="217">
        <v>72.80868191370773</v>
      </c>
      <c r="E18" s="217">
        <v>61.43364458127553</v>
      </c>
      <c r="F18" s="217">
        <v>67.118639328002203</v>
      </c>
      <c r="G18" s="217">
        <v>70.510168822446659</v>
      </c>
      <c r="H18" s="74">
        <f t="shared" si="17"/>
        <v>5.0530367248215358E-2</v>
      </c>
      <c r="I18" s="74">
        <f t="shared" si="0"/>
        <v>0.29959743667143712</v>
      </c>
      <c r="J18" s="216">
        <v>45.21</v>
      </c>
      <c r="K18" s="217">
        <v>62.96</v>
      </c>
      <c r="L18" s="217">
        <v>58.98</v>
      </c>
      <c r="M18" s="217">
        <v>64.19</v>
      </c>
      <c r="N18" s="217">
        <v>63.32</v>
      </c>
      <c r="O18" s="74">
        <f t="shared" si="1"/>
        <v>-1.355351300825669E-2</v>
      </c>
      <c r="P18" s="74">
        <f t="shared" si="2"/>
        <v>0.40057509400575086</v>
      </c>
      <c r="R18" s="23" t="s">
        <v>53</v>
      </c>
      <c r="S18" s="216">
        <v>39.460924753672209</v>
      </c>
      <c r="T18" s="217">
        <v>22.424748770603909</v>
      </c>
      <c r="U18" s="217">
        <v>39.849310605114908</v>
      </c>
      <c r="V18" s="217">
        <v>51.606305178527741</v>
      </c>
      <c r="W18" s="217">
        <v>54.367415463873591</v>
      </c>
      <c r="X18" s="74">
        <f t="shared" si="3"/>
        <v>5.3503351495403972E-2</v>
      </c>
      <c r="Y18" s="74">
        <f t="shared" si="4"/>
        <v>0.3777532027759738</v>
      </c>
      <c r="Z18" s="216">
        <v>10.38</v>
      </c>
      <c r="AA18" s="217">
        <v>33.9</v>
      </c>
      <c r="AB18" s="217">
        <v>35.25</v>
      </c>
      <c r="AC18" s="217">
        <v>47.95</v>
      </c>
      <c r="AD18" s="217">
        <v>47.97</v>
      </c>
      <c r="AE18" s="74">
        <f t="shared" si="5"/>
        <v>4.1710114702797618E-4</v>
      </c>
      <c r="AF18" s="74">
        <f t="shared" si="6"/>
        <v>3.6213872832369933</v>
      </c>
      <c r="AH18" s="23" t="s">
        <v>53</v>
      </c>
      <c r="AI18" s="218">
        <v>15146979.370000001</v>
      </c>
      <c r="AJ18" s="52">
        <v>6845490.75</v>
      </c>
      <c r="AK18" s="52">
        <v>14346377.300000001</v>
      </c>
      <c r="AL18" s="52">
        <v>17176708.300000001</v>
      </c>
      <c r="AM18" s="52">
        <v>18857308.010000002</v>
      </c>
      <c r="AN18" s="74">
        <f t="shared" si="7"/>
        <v>9.7841779731451917E-2</v>
      </c>
      <c r="AO18" s="52">
        <f t="shared" si="8"/>
        <v>1680599.7100000009</v>
      </c>
      <c r="AP18" s="74">
        <f t="shared" si="9"/>
        <v>0.2449550203619244</v>
      </c>
      <c r="AQ18" s="52">
        <f t="shared" si="10"/>
        <v>3710328.6400000006</v>
      </c>
      <c r="AR18" s="98">
        <f t="shared" si="11"/>
        <v>1.2808459692489938E-2</v>
      </c>
      <c r="AS18" s="219">
        <v>283671.45</v>
      </c>
      <c r="AT18" s="220">
        <v>1191047.9099999999</v>
      </c>
      <c r="AU18" s="220">
        <v>1296466.51</v>
      </c>
      <c r="AV18" s="220">
        <v>1747719.86</v>
      </c>
      <c r="AW18" s="220">
        <v>1837894.48</v>
      </c>
      <c r="AX18" s="74">
        <f t="shared" si="12"/>
        <v>5.1595580083412251E-2</v>
      </c>
      <c r="AY18" s="52">
        <f t="shared" si="13"/>
        <v>90174.619999999879</v>
      </c>
      <c r="AZ18" s="74">
        <f t="shared" si="14"/>
        <v>5.4789547203287459</v>
      </c>
      <c r="BA18" s="52">
        <f t="shared" si="15"/>
        <v>1554223.03</v>
      </c>
      <c r="BB18" s="98">
        <f t="shared" si="16"/>
        <v>1.1865138398336382E-2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9267.4038344861056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A42C-783D-474A-A861-7AF9D221FE71}">
  <sheetPr>
    <tabColor theme="4"/>
  </sheetPr>
  <dimension ref="B4:B25"/>
  <sheetViews>
    <sheetView showGridLines="0" workbookViewId="0">
      <selection activeCell="D15" sqref="D1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3AD4D-59AC-40E8-8A22-38C8072150CA}">
  <sheetPr>
    <tabColor theme="4" tint="0.39997558519241921"/>
  </sheetPr>
  <dimension ref="A1:AE131"/>
  <sheetViews>
    <sheetView showGridLines="0" zoomScaleNormal="100" workbookViewId="0">
      <selection activeCell="D15" sqref="D15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1326830</v>
      </c>
      <c r="D6" s="225">
        <v>434246</v>
      </c>
      <c r="E6" s="225">
        <v>505565</v>
      </c>
      <c r="F6" s="225">
        <v>1298122</v>
      </c>
      <c r="G6" s="226">
        <f t="shared" ref="G6:G11" si="0">F6/E6-1</f>
        <v>1.5676658787692976</v>
      </c>
      <c r="H6" s="225">
        <f t="shared" ref="H6:H11" si="1">F6-E6</f>
        <v>792557</v>
      </c>
      <c r="I6" s="226"/>
      <c r="J6" s="225">
        <v>1400057</v>
      </c>
      <c r="K6" s="226">
        <f t="shared" ref="K6:K11" si="2">J6/F6-1</f>
        <v>7.8524976851174211E-2</v>
      </c>
      <c r="L6" s="225">
        <f t="shared" ref="L6:L11" si="3">J6-F6</f>
        <v>101935</v>
      </c>
      <c r="M6" s="226"/>
      <c r="N6" s="225">
        <v>1449683</v>
      </c>
      <c r="O6" s="226">
        <f t="shared" ref="O6:O11" si="4">N6/J6-1</f>
        <v>3.5445699710797474E-2</v>
      </c>
      <c r="P6" s="225">
        <f t="shared" ref="P6:P11" si="5">N6-J6</f>
        <v>49626</v>
      </c>
      <c r="Q6" s="226">
        <f>N6/C6-1</f>
        <v>9.2591364379762231E-2</v>
      </c>
      <c r="R6" s="225">
        <f>N6-C6</f>
        <v>122853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183116</v>
      </c>
      <c r="D7" s="225">
        <v>76613</v>
      </c>
      <c r="E7" s="225">
        <v>207995</v>
      </c>
      <c r="F7" s="225">
        <v>171971</v>
      </c>
      <c r="G7" s="226">
        <f t="shared" si="0"/>
        <v>-0.17319647106901603</v>
      </c>
      <c r="H7" s="225">
        <f t="shared" si="1"/>
        <v>-36024</v>
      </c>
      <c r="I7" s="226">
        <f>F7/$F$7</f>
        <v>1</v>
      </c>
      <c r="J7" s="225">
        <v>148781</v>
      </c>
      <c r="K7" s="226">
        <f t="shared" si="2"/>
        <v>-0.13484831744887216</v>
      </c>
      <c r="L7" s="225">
        <f t="shared" si="3"/>
        <v>-23190</v>
      </c>
      <c r="M7" s="226">
        <f>J7/$J$7</f>
        <v>1</v>
      </c>
      <c r="N7" s="225">
        <v>132009</v>
      </c>
      <c r="O7" s="226">
        <f t="shared" si="4"/>
        <v>-0.11272944798058893</v>
      </c>
      <c r="P7" s="225">
        <f t="shared" si="5"/>
        <v>-16772</v>
      </c>
      <c r="Q7" s="226">
        <f t="shared" ref="Q7:Q11" si="6">N7/C7-1</f>
        <v>-0.2790963105353983</v>
      </c>
      <c r="R7" s="225">
        <f t="shared" ref="R7:R11" si="7">N7-C7</f>
        <v>-51107</v>
      </c>
      <c r="S7" s="226">
        <f>N7/$N$7</f>
        <v>1</v>
      </c>
      <c r="T7" s="226">
        <f>N7/$N$6</f>
        <v>9.1060597385773309E-2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88532</v>
      </c>
      <c r="D8" s="228">
        <v>33771</v>
      </c>
      <c r="E8" s="228">
        <v>97863</v>
      </c>
      <c r="F8" s="228">
        <v>97931</v>
      </c>
      <c r="G8" s="229">
        <f t="shared" si="0"/>
        <v>6.9484892145132982E-4</v>
      </c>
      <c r="H8" s="228">
        <f t="shared" si="1"/>
        <v>68</v>
      </c>
      <c r="I8" s="229">
        <f>F8/$F$7</f>
        <v>0.56946229306103935</v>
      </c>
      <c r="J8" s="228">
        <v>85390</v>
      </c>
      <c r="K8" s="229">
        <f t="shared" si="2"/>
        <v>-0.12805955213364517</v>
      </c>
      <c r="L8" s="228">
        <f t="shared" si="3"/>
        <v>-12541</v>
      </c>
      <c r="M8" s="229">
        <f>J8/$J$7</f>
        <v>0.57393081105786359</v>
      </c>
      <c r="N8" s="228">
        <v>81243</v>
      </c>
      <c r="O8" s="229">
        <f t="shared" si="4"/>
        <v>-4.8565405785220728E-2</v>
      </c>
      <c r="P8" s="228">
        <f t="shared" si="5"/>
        <v>-4147</v>
      </c>
      <c r="Q8" s="229">
        <f t="shared" si="6"/>
        <v>-8.2331812226087764E-2</v>
      </c>
      <c r="R8" s="228">
        <f t="shared" si="7"/>
        <v>-7289</v>
      </c>
      <c r="S8" s="229">
        <f>N8/$N$7</f>
        <v>0.61543531122877981</v>
      </c>
      <c r="T8" s="229">
        <f>N8/$N$6</f>
        <v>5.6041907092792012E-2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94584</v>
      </c>
      <c r="D9" s="231">
        <v>42842</v>
      </c>
      <c r="E9" s="231">
        <v>110132</v>
      </c>
      <c r="F9" s="231">
        <v>74040</v>
      </c>
      <c r="G9" s="232">
        <f t="shared" si="0"/>
        <v>-0.32771583191079801</v>
      </c>
      <c r="H9" s="233">
        <f t="shared" si="1"/>
        <v>-36092</v>
      </c>
      <c r="I9" s="234">
        <f>F9/$F$7</f>
        <v>0.43053770693896065</v>
      </c>
      <c r="J9" s="231">
        <v>63391</v>
      </c>
      <c r="K9" s="232">
        <f t="shared" si="2"/>
        <v>-0.14382766072393305</v>
      </c>
      <c r="L9" s="233">
        <f t="shared" si="3"/>
        <v>-10649</v>
      </c>
      <c r="M9" s="234">
        <f>J9/$J$7</f>
        <v>0.42606918894213641</v>
      </c>
      <c r="N9" s="231">
        <v>50766</v>
      </c>
      <c r="O9" s="232">
        <f t="shared" si="4"/>
        <v>-0.19916076414632988</v>
      </c>
      <c r="P9" s="233">
        <f t="shared" si="5"/>
        <v>-12625</v>
      </c>
      <c r="Q9" s="232">
        <f t="shared" si="6"/>
        <v>-0.4632707434661254</v>
      </c>
      <c r="R9" s="233">
        <f t="shared" si="7"/>
        <v>-43818</v>
      </c>
      <c r="S9" s="234">
        <f>N9/$N$7</f>
        <v>0.38456468877122013</v>
      </c>
      <c r="T9" s="234">
        <f>N9/$N$6</f>
        <v>3.501869029298129E-2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73280</v>
      </c>
      <c r="D10" s="29">
        <v>37720</v>
      </c>
      <c r="E10" s="29">
        <v>63793</v>
      </c>
      <c r="F10" s="29">
        <v>43779</v>
      </c>
      <c r="G10" s="22">
        <f t="shared" si="0"/>
        <v>-0.3137334817299704</v>
      </c>
      <c r="H10" s="20">
        <f t="shared" si="1"/>
        <v>-20014</v>
      </c>
      <c r="I10" s="31">
        <f>F10/$F$7</f>
        <v>0.25457199178931333</v>
      </c>
      <c r="J10" s="29">
        <v>42063</v>
      </c>
      <c r="K10" s="22">
        <f t="shared" si="2"/>
        <v>-3.9196875214143723E-2</v>
      </c>
      <c r="L10" s="20">
        <f t="shared" si="3"/>
        <v>-1716</v>
      </c>
      <c r="M10" s="31">
        <f>J10/$J$7</f>
        <v>0.28271755130023324</v>
      </c>
      <c r="N10" s="29">
        <v>31129</v>
      </c>
      <c r="O10" s="22">
        <f t="shared" si="4"/>
        <v>-0.25994341820602429</v>
      </c>
      <c r="P10" s="20">
        <f t="shared" si="5"/>
        <v>-10934</v>
      </c>
      <c r="Q10" s="22">
        <f t="shared" si="6"/>
        <v>-0.57520469432314414</v>
      </c>
      <c r="R10" s="20">
        <f t="shared" si="7"/>
        <v>-42151</v>
      </c>
      <c r="S10" s="31">
        <f>N10/$N$7</f>
        <v>0.23580967964305463</v>
      </c>
      <c r="T10" s="31">
        <f>N10/$N$6</f>
        <v>2.1472970297644382E-2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21304</v>
      </c>
      <c r="D11" s="29">
        <f>D9-D10</f>
        <v>5122</v>
      </c>
      <c r="E11" s="29">
        <f>E9-E10</f>
        <v>46339</v>
      </c>
      <c r="F11" s="29">
        <f>F9-F10</f>
        <v>30261</v>
      </c>
      <c r="G11" s="22">
        <f t="shared" si="0"/>
        <v>-0.34696475970564755</v>
      </c>
      <c r="H11" s="20">
        <f t="shared" si="1"/>
        <v>-16078</v>
      </c>
      <c r="I11" s="31">
        <f>F11/$F$7</f>
        <v>0.17596571514964732</v>
      </c>
      <c r="J11" s="29">
        <f>J9-J10</f>
        <v>21328</v>
      </c>
      <c r="K11" s="22">
        <f t="shared" si="2"/>
        <v>-0.29519844023660813</v>
      </c>
      <c r="L11" s="20">
        <f t="shared" si="3"/>
        <v>-8933</v>
      </c>
      <c r="M11" s="31">
        <f>J11/$J$7</f>
        <v>0.1433516376419032</v>
      </c>
      <c r="N11" s="29">
        <f>N9-N10</f>
        <v>19637</v>
      </c>
      <c r="O11" s="22">
        <f t="shared" si="4"/>
        <v>-7.9285446361590406E-2</v>
      </c>
      <c r="P11" s="20">
        <f t="shared" si="5"/>
        <v>-1691</v>
      </c>
      <c r="Q11" s="22">
        <f t="shared" si="6"/>
        <v>-7.8248216297408968E-2</v>
      </c>
      <c r="R11" s="20">
        <f t="shared" si="7"/>
        <v>-1667</v>
      </c>
      <c r="S11" s="31">
        <f>N11/$N$7</f>
        <v>0.1487550091281655</v>
      </c>
      <c r="T11" s="31">
        <f>N11/$N$6</f>
        <v>1.3545719995336911E-2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1762715</v>
      </c>
      <c r="D124" s="225">
        <v>550867</v>
      </c>
      <c r="E124" s="225">
        <v>881045</v>
      </c>
      <c r="F124" s="225">
        <v>1757049</v>
      </c>
      <c r="G124" s="226">
        <f t="shared" ref="G124:G129" si="8">F124/E124-1</f>
        <v>0.99427838532651558</v>
      </c>
      <c r="H124" s="225">
        <f t="shared" ref="H124:H129" si="9">F124-E124</f>
        <v>876004</v>
      </c>
      <c r="I124" s="226"/>
      <c r="J124" s="225">
        <v>1888332</v>
      </c>
      <c r="K124" s="226"/>
      <c r="L124" s="226">
        <f t="shared" ref="L124:L129" si="10">J124/F124-1</f>
        <v>7.4717893467968199E-2</v>
      </c>
      <c r="M124" s="225">
        <f t="shared" ref="M124:M129" si="11">J124-F124</f>
        <v>131283</v>
      </c>
      <c r="N124" s="226">
        <f t="shared" ref="N124:N129" si="12">J124/D124-1</f>
        <v>2.4279272492271273</v>
      </c>
      <c r="O124" s="225">
        <f t="shared" ref="O124:O129" si="13">J124-D124</f>
        <v>1337465</v>
      </c>
      <c r="Z124" s="1"/>
      <c r="AE124"/>
    </row>
    <row r="125" spans="2:31" ht="18.75" x14ac:dyDescent="0.3">
      <c r="B125" s="224" t="s">
        <v>174</v>
      </c>
      <c r="C125" s="225">
        <v>222987</v>
      </c>
      <c r="D125" s="225">
        <v>117997</v>
      </c>
      <c r="E125" s="225">
        <v>247584</v>
      </c>
      <c r="F125" s="225">
        <v>207208</v>
      </c>
      <c r="G125" s="226">
        <f t="shared" si="8"/>
        <v>-0.16308000516996257</v>
      </c>
      <c r="H125" s="225">
        <f t="shared" si="9"/>
        <v>-40376</v>
      </c>
      <c r="I125" s="226">
        <f>F125/$F$7</f>
        <v>1.204900826302109</v>
      </c>
      <c r="J125" s="225">
        <v>181512</v>
      </c>
      <c r="K125" s="226">
        <f>J125/$J$125</f>
        <v>1</v>
      </c>
      <c r="L125" s="226">
        <f t="shared" si="10"/>
        <v>-0.12401065595922933</v>
      </c>
      <c r="M125" s="225">
        <f t="shared" si="11"/>
        <v>-25696</v>
      </c>
      <c r="N125" s="226">
        <f t="shared" si="12"/>
        <v>0.53827639685754725</v>
      </c>
      <c r="O125" s="225">
        <f t="shared" si="13"/>
        <v>63515</v>
      </c>
      <c r="Z125" s="1"/>
      <c r="AE125"/>
    </row>
    <row r="126" spans="2:31" ht="15.75" x14ac:dyDescent="0.25">
      <c r="B126" s="227" t="s">
        <v>100</v>
      </c>
      <c r="C126" s="228">
        <v>109920</v>
      </c>
      <c r="D126" s="228">
        <v>49521</v>
      </c>
      <c r="E126" s="228">
        <v>120918</v>
      </c>
      <c r="F126" s="228">
        <v>120397</v>
      </c>
      <c r="G126" s="229">
        <f t="shared" si="8"/>
        <v>-4.3087050728592979E-3</v>
      </c>
      <c r="H126" s="228">
        <f t="shared" si="9"/>
        <v>-521</v>
      </c>
      <c r="I126" s="229">
        <f>F126/$F$7</f>
        <v>0.70010059835669969</v>
      </c>
      <c r="J126" s="228">
        <v>106138</v>
      </c>
      <c r="K126" s="229">
        <f>J126/$J$125</f>
        <v>0.58474370840495393</v>
      </c>
      <c r="L126" s="229">
        <f t="shared" si="10"/>
        <v>-0.11843318355108512</v>
      </c>
      <c r="M126" s="228">
        <f t="shared" si="11"/>
        <v>-14259</v>
      </c>
      <c r="N126" s="229">
        <f t="shared" si="12"/>
        <v>1.1432927444922356</v>
      </c>
      <c r="O126" s="228">
        <f t="shared" si="13"/>
        <v>56617</v>
      </c>
      <c r="Z126" s="1"/>
      <c r="AE126"/>
    </row>
    <row r="127" spans="2:31" x14ac:dyDescent="0.25">
      <c r="B127" s="230" t="s">
        <v>103</v>
      </c>
      <c r="C127" s="231">
        <v>113067</v>
      </c>
      <c r="D127" s="231">
        <v>68476</v>
      </c>
      <c r="E127" s="231">
        <v>126666</v>
      </c>
      <c r="F127" s="231">
        <v>86811</v>
      </c>
      <c r="G127" s="232">
        <f t="shared" si="8"/>
        <v>-0.31464639287575202</v>
      </c>
      <c r="H127" s="233">
        <f t="shared" si="9"/>
        <v>-39855</v>
      </c>
      <c r="I127" s="234">
        <f>F127/$F$7</f>
        <v>0.50480022794540935</v>
      </c>
      <c r="J127" s="231">
        <v>75374</v>
      </c>
      <c r="K127" s="234">
        <f>J127/$J$125</f>
        <v>0.41525629159504607</v>
      </c>
      <c r="L127" s="232">
        <f t="shared" si="10"/>
        <v>-0.13174597689232936</v>
      </c>
      <c r="M127" s="233">
        <f t="shared" si="11"/>
        <v>-11437</v>
      </c>
      <c r="N127" s="232">
        <f t="shared" si="12"/>
        <v>0.10073602430048489</v>
      </c>
      <c r="O127" s="233">
        <f t="shared" si="13"/>
        <v>6898</v>
      </c>
      <c r="Z127" s="1"/>
      <c r="AE127"/>
    </row>
    <row r="128" spans="2:31" x14ac:dyDescent="0.25">
      <c r="B128" s="235" t="s">
        <v>178</v>
      </c>
      <c r="C128" s="29">
        <v>86966</v>
      </c>
      <c r="D128" s="29">
        <v>62009</v>
      </c>
      <c r="E128" s="29">
        <v>75190</v>
      </c>
      <c r="F128" s="29">
        <v>52340</v>
      </c>
      <c r="G128" s="22">
        <f t="shared" si="8"/>
        <v>-0.30389679478654075</v>
      </c>
      <c r="H128" s="20">
        <f t="shared" si="9"/>
        <v>-22850</v>
      </c>
      <c r="I128" s="31">
        <f>F128/$F$7</f>
        <v>0.30435364102086981</v>
      </c>
      <c r="J128" s="29">
        <v>49630</v>
      </c>
      <c r="K128" s="31">
        <f>J128/$J$125</f>
        <v>0.27342544845519856</v>
      </c>
      <c r="L128" s="22">
        <f t="shared" si="10"/>
        <v>-5.1776843714176568E-2</v>
      </c>
      <c r="M128" s="20">
        <f t="shared" si="11"/>
        <v>-2710</v>
      </c>
      <c r="N128" s="22">
        <f t="shared" si="12"/>
        <v>-0.19963231143866211</v>
      </c>
      <c r="O128" s="20">
        <f t="shared" si="13"/>
        <v>-12379</v>
      </c>
      <c r="Z128" s="1"/>
      <c r="AE128"/>
    </row>
    <row r="129" spans="2:31" x14ac:dyDescent="0.25">
      <c r="B129" s="235" t="s">
        <v>180</v>
      </c>
      <c r="C129" s="29">
        <f>C127-C128</f>
        <v>26101</v>
      </c>
      <c r="D129" s="29">
        <f>D127-D128</f>
        <v>6467</v>
      </c>
      <c r="E129" s="29">
        <f>E127-E128</f>
        <v>51476</v>
      </c>
      <c r="F129" s="29">
        <f>F127-F128</f>
        <v>34471</v>
      </c>
      <c r="G129" s="22">
        <f t="shared" si="8"/>
        <v>-0.33034812339731134</v>
      </c>
      <c r="H129" s="20">
        <f t="shared" si="9"/>
        <v>-17005</v>
      </c>
      <c r="I129" s="31">
        <f>F129/$F$7</f>
        <v>0.20044658692453959</v>
      </c>
      <c r="J129" s="29">
        <f>J127-J128</f>
        <v>25744</v>
      </c>
      <c r="K129" s="31">
        <f>J129/$J$125</f>
        <v>0.14183084313984751</v>
      </c>
      <c r="L129" s="22">
        <f t="shared" si="10"/>
        <v>-0.25316933074178294</v>
      </c>
      <c r="M129" s="20">
        <f t="shared" si="11"/>
        <v>-8727</v>
      </c>
      <c r="N129" s="22">
        <f t="shared" si="12"/>
        <v>2.9808257306324415</v>
      </c>
      <c r="O129" s="20">
        <f t="shared" si="13"/>
        <v>19277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377B9-FE0D-4651-AD5A-D2210289376D}">
  <sheetPr>
    <tabColor theme="4" tint="0.39997558519241921"/>
  </sheetPr>
  <dimension ref="A1:AE142"/>
  <sheetViews>
    <sheetView showGridLines="0" zoomScaleNormal="100" workbookViewId="0">
      <selection activeCell="D15" sqref="D1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183116</v>
      </c>
      <c r="D6" s="243">
        <v>76613</v>
      </c>
      <c r="E6" s="243">
        <v>207995</v>
      </c>
      <c r="F6" s="244">
        <f>E6/$E$6</f>
        <v>1</v>
      </c>
      <c r="G6" s="243">
        <v>171971</v>
      </c>
      <c r="H6" s="244">
        <f>G6/E6-1</f>
        <v>-0.17319647106901603</v>
      </c>
      <c r="I6" s="243">
        <f>G6-E6</f>
        <v>-36024</v>
      </c>
      <c r="J6" s="244">
        <f>G6/$G$6</f>
        <v>1</v>
      </c>
      <c r="K6" s="243">
        <v>148781</v>
      </c>
      <c r="L6" s="244">
        <f t="shared" ref="L6:L12" si="0">K6/G6-1</f>
        <v>-0.13484831744887216</v>
      </c>
      <c r="M6" s="243">
        <f t="shared" ref="M6:M12" si="1">K6-G6</f>
        <v>-23190</v>
      </c>
      <c r="N6" s="244">
        <f>K6/$K$6</f>
        <v>1</v>
      </c>
      <c r="O6" s="243">
        <v>132009</v>
      </c>
      <c r="P6" s="244">
        <f t="shared" ref="P6:P11" si="2">O6/K6-1</f>
        <v>-0.11272944798058893</v>
      </c>
      <c r="Q6" s="243">
        <f t="shared" ref="Q6:Q12" si="3">O6-K6</f>
        <v>-16772</v>
      </c>
      <c r="R6" s="244">
        <f>O6/C6-1</f>
        <v>-0.2790963105353983</v>
      </c>
      <c r="S6" s="243">
        <f>O6-C6</f>
        <v>-51107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148733</v>
      </c>
      <c r="D7" s="246">
        <v>62090</v>
      </c>
      <c r="E7" s="246">
        <v>171589</v>
      </c>
      <c r="F7" s="247">
        <f t="shared" ref="F7:F12" si="4">E7/$E$6</f>
        <v>0.82496694632082501</v>
      </c>
      <c r="G7" s="246">
        <v>143837</v>
      </c>
      <c r="H7" s="248">
        <f>G7/E7-1</f>
        <v>-0.16173530937297842</v>
      </c>
      <c r="I7" s="249">
        <f>G7-E7</f>
        <v>-27752</v>
      </c>
      <c r="J7" s="247">
        <f>G7/$G$6</f>
        <v>0.83640264928389085</v>
      </c>
      <c r="K7" s="246">
        <v>116447</v>
      </c>
      <c r="L7" s="250">
        <f t="shared" si="0"/>
        <v>-0.19042388258931986</v>
      </c>
      <c r="M7" s="251">
        <f t="shared" si="1"/>
        <v>-27390</v>
      </c>
      <c r="N7" s="247">
        <f>K7/$K$6</f>
        <v>0.78267386292604568</v>
      </c>
      <c r="O7" s="246">
        <v>104394</v>
      </c>
      <c r="P7" s="248">
        <f t="shared" si="2"/>
        <v>-0.10350631617817552</v>
      </c>
      <c r="Q7" s="249">
        <f t="shared" si="3"/>
        <v>-12053</v>
      </c>
      <c r="R7" s="248">
        <f t="shared" ref="R7:R10" si="5">O7/C7-1</f>
        <v>-0.29811138079646082</v>
      </c>
      <c r="S7" s="249">
        <f t="shared" ref="S7:S10" si="6">O7-C7</f>
        <v>-44339</v>
      </c>
      <c r="T7" s="247">
        <f>O7/$O$6</f>
        <v>0.7908097175192601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15889</v>
      </c>
      <c r="D8" s="252">
        <v>2625</v>
      </c>
      <c r="E8" s="252">
        <v>6575</v>
      </c>
      <c r="F8" s="253">
        <f t="shared" si="4"/>
        <v>3.1611336810981036E-2</v>
      </c>
      <c r="G8" s="252">
        <v>10466</v>
      </c>
      <c r="H8" s="254">
        <f>IFERROR(G8/E8-1,"-")</f>
        <v>0.59178707224334604</v>
      </c>
      <c r="I8" s="255">
        <f t="shared" ref="I8:I12" si="7">G8-E8</f>
        <v>3891</v>
      </c>
      <c r="J8" s="253">
        <f t="shared" ref="J8:J12" si="8">G8/$G$6</f>
        <v>6.0859098336347409E-2</v>
      </c>
      <c r="K8" s="252">
        <v>9524</v>
      </c>
      <c r="L8" s="256">
        <f>IFERROR(K8/G8-1,"-")</f>
        <v>-9.0005732849226083E-2</v>
      </c>
      <c r="M8" s="257">
        <f>IF(G8=0,"nd",K8-G8)</f>
        <v>-942</v>
      </c>
      <c r="N8" s="258">
        <f t="shared" ref="N8:N12" si="9">K8/$K$6</f>
        <v>6.4013550117286475E-2</v>
      </c>
      <c r="O8" s="252">
        <v>6419</v>
      </c>
      <c r="P8" s="256">
        <f>IFERROR(O8/K8-1,"-")</f>
        <v>-0.32601847963040742</v>
      </c>
      <c r="Q8" s="259">
        <f t="shared" si="3"/>
        <v>-3105</v>
      </c>
      <c r="R8" s="256">
        <f>IFERROR(O8/C8-1,"-")</f>
        <v>-0.59600981811316012</v>
      </c>
      <c r="S8" s="259">
        <f t="shared" si="6"/>
        <v>-9470</v>
      </c>
      <c r="T8" s="258">
        <f t="shared" ref="T8:T12" si="10">O8/$O$6</f>
        <v>4.8625472505662494E-2</v>
      </c>
      <c r="V8" s="29"/>
      <c r="W8" s="79"/>
      <c r="AE8" s="1"/>
    </row>
    <row r="9" spans="1:31" s="4" customFormat="1" x14ac:dyDescent="0.25">
      <c r="B9" s="97" t="s">
        <v>61</v>
      </c>
      <c r="C9" s="252">
        <v>132844</v>
      </c>
      <c r="D9" s="252">
        <v>59465</v>
      </c>
      <c r="E9" s="252">
        <v>165014</v>
      </c>
      <c r="F9" s="258">
        <f t="shared" si="4"/>
        <v>0.79335560950984396</v>
      </c>
      <c r="G9" s="252">
        <v>133371</v>
      </c>
      <c r="H9" s="254">
        <f>IFERROR(G9/E9-1,"-")</f>
        <v>-0.19175948707382406</v>
      </c>
      <c r="I9" s="259">
        <f t="shared" si="7"/>
        <v>-31643</v>
      </c>
      <c r="J9" s="258">
        <f t="shared" si="8"/>
        <v>0.77554355094754346</v>
      </c>
      <c r="K9" s="252">
        <v>106923</v>
      </c>
      <c r="L9" s="256">
        <f>IFERROR(K9/G9-1,"-")</f>
        <v>-0.19830397912589692</v>
      </c>
      <c r="M9" s="257">
        <f>IF(G9=0,"nd",K9-G9)</f>
        <v>-26448</v>
      </c>
      <c r="N9" s="258">
        <f t="shared" si="9"/>
        <v>0.71866031280875919</v>
      </c>
      <c r="O9" s="252">
        <v>97975</v>
      </c>
      <c r="P9" s="256">
        <f t="shared" si="2"/>
        <v>-8.3686391141288619E-2</v>
      </c>
      <c r="Q9" s="259">
        <f t="shared" si="3"/>
        <v>-8948</v>
      </c>
      <c r="R9" s="260">
        <f t="shared" si="5"/>
        <v>-0.26248080455270839</v>
      </c>
      <c r="S9" s="259">
        <f t="shared" si="6"/>
        <v>-34869</v>
      </c>
      <c r="T9" s="258">
        <f t="shared" si="10"/>
        <v>0.74218424501359759</v>
      </c>
      <c r="V9" s="29"/>
      <c r="W9" s="79"/>
      <c r="AE9" s="1"/>
    </row>
    <row r="10" spans="1:31" s="4" customFormat="1" x14ac:dyDescent="0.25">
      <c r="B10" s="245" t="s">
        <v>193</v>
      </c>
      <c r="C10" s="261">
        <v>34383</v>
      </c>
      <c r="D10" s="261">
        <v>14523</v>
      </c>
      <c r="E10" s="261">
        <v>36406</v>
      </c>
      <c r="F10" s="262">
        <f>IFERROR(E10/$E$6,"-")</f>
        <v>0.17503305367917499</v>
      </c>
      <c r="G10" s="261">
        <v>28134</v>
      </c>
      <c r="H10" s="250">
        <f>IFERROR(G10/E10-1,"-")</f>
        <v>-0.22721529418227759</v>
      </c>
      <c r="I10" s="251">
        <f>IFERROR(G10-E10,"-")</f>
        <v>-8272</v>
      </c>
      <c r="J10" s="262">
        <f>IFERROR(G10/$G$6,"-")</f>
        <v>0.16359735071610912</v>
      </c>
      <c r="K10" s="261">
        <v>32334</v>
      </c>
      <c r="L10" s="250">
        <f>IFERROR(K10/G10-1,"-")</f>
        <v>0.14928556195350828</v>
      </c>
      <c r="M10" s="251">
        <f>IFERROR(K10-G10,"-")</f>
        <v>4200</v>
      </c>
      <c r="N10" s="262">
        <f>IFERROR(K10/$K$6,"-")</f>
        <v>0.21732613707395435</v>
      </c>
      <c r="O10" s="261">
        <v>27615</v>
      </c>
      <c r="P10" s="250">
        <f>IFERROR(O10/K10-1,"-")</f>
        <v>-0.14594544442382629</v>
      </c>
      <c r="Q10" s="251">
        <f>IFERROR(O10-K10,"-")</f>
        <v>-4719</v>
      </c>
      <c r="R10" s="250">
        <f t="shared" si="5"/>
        <v>-0.1968414623505802</v>
      </c>
      <c r="S10" s="251">
        <f t="shared" si="6"/>
        <v>-6768</v>
      </c>
      <c r="T10" s="262">
        <f>IFERROR(O10/$O$6,"-")</f>
        <v>0.20919028248073995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9235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460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104.394 viajeros 
cuota: 79,1%</v>
      </c>
    </row>
    <row r="20" spans="1:27" x14ac:dyDescent="0.25">
      <c r="AA20" t="str">
        <f>CONCATENATE("Apartamentos: 
",FIXED(O10,0)," viajeros
cuota: ",FIXED(T10*100,1),"%")</f>
        <v>Apartamentos: 
27.615 viajeros
cuota: 20,9%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183116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148733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15889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40A01-F87A-4B96-94CB-FE6B68616640}">
  <sheetPr>
    <tabColor theme="4" tint="0.39997558519241921"/>
  </sheetPr>
  <dimension ref="A1:AE142"/>
  <sheetViews>
    <sheetView showGridLines="0" zoomScaleNormal="100" workbookViewId="0">
      <selection activeCell="D15" sqref="D1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88532</v>
      </c>
      <c r="D6" s="243">
        <v>33771</v>
      </c>
      <c r="E6" s="243">
        <v>97863</v>
      </c>
      <c r="F6" s="244">
        <f>E6/$E$6</f>
        <v>1</v>
      </c>
      <c r="G6" s="243">
        <v>97931</v>
      </c>
      <c r="H6" s="244">
        <f>G6/E6-1</f>
        <v>6.9484892145132982E-4</v>
      </c>
      <c r="I6" s="243">
        <f>G6-E6</f>
        <v>68</v>
      </c>
      <c r="J6" s="244">
        <f>G6/$G$6</f>
        <v>1</v>
      </c>
      <c r="K6" s="243">
        <v>85390</v>
      </c>
      <c r="L6" s="244">
        <f t="shared" ref="L6:L12" si="0">K6/G6-1</f>
        <v>-0.12805955213364517</v>
      </c>
      <c r="M6" s="243">
        <f t="shared" ref="M6:M12" si="1">K6-G6</f>
        <v>-12541</v>
      </c>
      <c r="N6" s="244">
        <f>K6/$K$6</f>
        <v>1</v>
      </c>
      <c r="O6" s="243">
        <v>81243</v>
      </c>
      <c r="P6" s="244">
        <f t="shared" ref="P6:P11" si="2">O6/K6-1</f>
        <v>-4.8565405785220728E-2</v>
      </c>
      <c r="Q6" s="243">
        <f t="shared" ref="Q6:Q12" si="3">O6-K6</f>
        <v>-4147</v>
      </c>
      <c r="R6" s="244">
        <f>O6/C6-1</f>
        <v>-8.2331812226087764E-2</v>
      </c>
      <c r="S6" s="243">
        <f>O6-C6</f>
        <v>-7289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78837</v>
      </c>
      <c r="D7" s="246">
        <v>31801</v>
      </c>
      <c r="E7" s="246">
        <v>88263</v>
      </c>
      <c r="F7" s="247">
        <f t="shared" ref="F7:F12" si="4">E7/$E$6</f>
        <v>0.90190368167744706</v>
      </c>
      <c r="G7" s="246">
        <v>85587</v>
      </c>
      <c r="H7" s="248">
        <f>G7/E7-1</f>
        <v>-3.0318479997280878E-2</v>
      </c>
      <c r="I7" s="249">
        <f>G7-E7</f>
        <v>-2676</v>
      </c>
      <c r="J7" s="247">
        <f>G7/$G$6</f>
        <v>0.87395206829298178</v>
      </c>
      <c r="K7" s="246">
        <v>70381</v>
      </c>
      <c r="L7" s="250">
        <f t="shared" si="0"/>
        <v>-0.17766716907941627</v>
      </c>
      <c r="M7" s="251">
        <f t="shared" si="1"/>
        <v>-15206</v>
      </c>
      <c r="N7" s="247">
        <f>K7/$K$6</f>
        <v>0.82423000351329201</v>
      </c>
      <c r="O7" s="246">
        <v>67535</v>
      </c>
      <c r="P7" s="248">
        <f t="shared" si="2"/>
        <v>-4.0437049771955502E-2</v>
      </c>
      <c r="Q7" s="249">
        <f t="shared" si="3"/>
        <v>-2846</v>
      </c>
      <c r="R7" s="248">
        <f t="shared" ref="R7:R10" si="5">O7/C7-1</f>
        <v>-0.14335908266423125</v>
      </c>
      <c r="S7" s="249">
        <f t="shared" ref="S7:S10" si="6">O7-C7</f>
        <v>-11302</v>
      </c>
      <c r="T7" s="247">
        <f>O7/$O$6</f>
        <v>0.83127161724702436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7774</v>
      </c>
      <c r="D8" s="252">
        <v>978</v>
      </c>
      <c r="E8" s="252">
        <v>3246</v>
      </c>
      <c r="F8" s="253">
        <f t="shared" si="4"/>
        <v>3.3168817632813222E-2</v>
      </c>
      <c r="G8" s="252">
        <v>5197</v>
      </c>
      <c r="H8" s="254">
        <f>IFERROR(G8/E8-1,"-")</f>
        <v>0.60104744300677759</v>
      </c>
      <c r="I8" s="255">
        <f t="shared" ref="I8:I12" si="7">G8-E8</f>
        <v>1951</v>
      </c>
      <c r="J8" s="253">
        <f t="shared" ref="J8:J12" si="8">G8/$G$6</f>
        <v>5.3067976432386067E-2</v>
      </c>
      <c r="K8" s="252">
        <v>5006</v>
      </c>
      <c r="L8" s="256">
        <f>IFERROR(K8/G8-1,"-")</f>
        <v>-3.6751972291706791E-2</v>
      </c>
      <c r="M8" s="257">
        <f>IF(G8=0,"nd",K8-G8)</f>
        <v>-191</v>
      </c>
      <c r="N8" s="258">
        <f t="shared" ref="N8:N12" si="9">K8/$K$6</f>
        <v>5.8625131748448293E-2</v>
      </c>
      <c r="O8" s="252">
        <v>4258</v>
      </c>
      <c r="P8" s="256">
        <f>IFERROR(O8/K8-1,"-")</f>
        <v>-0.14942069516580103</v>
      </c>
      <c r="Q8" s="259">
        <f t="shared" si="3"/>
        <v>-748</v>
      </c>
      <c r="R8" s="256">
        <f>IFERROR(O8/C8-1,"-")</f>
        <v>-0.45227682016979676</v>
      </c>
      <c r="S8" s="259">
        <f t="shared" si="6"/>
        <v>-3516</v>
      </c>
      <c r="T8" s="258">
        <f t="shared" ref="T8:T12" si="10">O8/$O$6</f>
        <v>5.2410669226887238E-2</v>
      </c>
      <c r="V8" s="29"/>
      <c r="W8" s="79"/>
      <c r="AE8" s="1"/>
    </row>
    <row r="9" spans="1:31" s="4" customFormat="1" x14ac:dyDescent="0.25">
      <c r="B9" s="97" t="s">
        <v>61</v>
      </c>
      <c r="C9" s="252">
        <v>71063</v>
      </c>
      <c r="D9" s="252">
        <v>30823</v>
      </c>
      <c r="E9" s="252">
        <v>85017</v>
      </c>
      <c r="F9" s="258">
        <f t="shared" si="4"/>
        <v>0.86873486404463385</v>
      </c>
      <c r="G9" s="252">
        <v>80390</v>
      </c>
      <c r="H9" s="254">
        <f>IFERROR(G9/E9-1,"-")</f>
        <v>-5.4424409235799942E-2</v>
      </c>
      <c r="I9" s="259">
        <f t="shared" si="7"/>
        <v>-4627</v>
      </c>
      <c r="J9" s="258">
        <f t="shared" si="8"/>
        <v>0.82088409186059574</v>
      </c>
      <c r="K9" s="252">
        <v>65375</v>
      </c>
      <c r="L9" s="256">
        <f>IFERROR(K9/G9-1,"-")</f>
        <v>-0.18677696230874485</v>
      </c>
      <c r="M9" s="257">
        <f>IF(G9=0,"nd",K9-G9)</f>
        <v>-15015</v>
      </c>
      <c r="N9" s="258">
        <f t="shared" si="9"/>
        <v>0.76560487176484371</v>
      </c>
      <c r="O9" s="252">
        <v>63277</v>
      </c>
      <c r="P9" s="256">
        <f t="shared" si="2"/>
        <v>-3.2091778202676835E-2</v>
      </c>
      <c r="Q9" s="259">
        <f t="shared" si="3"/>
        <v>-2098</v>
      </c>
      <c r="R9" s="260">
        <f t="shared" si="5"/>
        <v>-0.10956475240279751</v>
      </c>
      <c r="S9" s="259">
        <f t="shared" si="6"/>
        <v>-7786</v>
      </c>
      <c r="T9" s="258">
        <f t="shared" si="10"/>
        <v>0.77886094802013717</v>
      </c>
      <c r="V9" s="29"/>
      <c r="W9" s="79"/>
      <c r="AE9" s="1"/>
    </row>
    <row r="10" spans="1:31" s="4" customFormat="1" x14ac:dyDescent="0.25">
      <c r="B10" s="245" t="s">
        <v>193</v>
      </c>
      <c r="C10" s="261">
        <v>9695</v>
      </c>
      <c r="D10" s="261">
        <v>1970</v>
      </c>
      <c r="E10" s="261">
        <v>9600</v>
      </c>
      <c r="F10" s="262">
        <f>IFERROR(E10/$E$6,"-")</f>
        <v>9.8096318322552958E-2</v>
      </c>
      <c r="G10" s="261">
        <v>12344</v>
      </c>
      <c r="H10" s="250">
        <f>IFERROR(G10/E10-1,"-")</f>
        <v>0.28583333333333338</v>
      </c>
      <c r="I10" s="251">
        <f>IFERROR(G10-E10,"-")</f>
        <v>2744</v>
      </c>
      <c r="J10" s="262">
        <f>IFERROR(G10/$G$6,"-")</f>
        <v>0.1260479317070182</v>
      </c>
      <c r="K10" s="261">
        <v>15009</v>
      </c>
      <c r="L10" s="250">
        <f>IFERROR(K10/G10-1,"-")</f>
        <v>0.2158943616331821</v>
      </c>
      <c r="M10" s="251">
        <f>IFERROR(K10-G10,"-")</f>
        <v>2665</v>
      </c>
      <c r="N10" s="262">
        <f>IFERROR(K10/$K$6,"-")</f>
        <v>0.17576999648670805</v>
      </c>
      <c r="O10" s="261">
        <v>13708</v>
      </c>
      <c r="P10" s="250">
        <f>IFERROR(O10/K10-1,"-")</f>
        <v>-8.6681324538610216E-2</v>
      </c>
      <c r="Q10" s="251">
        <f>IFERROR(O10-K10,"-")</f>
        <v>-1301</v>
      </c>
      <c r="R10" s="250">
        <f t="shared" si="5"/>
        <v>0.41392470345538945</v>
      </c>
      <c r="S10" s="251">
        <f t="shared" si="6"/>
        <v>4013</v>
      </c>
      <c r="T10" s="262">
        <f>IFERROR(O10/$O$6,"-")</f>
        <v>0.16872838275297564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9235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460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67.535 viajeros 
cuota: 83,1%</v>
      </c>
    </row>
    <row r="20" spans="27:27" x14ac:dyDescent="0.25">
      <c r="AA20" t="str">
        <f>CONCATENATE("Apartamentos: 
",FIXED(O10,0)," viajeros
cuota: ",FIXED(T10*100,1),"%")</f>
        <v>Apartamentos: 
13.708 viajeros
cuota: 16,9%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109920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98686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9791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D6547-F1A8-4A78-9F04-DC5534AB086D}">
  <sheetPr>
    <tabColor rgb="FF336600"/>
  </sheetPr>
  <dimension ref="A3:A23"/>
  <sheetViews>
    <sheetView showGridLines="0" workbookViewId="0">
      <selection activeCell="D15" sqref="D15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20CE3-B2CC-473D-AB10-1C3B04831F79}">
  <sheetPr>
    <tabColor theme="4" tint="0.39997558519241921"/>
  </sheetPr>
  <dimension ref="A1:AE142"/>
  <sheetViews>
    <sheetView showGridLines="0" zoomScaleNormal="100" workbookViewId="0">
      <selection activeCell="D15" sqref="D1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94584</v>
      </c>
      <c r="D6" s="243">
        <v>42842</v>
      </c>
      <c r="E6" s="243">
        <v>110132</v>
      </c>
      <c r="F6" s="244">
        <f>E6/$E$6</f>
        <v>1</v>
      </c>
      <c r="G6" s="243">
        <v>74040</v>
      </c>
      <c r="H6" s="244">
        <f>G6/E6-1</f>
        <v>-0.32771583191079801</v>
      </c>
      <c r="I6" s="243">
        <f>G6-E6</f>
        <v>-36092</v>
      </c>
      <c r="J6" s="244">
        <f>G6/$G$6</f>
        <v>1</v>
      </c>
      <c r="K6" s="243">
        <v>63391</v>
      </c>
      <c r="L6" s="244">
        <f t="shared" ref="L6:L12" si="0">K6/G6-1</f>
        <v>-0.14382766072393305</v>
      </c>
      <c r="M6" s="243">
        <f t="shared" ref="M6:M12" si="1">K6-G6</f>
        <v>-10649</v>
      </c>
      <c r="N6" s="244">
        <f>K6/$K$6</f>
        <v>1</v>
      </c>
      <c r="O6" s="243">
        <v>50766</v>
      </c>
      <c r="P6" s="244">
        <f t="shared" ref="P6:P11" si="2">O6/K6-1</f>
        <v>-0.19916076414632988</v>
      </c>
      <c r="Q6" s="243">
        <f t="shared" ref="Q6:Q12" si="3">O6-K6</f>
        <v>-12625</v>
      </c>
      <c r="R6" s="244">
        <f>O6/C6-1</f>
        <v>-0.4632707434661254</v>
      </c>
      <c r="S6" s="243">
        <f>O6-C6</f>
        <v>-43818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69896</v>
      </c>
      <c r="D7" s="246">
        <v>30289</v>
      </c>
      <c r="E7" s="246">
        <v>83326</v>
      </c>
      <c r="F7" s="247">
        <f t="shared" ref="F7:F12" si="4">E7/$E$6</f>
        <v>0.75660116950568412</v>
      </c>
      <c r="G7" s="246">
        <v>58250</v>
      </c>
      <c r="H7" s="248">
        <f>G7/E7-1</f>
        <v>-0.3009384825864676</v>
      </c>
      <c r="I7" s="249">
        <f>G7-E7</f>
        <v>-25076</v>
      </c>
      <c r="J7" s="247">
        <f>G7/$G$6</f>
        <v>0.78673689897352783</v>
      </c>
      <c r="K7" s="246">
        <v>46066</v>
      </c>
      <c r="L7" s="250">
        <f t="shared" si="0"/>
        <v>-0.20916738197424889</v>
      </c>
      <c r="M7" s="251">
        <f t="shared" si="1"/>
        <v>-12184</v>
      </c>
      <c r="N7" s="247">
        <f>K7/$K$6</f>
        <v>0.72669621870612544</v>
      </c>
      <c r="O7" s="246">
        <v>36859</v>
      </c>
      <c r="P7" s="248">
        <f t="shared" si="2"/>
        <v>-0.19986541049798112</v>
      </c>
      <c r="Q7" s="249">
        <f t="shared" si="3"/>
        <v>-9207</v>
      </c>
      <c r="R7" s="248">
        <f t="shared" ref="R7:R10" si="5">O7/C7-1</f>
        <v>-0.47265937964976534</v>
      </c>
      <c r="S7" s="249">
        <f t="shared" ref="S7:S10" si="6">O7-C7</f>
        <v>-33037</v>
      </c>
      <c r="T7" s="247">
        <f>O7/$O$6</f>
        <v>0.72605680967576725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8115</v>
      </c>
      <c r="D8" s="252">
        <v>1647</v>
      </c>
      <c r="E8" s="252">
        <v>3329</v>
      </c>
      <c r="F8" s="253">
        <f t="shared" si="4"/>
        <v>3.0227363527403479E-2</v>
      </c>
      <c r="G8" s="252">
        <v>5269</v>
      </c>
      <c r="H8" s="254">
        <f>IFERROR(G8/E8-1,"-")</f>
        <v>0.58275758486031837</v>
      </c>
      <c r="I8" s="255">
        <f t="shared" ref="I8:I12" si="7">G8-E8</f>
        <v>1940</v>
      </c>
      <c r="J8" s="253">
        <f t="shared" ref="J8:J12" si="8">G8/$G$6</f>
        <v>7.1164235548352245E-2</v>
      </c>
      <c r="K8" s="252">
        <v>4518</v>
      </c>
      <c r="L8" s="256">
        <f>IFERROR(K8/G8-1,"-")</f>
        <v>-0.14253178971341807</v>
      </c>
      <c r="M8" s="257">
        <f>IF(G8=0,"nd",K8-G8)</f>
        <v>-751</v>
      </c>
      <c r="N8" s="258">
        <f t="shared" ref="N8:N12" si="9">K8/$K$6</f>
        <v>7.1271947121831172E-2</v>
      </c>
      <c r="O8" s="252">
        <v>2161</v>
      </c>
      <c r="P8" s="256">
        <f>IFERROR(O8/K8-1,"-")</f>
        <v>-0.52169101372288629</v>
      </c>
      <c r="Q8" s="259">
        <f t="shared" si="3"/>
        <v>-2357</v>
      </c>
      <c r="R8" s="256">
        <f>IFERROR(O8/C8-1,"-")</f>
        <v>-0.73370301910043123</v>
      </c>
      <c r="S8" s="259">
        <f t="shared" si="6"/>
        <v>-5954</v>
      </c>
      <c r="T8" s="258">
        <f t="shared" ref="T8:T12" si="10">O8/$O$6</f>
        <v>4.2567860378993815E-2</v>
      </c>
      <c r="V8" s="29"/>
      <c r="W8" s="79"/>
      <c r="AE8" s="1"/>
    </row>
    <row r="9" spans="1:31" s="4" customFormat="1" x14ac:dyDescent="0.25">
      <c r="B9" s="97" t="s">
        <v>61</v>
      </c>
      <c r="C9" s="252">
        <v>61781</v>
      </c>
      <c r="D9" s="252">
        <v>28642</v>
      </c>
      <c r="E9" s="252">
        <v>79997</v>
      </c>
      <c r="F9" s="258">
        <f t="shared" si="4"/>
        <v>0.72637380597828061</v>
      </c>
      <c r="G9" s="252">
        <v>52981</v>
      </c>
      <c r="H9" s="254">
        <f>IFERROR(G9/E9-1,"-")</f>
        <v>-0.33771266422490842</v>
      </c>
      <c r="I9" s="259">
        <f t="shared" si="7"/>
        <v>-27016</v>
      </c>
      <c r="J9" s="258">
        <f t="shared" si="8"/>
        <v>0.71557266342517556</v>
      </c>
      <c r="K9" s="252">
        <v>41548</v>
      </c>
      <c r="L9" s="256">
        <f>IFERROR(K9/G9-1,"-")</f>
        <v>-0.21579434136766007</v>
      </c>
      <c r="M9" s="257">
        <f>IF(G9=0,"nd",K9-G9)</f>
        <v>-11433</v>
      </c>
      <c r="N9" s="258">
        <f t="shared" si="9"/>
        <v>0.65542427158429428</v>
      </c>
      <c r="O9" s="252">
        <v>34698</v>
      </c>
      <c r="P9" s="256">
        <f t="shared" si="2"/>
        <v>-0.16486954847405411</v>
      </c>
      <c r="Q9" s="259">
        <f t="shared" si="3"/>
        <v>-6850</v>
      </c>
      <c r="R9" s="260">
        <f t="shared" si="5"/>
        <v>-0.43837102021657148</v>
      </c>
      <c r="S9" s="259">
        <f t="shared" si="6"/>
        <v>-27083</v>
      </c>
      <c r="T9" s="258">
        <f t="shared" si="10"/>
        <v>0.6834889492967734</v>
      </c>
      <c r="V9" s="29"/>
      <c r="W9" s="79"/>
      <c r="AE9" s="1"/>
    </row>
    <row r="10" spans="1:31" s="4" customFormat="1" x14ac:dyDescent="0.25">
      <c r="B10" s="245" t="s">
        <v>193</v>
      </c>
      <c r="C10" s="261">
        <v>24688</v>
      </c>
      <c r="D10" s="261">
        <v>12553</v>
      </c>
      <c r="E10" s="261">
        <v>26806</v>
      </c>
      <c r="F10" s="262">
        <f>IFERROR(E10/$E$6,"-")</f>
        <v>0.2433988304943159</v>
      </c>
      <c r="G10" s="261">
        <v>15790</v>
      </c>
      <c r="H10" s="250">
        <f>IFERROR(G10/E10-1,"-")</f>
        <v>-0.41095277176751477</v>
      </c>
      <c r="I10" s="251">
        <f>IFERROR(G10-E10,"-")</f>
        <v>-11016</v>
      </c>
      <c r="J10" s="262">
        <f>IFERROR(G10/$G$6,"-")</f>
        <v>0.21326310102647217</v>
      </c>
      <c r="K10" s="261">
        <v>17325</v>
      </c>
      <c r="L10" s="250">
        <f>IFERROR(K10/G10-1,"-")</f>
        <v>9.7213426219125987E-2</v>
      </c>
      <c r="M10" s="251">
        <f>IFERROR(K10-G10,"-")</f>
        <v>1535</v>
      </c>
      <c r="N10" s="262">
        <f>IFERROR(K10/$K$6,"-")</f>
        <v>0.2733037812938745</v>
      </c>
      <c r="O10" s="261">
        <v>13907</v>
      </c>
      <c r="P10" s="250">
        <f>IFERROR(O10/K10-1,"-")</f>
        <v>-0.19728715728715729</v>
      </c>
      <c r="Q10" s="251">
        <f>IFERROR(O10-K10,"-")</f>
        <v>-3418</v>
      </c>
      <c r="R10" s="250">
        <f t="shared" si="5"/>
        <v>-0.43668988982501622</v>
      </c>
      <c r="S10" s="251">
        <f t="shared" si="6"/>
        <v>-10781</v>
      </c>
      <c r="T10" s="262">
        <f>IFERROR(O10/$O$6,"-")</f>
        <v>0.27394319032423275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24016</v>
      </c>
      <c r="D11" s="252">
        <v>2832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-2832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672</v>
      </c>
      <c r="D12" s="252">
        <v>74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-74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36.859 viajeros 
cuota: 72,6%</v>
      </c>
    </row>
    <row r="20" spans="27:27" x14ac:dyDescent="0.25">
      <c r="AA20" t="str">
        <f>CONCATENATE("Apartamentos: 
",FIXED(O10,0)," viajeros
cuota: ",FIXED(T10*100,1),"%")</f>
        <v>Apartamentos: 
13.907 viajeros
cuota: 27,4%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113067</v>
      </c>
      <c r="D134" s="228">
        <v>68476</v>
      </c>
      <c r="E134" s="228">
        <v>126666</v>
      </c>
      <c r="F134" s="228">
        <v>86811</v>
      </c>
      <c r="G134" s="229">
        <f>F134/E134-1</f>
        <v>-0.31464639287575202</v>
      </c>
      <c r="H134" s="228">
        <f>F134-E134</f>
        <v>-39855</v>
      </c>
      <c r="I134" s="229">
        <f>F134/F$134</f>
        <v>1</v>
      </c>
      <c r="J134" s="228">
        <v>75374</v>
      </c>
      <c r="K134" s="229">
        <f>J134/J$134</f>
        <v>1</v>
      </c>
      <c r="L134" s="229">
        <f>J134/F134-1</f>
        <v>-0.13174597689232936</v>
      </c>
      <c r="M134" s="228">
        <f>J134-F134</f>
        <v>-11437</v>
      </c>
      <c r="N134" s="229">
        <f>J134/D134-1</f>
        <v>0.10073602430048489</v>
      </c>
      <c r="O134" s="228">
        <f>J134-D134</f>
        <v>6898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84229</v>
      </c>
      <c r="D135" s="246">
        <v>46830</v>
      </c>
      <c r="E135" s="246">
        <v>97227</v>
      </c>
      <c r="F135" s="246">
        <v>68469</v>
      </c>
      <c r="G135" s="250">
        <f>IFERROR(F135/E135-1,"-")</f>
        <v>-0.29578203585423801</v>
      </c>
      <c r="H135" s="246">
        <f t="shared" ref="H135:H138" si="14">F135-E135</f>
        <v>-28758</v>
      </c>
      <c r="I135" s="248">
        <f>F135/F$134</f>
        <v>0.78871341189480593</v>
      </c>
      <c r="J135" s="246">
        <v>54932</v>
      </c>
      <c r="K135" s="247">
        <f t="shared" ref="K135:K138" si="15">J135/J$134</f>
        <v>0.72879242179000714</v>
      </c>
      <c r="L135" s="248">
        <f t="shared" ref="L135:L138" si="16">J135/F135-1</f>
        <v>-0.1977099125151528</v>
      </c>
      <c r="M135" s="249">
        <f t="shared" ref="M135:M138" si="17">J135-F135</f>
        <v>-13537</v>
      </c>
      <c r="N135" s="247">
        <f t="shared" ref="N135:N138" si="18">J135/D135-1</f>
        <v>0.17300875507153535</v>
      </c>
      <c r="O135" s="246">
        <f t="shared" ref="O135:O138" si="19">J135-D135</f>
        <v>8102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9760</v>
      </c>
      <c r="D136" s="252">
        <v>1786</v>
      </c>
      <c r="E136" s="252">
        <v>4418</v>
      </c>
      <c r="F136" s="252">
        <v>6088</v>
      </c>
      <c r="G136" s="256">
        <f t="shared" ref="G136:G138" si="20">IFERROR(F136/E136-1,"-")</f>
        <v>0.37799909461294701</v>
      </c>
      <c r="H136" s="252">
        <f t="shared" si="14"/>
        <v>1670</v>
      </c>
      <c r="I136" s="260">
        <f t="shared" ref="I136:I138" si="21">F136/F$134</f>
        <v>7.0129361486447564E-2</v>
      </c>
      <c r="J136" s="252">
        <v>5359</v>
      </c>
      <c r="K136" s="258">
        <f t="shared" si="15"/>
        <v>7.1098787380263748E-2</v>
      </c>
      <c r="L136" s="260">
        <f t="shared" si="16"/>
        <v>-0.11974375821287775</v>
      </c>
      <c r="M136" s="259">
        <f t="shared" si="17"/>
        <v>-729</v>
      </c>
      <c r="N136" s="258">
        <f t="shared" si="18"/>
        <v>2.0005599104143337</v>
      </c>
      <c r="O136" s="252">
        <f t="shared" si="19"/>
        <v>3573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74469</v>
      </c>
      <c r="D137" s="252">
        <v>45044</v>
      </c>
      <c r="E137" s="252">
        <v>92809</v>
      </c>
      <c r="F137" s="252">
        <v>62381</v>
      </c>
      <c r="G137" s="254">
        <f t="shared" si="20"/>
        <v>-0.32785613464211449</v>
      </c>
      <c r="H137" s="252">
        <f t="shared" si="14"/>
        <v>-30428</v>
      </c>
      <c r="I137" s="264">
        <f t="shared" si="21"/>
        <v>0.71858405040835838</v>
      </c>
      <c r="J137" s="252">
        <v>49573</v>
      </c>
      <c r="K137" s="258">
        <f t="shared" si="15"/>
        <v>0.65769363440974338</v>
      </c>
      <c r="L137" s="260">
        <f t="shared" si="16"/>
        <v>-0.20531892723746015</v>
      </c>
      <c r="M137" s="259">
        <f t="shared" si="17"/>
        <v>-12808</v>
      </c>
      <c r="N137" s="258">
        <f t="shared" si="18"/>
        <v>0.1005461326702779</v>
      </c>
      <c r="O137" s="252">
        <f t="shared" si="19"/>
        <v>4529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28838</v>
      </c>
      <c r="D138" s="246">
        <v>21646</v>
      </c>
      <c r="E138" s="246">
        <v>29439</v>
      </c>
      <c r="F138" s="246">
        <v>18342</v>
      </c>
      <c r="G138" s="250">
        <f t="shared" si="20"/>
        <v>-0.37694894527667377</v>
      </c>
      <c r="H138" s="246">
        <f t="shared" si="14"/>
        <v>-11097</v>
      </c>
      <c r="I138" s="248">
        <f t="shared" si="21"/>
        <v>0.21128658810519405</v>
      </c>
      <c r="J138" s="246">
        <v>20442</v>
      </c>
      <c r="K138" s="247">
        <f t="shared" si="15"/>
        <v>0.27120757820999286</v>
      </c>
      <c r="L138" s="248">
        <f t="shared" si="16"/>
        <v>0.11449133137062484</v>
      </c>
      <c r="M138" s="249">
        <f t="shared" si="17"/>
        <v>2100</v>
      </c>
      <c r="N138" s="247">
        <f t="shared" si="18"/>
        <v>-5.562228587267859E-2</v>
      </c>
      <c r="O138" s="246">
        <f t="shared" si="19"/>
        <v>-1204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AB667-8FAD-4118-91D8-E35830FB3862}">
  <sheetPr>
    <tabColor theme="4" tint="0.39997558519241921"/>
  </sheetPr>
  <dimension ref="A1:AE149"/>
  <sheetViews>
    <sheetView showGridLines="0" zoomScaleNormal="100" workbookViewId="0">
      <selection activeCell="D15" sqref="D1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824041</v>
      </c>
      <c r="D6" s="243">
        <v>355635</v>
      </c>
      <c r="E6" s="243">
        <v>606515</v>
      </c>
      <c r="F6" s="244">
        <f>E6/$E$6</f>
        <v>1</v>
      </c>
      <c r="G6" s="243">
        <v>802083</v>
      </c>
      <c r="H6" s="244">
        <f>G6/E6-1</f>
        <v>0.32244544652646678</v>
      </c>
      <c r="I6" s="243">
        <f>G6-E6</f>
        <v>195568</v>
      </c>
      <c r="J6" s="244">
        <f>G6/$G$6</f>
        <v>1</v>
      </c>
      <c r="K6" s="243">
        <v>830806</v>
      </c>
      <c r="L6" s="244">
        <f>K6/G6-1</f>
        <v>3.5810508388782747E-2</v>
      </c>
      <c r="M6" s="243">
        <f>K6-G6</f>
        <v>28723</v>
      </c>
      <c r="N6" s="244">
        <f>K6/$K$6</f>
        <v>1</v>
      </c>
      <c r="O6" s="243">
        <v>834904</v>
      </c>
      <c r="P6" s="244">
        <f>O6/K6-1</f>
        <v>4.9325594663496286E-3</v>
      </c>
      <c r="Q6" s="243">
        <f>O6-K6</f>
        <v>4098</v>
      </c>
      <c r="R6" s="244">
        <f>IFERROR(O6/C6-1,"-")</f>
        <v>1.3182596497018917E-2</v>
      </c>
      <c r="S6" s="243">
        <f>O6-C6</f>
        <v>10863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183116</v>
      </c>
      <c r="D7" s="252">
        <v>76613</v>
      </c>
      <c r="E7" s="252">
        <v>207995</v>
      </c>
      <c r="F7" s="258">
        <f t="shared" ref="F7:F16" si="0">E7/$E$6</f>
        <v>0.34293463475759051</v>
      </c>
      <c r="G7" s="252">
        <v>171971</v>
      </c>
      <c r="H7" s="260">
        <f>G7/E7-1</f>
        <v>-0.17319647106901603</v>
      </c>
      <c r="I7" s="259">
        <f>G7-E7</f>
        <v>-36024</v>
      </c>
      <c r="J7" s="258">
        <f>G7/$G$6</f>
        <v>0.21440549170098355</v>
      </c>
      <c r="K7" s="252">
        <v>148781</v>
      </c>
      <c r="L7" s="260">
        <f>K7/G7-1</f>
        <v>-0.13484831744887216</v>
      </c>
      <c r="M7" s="259">
        <f>K7-G7</f>
        <v>-23190</v>
      </c>
      <c r="N7" s="258">
        <f>K7/$K$6</f>
        <v>0.17908031477866071</v>
      </c>
      <c r="O7" s="252">
        <v>132009</v>
      </c>
      <c r="P7" s="260">
        <f>O7/K7-1</f>
        <v>-0.11272944798058893</v>
      </c>
      <c r="Q7" s="259">
        <f>O7-K7</f>
        <v>-16772</v>
      </c>
      <c r="R7" s="260">
        <f t="shared" ref="R7:R16" si="1">IFERROR(O7/C7-1,"-")</f>
        <v>-0.2790963105353983</v>
      </c>
      <c r="S7" s="259">
        <f t="shared" ref="S7:S16" si="2">O7-C7</f>
        <v>-51107</v>
      </c>
      <c r="T7" s="258">
        <f>O7/$O$6</f>
        <v>0.15811278901526404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101088</v>
      </c>
      <c r="D8" s="252">
        <v>34195</v>
      </c>
      <c r="E8" s="252">
        <v>62289</v>
      </c>
      <c r="F8" s="258">
        <f t="shared" si="0"/>
        <v>0.10269985078687255</v>
      </c>
      <c r="G8" s="252">
        <v>100475</v>
      </c>
      <c r="H8" s="260">
        <f t="shared" ref="H8:H16" si="3">G8/E8-1</f>
        <v>0.61304564208768797</v>
      </c>
      <c r="I8" s="259">
        <f t="shared" ref="I8:I16" si="4">G8-E8</f>
        <v>38186</v>
      </c>
      <c r="J8" s="258">
        <f t="shared" ref="J8:J16" si="5">G8/$G$6</f>
        <v>0.12526758452678838</v>
      </c>
      <c r="K8" s="252">
        <v>94395</v>
      </c>
      <c r="L8" s="260">
        <f t="shared" ref="L8:L16" si="6">K8/G8-1</f>
        <v>-6.0512565314754907E-2</v>
      </c>
      <c r="M8" s="259">
        <f t="shared" ref="M8:M16" si="7">K8-G8</f>
        <v>-6080</v>
      </c>
      <c r="N8" s="258">
        <f t="shared" ref="N8:N16" si="8">K8/$K$6</f>
        <v>0.11361858243681437</v>
      </c>
      <c r="O8" s="252">
        <v>91109</v>
      </c>
      <c r="P8" s="260">
        <f t="shared" ref="P8:P16" si="9">O8/K8-1</f>
        <v>-3.4811165845648584E-2</v>
      </c>
      <c r="Q8" s="259">
        <f t="shared" ref="Q8:Q16" si="10">O8-K8</f>
        <v>-3286</v>
      </c>
      <c r="R8" s="260">
        <f t="shared" si="1"/>
        <v>-9.8715970243748008E-2</v>
      </c>
      <c r="S8" s="259">
        <f t="shared" si="2"/>
        <v>-9979</v>
      </c>
      <c r="T8" s="258">
        <f t="shared" ref="T8:T16" si="11">O8/$O$6</f>
        <v>0.10912512097199199</v>
      </c>
      <c r="V8" s="29"/>
      <c r="W8" s="79"/>
      <c r="AE8" s="1"/>
    </row>
    <row r="9" spans="1:31" s="4" customFormat="1" x14ac:dyDescent="0.25">
      <c r="B9" s="235" t="s">
        <v>46</v>
      </c>
      <c r="C9" s="252">
        <v>8490</v>
      </c>
      <c r="D9" s="252">
        <v>2129</v>
      </c>
      <c r="E9" s="252">
        <v>3943</v>
      </c>
      <c r="F9" s="253">
        <f t="shared" si="0"/>
        <v>6.5010758184051503E-3</v>
      </c>
      <c r="G9" s="252">
        <v>4228</v>
      </c>
      <c r="H9" s="264">
        <f t="shared" si="3"/>
        <v>7.2279989855440041E-2</v>
      </c>
      <c r="I9" s="255">
        <f t="shared" si="4"/>
        <v>285</v>
      </c>
      <c r="J9" s="253">
        <f t="shared" si="5"/>
        <v>5.2712749179324335E-3</v>
      </c>
      <c r="K9" s="252">
        <v>16405</v>
      </c>
      <c r="L9" s="260">
        <f t="shared" si="6"/>
        <v>2.8800851466414379</v>
      </c>
      <c r="M9" s="259">
        <f t="shared" si="7"/>
        <v>12177</v>
      </c>
      <c r="N9" s="258">
        <f t="shared" si="8"/>
        <v>1.9745885321001532E-2</v>
      </c>
      <c r="O9" s="252">
        <v>8742</v>
      </c>
      <c r="P9" s="260">
        <f t="shared" si="9"/>
        <v>-0.46711368485217919</v>
      </c>
      <c r="Q9" s="259">
        <f t="shared" si="10"/>
        <v>-7663</v>
      </c>
      <c r="R9" s="260">
        <f t="shared" si="1"/>
        <v>2.9681978798586472E-2</v>
      </c>
      <c r="S9" s="259">
        <f t="shared" si="2"/>
        <v>252</v>
      </c>
      <c r="T9" s="258">
        <f t="shared" si="11"/>
        <v>1.0470664890813794E-2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280056</v>
      </c>
      <c r="D10" s="252">
        <v>75068</v>
      </c>
      <c r="E10" s="252">
        <v>127023</v>
      </c>
      <c r="F10" s="258">
        <f t="shared" si="0"/>
        <v>0.20943092916086165</v>
      </c>
      <c r="G10" s="252">
        <v>267342</v>
      </c>
      <c r="H10" s="260">
        <f t="shared" si="3"/>
        <v>1.1046739566850099</v>
      </c>
      <c r="I10" s="259">
        <f t="shared" si="4"/>
        <v>140319</v>
      </c>
      <c r="J10" s="258">
        <f t="shared" si="5"/>
        <v>0.33330964501180055</v>
      </c>
      <c r="K10" s="252">
        <v>277292</v>
      </c>
      <c r="L10" s="260">
        <f t="shared" si="6"/>
        <v>3.7218244795056421E-2</v>
      </c>
      <c r="M10" s="259">
        <f t="shared" si="7"/>
        <v>9950</v>
      </c>
      <c r="N10" s="258">
        <f t="shared" si="8"/>
        <v>0.33376263532039968</v>
      </c>
      <c r="O10" s="252">
        <v>305825</v>
      </c>
      <c r="P10" s="260">
        <f t="shared" si="9"/>
        <v>0.10289874933283327</v>
      </c>
      <c r="Q10" s="259">
        <f t="shared" si="10"/>
        <v>28533</v>
      </c>
      <c r="R10" s="260">
        <f t="shared" si="1"/>
        <v>9.2013740109121001E-2</v>
      </c>
      <c r="S10" s="259">
        <f t="shared" si="2"/>
        <v>25769</v>
      </c>
      <c r="T10" s="258">
        <f>O10/$O$6</f>
        <v>0.36629959851671567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23748</v>
      </c>
      <c r="D11" s="252">
        <v>24373</v>
      </c>
      <c r="E11" s="252">
        <v>37856</v>
      </c>
      <c r="F11" s="253">
        <f t="shared" si="0"/>
        <v>6.2415603900975246E-2</v>
      </c>
      <c r="G11" s="252">
        <v>37846</v>
      </c>
      <c r="H11" s="264">
        <f t="shared" si="3"/>
        <v>-2.6415891800501967E-4</v>
      </c>
      <c r="I11" s="255">
        <f t="shared" si="4"/>
        <v>-10</v>
      </c>
      <c r="J11" s="253">
        <f t="shared" si="5"/>
        <v>4.7184642985825656E-2</v>
      </c>
      <c r="K11" s="252">
        <v>43389</v>
      </c>
      <c r="L11" s="260">
        <f t="shared" si="6"/>
        <v>0.14646197748771339</v>
      </c>
      <c r="M11" s="259">
        <f t="shared" si="7"/>
        <v>5543</v>
      </c>
      <c r="N11" s="258">
        <f t="shared" si="8"/>
        <v>5.2225188551840024E-2</v>
      </c>
      <c r="O11" s="252">
        <v>40492</v>
      </c>
      <c r="P11" s="260">
        <f t="shared" si="9"/>
        <v>-6.6768074857682769E-2</v>
      </c>
      <c r="Q11" s="259">
        <f t="shared" si="10"/>
        <v>-2897</v>
      </c>
      <c r="R11" s="260">
        <f t="shared" si="1"/>
        <v>0.7050699006232104</v>
      </c>
      <c r="S11" s="259">
        <f t="shared" si="2"/>
        <v>16744</v>
      </c>
      <c r="T11" s="258">
        <f t="shared" si="11"/>
        <v>4.8498989105334268E-2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87514</v>
      </c>
      <c r="D12" s="252">
        <v>36330</v>
      </c>
      <c r="E12" s="252">
        <v>68840</v>
      </c>
      <c r="F12" s="258">
        <f t="shared" si="0"/>
        <v>0.11350090269820202</v>
      </c>
      <c r="G12" s="252">
        <v>97242</v>
      </c>
      <c r="H12" s="260">
        <f t="shared" si="3"/>
        <v>0.41257989540964557</v>
      </c>
      <c r="I12" s="259">
        <f t="shared" si="4"/>
        <v>28402</v>
      </c>
      <c r="J12" s="258">
        <f t="shared" si="5"/>
        <v>0.1212368296049162</v>
      </c>
      <c r="K12" s="252">
        <v>108324</v>
      </c>
      <c r="L12" s="260">
        <f t="shared" si="6"/>
        <v>0.11396310236317642</v>
      </c>
      <c r="M12" s="259">
        <f t="shared" si="7"/>
        <v>11082</v>
      </c>
      <c r="N12" s="258">
        <f t="shared" si="8"/>
        <v>0.13038422929059251</v>
      </c>
      <c r="O12" s="252">
        <v>115851</v>
      </c>
      <c r="P12" s="260">
        <f t="shared" si="9"/>
        <v>6.9485986484989493E-2</v>
      </c>
      <c r="Q12" s="259">
        <f t="shared" si="10"/>
        <v>7527</v>
      </c>
      <c r="R12" s="260">
        <f t="shared" si="1"/>
        <v>0.32379962063212742</v>
      </c>
      <c r="S12" s="259">
        <f t="shared" si="2"/>
        <v>28337</v>
      </c>
      <c r="T12" s="258">
        <f t="shared" si="11"/>
        <v>0.13875966578193422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26258</v>
      </c>
      <c r="D13" s="252">
        <v>11031</v>
      </c>
      <c r="E13" s="252">
        <v>13958</v>
      </c>
      <c r="F13" s="253">
        <f t="shared" si="0"/>
        <v>2.3013445669109584E-2</v>
      </c>
      <c r="G13" s="252">
        <v>24786</v>
      </c>
      <c r="H13" s="264">
        <f t="shared" si="3"/>
        <v>0.77575583894540756</v>
      </c>
      <c r="I13" s="255">
        <f t="shared" si="4"/>
        <v>10828</v>
      </c>
      <c r="J13" s="253">
        <f t="shared" si="5"/>
        <v>3.0902038816431717E-2</v>
      </c>
      <c r="K13" s="252">
        <v>29860</v>
      </c>
      <c r="L13" s="260">
        <f t="shared" si="6"/>
        <v>0.20471233760994112</v>
      </c>
      <c r="M13" s="259">
        <f t="shared" si="7"/>
        <v>5074</v>
      </c>
      <c r="N13" s="258">
        <f t="shared" si="8"/>
        <v>3.594100187047277E-2</v>
      </c>
      <c r="O13" s="252">
        <v>26153</v>
      </c>
      <c r="P13" s="260">
        <f t="shared" si="9"/>
        <v>-0.12414601473543196</v>
      </c>
      <c r="Q13" s="259">
        <f t="shared" si="10"/>
        <v>-3707</v>
      </c>
      <c r="R13" s="260">
        <f t="shared" si="1"/>
        <v>-3.9987813237870595E-3</v>
      </c>
      <c r="S13" s="259">
        <f t="shared" si="2"/>
        <v>-105</v>
      </c>
      <c r="T13" s="258">
        <f t="shared" si="11"/>
        <v>3.1324559470310362E-2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37574</v>
      </c>
      <c r="D14" s="252">
        <v>14652</v>
      </c>
      <c r="E14" s="252">
        <v>37616</v>
      </c>
      <c r="F14" s="258">
        <f t="shared" si="0"/>
        <v>6.2019900579540488E-2</v>
      </c>
      <c r="G14" s="252">
        <v>24500</v>
      </c>
      <c r="H14" s="260">
        <f t="shared" si="3"/>
        <v>-0.34868141216503612</v>
      </c>
      <c r="I14" s="259">
        <f t="shared" si="4"/>
        <v>-13116</v>
      </c>
      <c r="J14" s="258">
        <f t="shared" si="5"/>
        <v>3.0545467239674697E-2</v>
      </c>
      <c r="K14" s="252">
        <v>26474</v>
      </c>
      <c r="L14" s="260">
        <f t="shared" si="6"/>
        <v>8.0571428571428516E-2</v>
      </c>
      <c r="M14" s="259">
        <f t="shared" si="7"/>
        <v>1974</v>
      </c>
      <c r="N14" s="258">
        <f t="shared" si="8"/>
        <v>3.1865441511014607E-2</v>
      </c>
      <c r="O14" s="252">
        <v>22996</v>
      </c>
      <c r="P14" s="260">
        <f t="shared" si="9"/>
        <v>-0.13137417843922339</v>
      </c>
      <c r="Q14" s="259">
        <f t="shared" si="10"/>
        <v>-3478</v>
      </c>
      <c r="R14" s="260">
        <f t="shared" si="1"/>
        <v>-0.38798105072656619</v>
      </c>
      <c r="S14" s="259">
        <f t="shared" si="2"/>
        <v>-14578</v>
      </c>
      <c r="T14" s="258">
        <f t="shared" si="11"/>
        <v>2.7543286413767333E-2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33892</v>
      </c>
      <c r="D15" s="252">
        <v>16922</v>
      </c>
      <c r="E15" s="252">
        <v>19322</v>
      </c>
      <c r="F15" s="253">
        <f t="shared" si="0"/>
        <v>3.1857414903176347E-2</v>
      </c>
      <c r="G15" s="252">
        <v>29432</v>
      </c>
      <c r="H15" s="264">
        <f t="shared" si="3"/>
        <v>0.52323776006624567</v>
      </c>
      <c r="I15" s="255">
        <f t="shared" si="4"/>
        <v>10110</v>
      </c>
      <c r="J15" s="253">
        <f t="shared" si="5"/>
        <v>3.6694456808085946E-2</v>
      </c>
      <c r="K15" s="252">
        <v>39183</v>
      </c>
      <c r="L15" s="260">
        <f t="shared" si="6"/>
        <v>0.33130606142973629</v>
      </c>
      <c r="M15" s="259">
        <f t="shared" si="7"/>
        <v>9751</v>
      </c>
      <c r="N15" s="258">
        <f t="shared" si="8"/>
        <v>4.7162634838939538E-2</v>
      </c>
      <c r="O15" s="252">
        <v>48762</v>
      </c>
      <c r="P15" s="260">
        <f t="shared" si="9"/>
        <v>0.24446826429829271</v>
      </c>
      <c r="Q15" s="259">
        <f t="shared" si="10"/>
        <v>9579</v>
      </c>
      <c r="R15" s="260">
        <f t="shared" si="1"/>
        <v>0.43874660686887768</v>
      </c>
      <c r="S15" s="259">
        <f t="shared" si="2"/>
        <v>14870</v>
      </c>
      <c r="T15" s="258">
        <f t="shared" si="11"/>
        <v>5.8404319538533769E-2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42305</v>
      </c>
      <c r="D16" s="252">
        <f>D6-SUM(D7:D15)</f>
        <v>64322</v>
      </c>
      <c r="E16" s="252">
        <f>E6-SUM(E7:E15)</f>
        <v>27673</v>
      </c>
      <c r="F16" s="258">
        <f t="shared" si="0"/>
        <v>4.5626241725266484E-2</v>
      </c>
      <c r="G16" s="252">
        <f>G6-SUM(G7:G15)</f>
        <v>44261</v>
      </c>
      <c r="H16" s="260">
        <f t="shared" si="3"/>
        <v>0.59942904636288086</v>
      </c>
      <c r="I16" s="259">
        <f t="shared" si="4"/>
        <v>16588</v>
      </c>
      <c r="J16" s="258">
        <f t="shared" si="5"/>
        <v>5.5182568387560887E-2</v>
      </c>
      <c r="K16" s="252">
        <f>K6-SUM(K7:K15)</f>
        <v>46703</v>
      </c>
      <c r="L16" s="260">
        <f t="shared" si="6"/>
        <v>5.5172725424188274E-2</v>
      </c>
      <c r="M16" s="259">
        <f t="shared" si="7"/>
        <v>2442</v>
      </c>
      <c r="N16" s="258">
        <f t="shared" si="8"/>
        <v>5.6214086080264222E-2</v>
      </c>
      <c r="O16" s="252">
        <f>O6-SUM(O7:O15)</f>
        <v>42965</v>
      </c>
      <c r="P16" s="260">
        <f t="shared" si="9"/>
        <v>-8.003768494529262E-2</v>
      </c>
      <c r="Q16" s="259">
        <f t="shared" si="10"/>
        <v>-3738</v>
      </c>
      <c r="R16" s="260">
        <f t="shared" si="1"/>
        <v>1.5600992790450352E-2</v>
      </c>
      <c r="S16" s="259">
        <f t="shared" si="2"/>
        <v>660</v>
      </c>
      <c r="T16" s="258">
        <f t="shared" si="11"/>
        <v>5.1461006295334552E-2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C868E-9D6A-41CA-8A40-AA6B31184F28}">
  <sheetPr>
    <tabColor theme="4" tint="0.39997558519241921"/>
  </sheetPr>
  <dimension ref="A1:AE149"/>
  <sheetViews>
    <sheetView showGridLines="0" zoomScaleNormal="100" workbookViewId="0">
      <selection activeCell="D15" sqref="D1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495721</v>
      </c>
      <c r="D6" s="243">
        <v>204209</v>
      </c>
      <c r="E6" s="243">
        <v>281277</v>
      </c>
      <c r="F6" s="244">
        <f>E6/$E$6</f>
        <v>1</v>
      </c>
      <c r="G6" s="243">
        <v>460086</v>
      </c>
      <c r="H6" s="244">
        <f>G6/E6-1</f>
        <v>0.63570430571998426</v>
      </c>
      <c r="I6" s="243">
        <f>G6-E6</f>
        <v>178809</v>
      </c>
      <c r="J6" s="244">
        <f>G6/$G$6</f>
        <v>1</v>
      </c>
      <c r="K6" s="243">
        <v>482014</v>
      </c>
      <c r="L6" s="244">
        <f>K6/G6-1</f>
        <v>4.7660654747155862E-2</v>
      </c>
      <c r="M6" s="243">
        <f>K6-G6</f>
        <v>21928</v>
      </c>
      <c r="N6" s="244">
        <f>K6/$K$6</f>
        <v>1</v>
      </c>
      <c r="O6" s="243">
        <v>496711</v>
      </c>
      <c r="P6" s="244">
        <f>O6/K6-1</f>
        <v>3.0490815619463429E-2</v>
      </c>
      <c r="Q6" s="243">
        <f>O6-K6</f>
        <v>14697</v>
      </c>
      <c r="R6" s="244">
        <f>IFERROR(O6/C6-1,"-")</f>
        <v>1.9970911056823581E-3</v>
      </c>
      <c r="S6" s="243">
        <f>O6-C6</f>
        <v>990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88532</v>
      </c>
      <c r="D7" s="252">
        <v>33771</v>
      </c>
      <c r="E7" s="252">
        <v>97863</v>
      </c>
      <c r="F7" s="258">
        <f t="shared" ref="F7:F16" si="0">E7/$E$6</f>
        <v>0.34792393263580029</v>
      </c>
      <c r="G7" s="252">
        <v>97931</v>
      </c>
      <c r="H7" s="260">
        <f>G7/E7-1</f>
        <v>6.9484892145132982E-4</v>
      </c>
      <c r="I7" s="259">
        <f>G7-E7</f>
        <v>68</v>
      </c>
      <c r="J7" s="258">
        <f>G7/$G$6</f>
        <v>0.21285368387649264</v>
      </c>
      <c r="K7" s="252">
        <v>85390</v>
      </c>
      <c r="L7" s="260">
        <f>K7/G7-1</f>
        <v>-0.12805955213364517</v>
      </c>
      <c r="M7" s="259">
        <f>K7-G7</f>
        <v>-12541</v>
      </c>
      <c r="N7" s="258">
        <f>K7/$K$6</f>
        <v>0.1771525308393532</v>
      </c>
      <c r="O7" s="252">
        <v>81243</v>
      </c>
      <c r="P7" s="260">
        <f>O7/K7-1</f>
        <v>-4.8565405785220728E-2</v>
      </c>
      <c r="Q7" s="259">
        <f>O7-K7</f>
        <v>-4147</v>
      </c>
      <c r="R7" s="260">
        <f t="shared" ref="R7:R16" si="1">IFERROR(O7/C7-1,"-")</f>
        <v>-8.2331812226087764E-2</v>
      </c>
      <c r="S7" s="259">
        <f t="shared" ref="S7:S16" si="2">O7-C7</f>
        <v>-7289</v>
      </c>
      <c r="T7" s="258">
        <f>O7/$O$6</f>
        <v>0.16356191024559552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60203</v>
      </c>
      <c r="D8" s="252">
        <v>18052</v>
      </c>
      <c r="E8" s="252">
        <v>26434</v>
      </c>
      <c r="F8" s="258">
        <f t="shared" si="0"/>
        <v>9.3978533616328394E-2</v>
      </c>
      <c r="G8" s="252">
        <v>59034</v>
      </c>
      <c r="H8" s="260">
        <f t="shared" ref="H8:H16" si="3">G8/E8-1</f>
        <v>1.2332601952031474</v>
      </c>
      <c r="I8" s="259">
        <f t="shared" ref="I8:I16" si="4">G8-E8</f>
        <v>32600</v>
      </c>
      <c r="J8" s="258">
        <f t="shared" ref="J8:J16" si="5">G8/$G$6</f>
        <v>0.12831079406893495</v>
      </c>
      <c r="K8" s="252">
        <v>52383</v>
      </c>
      <c r="L8" s="260">
        <f t="shared" ref="L8:L16" si="6">K8/G8-1</f>
        <v>-0.11266388860656573</v>
      </c>
      <c r="M8" s="259">
        <f t="shared" ref="M8:M16" si="7">K8-G8</f>
        <v>-6651</v>
      </c>
      <c r="N8" s="258">
        <f t="shared" ref="N8:N16" si="8">K8/$K$6</f>
        <v>0.10867526669349853</v>
      </c>
      <c r="O8" s="252">
        <v>49661</v>
      </c>
      <c r="P8" s="260">
        <f t="shared" ref="P8:P16" si="9">O8/K8-1</f>
        <v>-5.1963423248000296E-2</v>
      </c>
      <c r="Q8" s="259">
        <f t="shared" ref="Q8:Q16" si="10">O8-K8</f>
        <v>-2722</v>
      </c>
      <c r="R8" s="260">
        <f t="shared" si="1"/>
        <v>-0.17510755277976175</v>
      </c>
      <c r="S8" s="259">
        <f t="shared" si="2"/>
        <v>-10542</v>
      </c>
      <c r="T8" s="258">
        <f t="shared" ref="T8:T16" si="11">O8/$O$6</f>
        <v>9.9979666244556689E-2</v>
      </c>
      <c r="V8" s="29"/>
      <c r="W8" s="79"/>
      <c r="AE8" s="1"/>
    </row>
    <row r="9" spans="1:31" s="4" customFormat="1" x14ac:dyDescent="0.25">
      <c r="B9" s="235" t="s">
        <v>46</v>
      </c>
      <c r="C9" s="252">
        <v>3531</v>
      </c>
      <c r="D9" s="252">
        <v>626</v>
      </c>
      <c r="E9" s="252">
        <v>1949</v>
      </c>
      <c r="F9" s="253">
        <f t="shared" si="0"/>
        <v>6.9291125829698125E-3</v>
      </c>
      <c r="G9" s="252">
        <v>2041</v>
      </c>
      <c r="H9" s="264">
        <f t="shared" si="3"/>
        <v>4.7203694202154978E-2</v>
      </c>
      <c r="I9" s="255">
        <f t="shared" si="4"/>
        <v>92</v>
      </c>
      <c r="J9" s="253">
        <f t="shared" si="5"/>
        <v>4.4361271588355218E-3</v>
      </c>
      <c r="K9" s="252">
        <v>4123</v>
      </c>
      <c r="L9" s="260">
        <f t="shared" si="6"/>
        <v>1.0200881920627145</v>
      </c>
      <c r="M9" s="259">
        <f t="shared" si="7"/>
        <v>2082</v>
      </c>
      <c r="N9" s="258">
        <f t="shared" si="8"/>
        <v>8.5536934611857747E-3</v>
      </c>
      <c r="O9" s="252">
        <v>2811</v>
      </c>
      <c r="P9" s="260">
        <f t="shared" si="9"/>
        <v>-0.31821489206888187</v>
      </c>
      <c r="Q9" s="259">
        <f t="shared" si="10"/>
        <v>-1312</v>
      </c>
      <c r="R9" s="260">
        <f t="shared" si="1"/>
        <v>-0.20390824129141882</v>
      </c>
      <c r="S9" s="259">
        <f t="shared" si="2"/>
        <v>-720</v>
      </c>
      <c r="T9" s="258">
        <f t="shared" si="11"/>
        <v>5.659226391201322E-3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223870</v>
      </c>
      <c r="D10" s="252">
        <v>58827</v>
      </c>
      <c r="E10" s="252">
        <v>81037</v>
      </c>
      <c r="F10" s="258">
        <f t="shared" si="0"/>
        <v>0.28810389758138777</v>
      </c>
      <c r="G10" s="252">
        <v>191127</v>
      </c>
      <c r="H10" s="260">
        <f t="shared" si="3"/>
        <v>1.3585152461221419</v>
      </c>
      <c r="I10" s="259">
        <f t="shared" si="4"/>
        <v>110090</v>
      </c>
      <c r="J10" s="258">
        <f t="shared" si="5"/>
        <v>0.41541581356528995</v>
      </c>
      <c r="K10" s="252">
        <v>201213</v>
      </c>
      <c r="L10" s="260">
        <f t="shared" si="6"/>
        <v>5.2771194022822598E-2</v>
      </c>
      <c r="M10" s="259">
        <f t="shared" si="7"/>
        <v>10086</v>
      </c>
      <c r="N10" s="258">
        <f t="shared" si="8"/>
        <v>0.41744223196836605</v>
      </c>
      <c r="O10" s="252">
        <v>219443</v>
      </c>
      <c r="P10" s="260">
        <f t="shared" si="9"/>
        <v>9.0600507919468498E-2</v>
      </c>
      <c r="Q10" s="259">
        <f t="shared" si="10"/>
        <v>18230</v>
      </c>
      <c r="R10" s="260">
        <f t="shared" si="1"/>
        <v>-1.977486934381556E-2</v>
      </c>
      <c r="S10" s="259">
        <f t="shared" si="2"/>
        <v>-4427</v>
      </c>
      <c r="T10" s="258">
        <f>O10/$O$6</f>
        <v>0.4417921084896449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14514</v>
      </c>
      <c r="D11" s="252">
        <v>22315</v>
      </c>
      <c r="E11" s="252">
        <v>15909</v>
      </c>
      <c r="F11" s="253">
        <f t="shared" si="0"/>
        <v>5.6559903582589402E-2</v>
      </c>
      <c r="G11" s="252">
        <v>24254</v>
      </c>
      <c r="H11" s="264">
        <f t="shared" si="3"/>
        <v>0.52454585454774016</v>
      </c>
      <c r="I11" s="255">
        <f t="shared" si="4"/>
        <v>8345</v>
      </c>
      <c r="J11" s="253">
        <f t="shared" si="5"/>
        <v>5.2716231313276213E-2</v>
      </c>
      <c r="K11" s="252">
        <v>26621</v>
      </c>
      <c r="L11" s="260">
        <f t="shared" si="6"/>
        <v>9.7592149748495061E-2</v>
      </c>
      <c r="M11" s="259">
        <f t="shared" si="7"/>
        <v>2367</v>
      </c>
      <c r="N11" s="258">
        <f t="shared" si="8"/>
        <v>5.5228686303717321E-2</v>
      </c>
      <c r="O11" s="252">
        <v>27150</v>
      </c>
      <c r="P11" s="260">
        <f t="shared" si="9"/>
        <v>1.9871529995116655E-2</v>
      </c>
      <c r="Q11" s="259">
        <f t="shared" si="10"/>
        <v>529</v>
      </c>
      <c r="R11" s="260">
        <f t="shared" si="1"/>
        <v>0.87060768912773878</v>
      </c>
      <c r="S11" s="259">
        <f t="shared" si="2"/>
        <v>12636</v>
      </c>
      <c r="T11" s="258">
        <f t="shared" si="11"/>
        <v>5.4659550523342544E-2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43263</v>
      </c>
      <c r="D12" s="252">
        <v>19639</v>
      </c>
      <c r="E12" s="252">
        <v>33892</v>
      </c>
      <c r="F12" s="258">
        <f t="shared" si="0"/>
        <v>0.12049332153002201</v>
      </c>
      <c r="G12" s="252">
        <v>46536</v>
      </c>
      <c r="H12" s="260">
        <f t="shared" si="3"/>
        <v>0.37306739053463955</v>
      </c>
      <c r="I12" s="259">
        <f t="shared" si="4"/>
        <v>12644</v>
      </c>
      <c r="J12" s="258">
        <f t="shared" si="5"/>
        <v>0.10114630742948058</v>
      </c>
      <c r="K12" s="252">
        <v>59509</v>
      </c>
      <c r="L12" s="260">
        <f t="shared" si="6"/>
        <v>0.2787734227264913</v>
      </c>
      <c r="M12" s="259">
        <f t="shared" si="7"/>
        <v>12973</v>
      </c>
      <c r="N12" s="258">
        <f t="shared" si="8"/>
        <v>0.12345906965357853</v>
      </c>
      <c r="O12" s="252">
        <v>58416</v>
      </c>
      <c r="P12" s="260">
        <f t="shared" si="9"/>
        <v>-1.8366969702061864E-2</v>
      </c>
      <c r="Q12" s="259">
        <f t="shared" si="10"/>
        <v>-1093</v>
      </c>
      <c r="R12" s="260">
        <f t="shared" si="1"/>
        <v>0.35025310311351499</v>
      </c>
      <c r="S12" s="259">
        <f t="shared" si="2"/>
        <v>15153</v>
      </c>
      <c r="T12" s="258">
        <f t="shared" si="11"/>
        <v>0.11760560970061061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13348</v>
      </c>
      <c r="D13" s="252">
        <v>5101</v>
      </c>
      <c r="E13" s="252">
        <v>6944</v>
      </c>
      <c r="F13" s="253">
        <f t="shared" si="0"/>
        <v>2.4687407786630262E-2</v>
      </c>
      <c r="G13" s="252">
        <v>12895</v>
      </c>
      <c r="H13" s="264">
        <f t="shared" si="3"/>
        <v>0.85699884792626735</v>
      </c>
      <c r="I13" s="255">
        <f t="shared" si="4"/>
        <v>5951</v>
      </c>
      <c r="J13" s="253">
        <f t="shared" si="5"/>
        <v>2.8027368796268524E-2</v>
      </c>
      <c r="K13" s="252">
        <v>20325</v>
      </c>
      <c r="L13" s="260">
        <f t="shared" si="6"/>
        <v>0.57619232260566111</v>
      </c>
      <c r="M13" s="259">
        <f t="shared" si="7"/>
        <v>7430</v>
      </c>
      <c r="N13" s="258">
        <f t="shared" si="8"/>
        <v>4.2166825029978379E-2</v>
      </c>
      <c r="O13" s="252">
        <v>17951</v>
      </c>
      <c r="P13" s="260">
        <f t="shared" si="9"/>
        <v>-0.11680196801968024</v>
      </c>
      <c r="Q13" s="259">
        <f t="shared" si="10"/>
        <v>-2374</v>
      </c>
      <c r="R13" s="260">
        <f t="shared" si="1"/>
        <v>0.34484566976326048</v>
      </c>
      <c r="S13" s="259">
        <f t="shared" si="2"/>
        <v>4603</v>
      </c>
      <c r="T13" s="258">
        <f t="shared" si="11"/>
        <v>3.6139727125028435E-2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16407</v>
      </c>
      <c r="D14" s="252">
        <v>4587</v>
      </c>
      <c r="E14" s="252">
        <v>9019</v>
      </c>
      <c r="F14" s="258">
        <f t="shared" si="0"/>
        <v>3.2064477365728448E-2</v>
      </c>
      <c r="G14" s="252">
        <v>7256</v>
      </c>
      <c r="H14" s="260">
        <f t="shared" si="3"/>
        <v>-0.19547621687548511</v>
      </c>
      <c r="I14" s="259">
        <f t="shared" si="4"/>
        <v>-1763</v>
      </c>
      <c r="J14" s="258">
        <f t="shared" si="5"/>
        <v>1.5770964558799876E-2</v>
      </c>
      <c r="K14" s="252">
        <v>9010</v>
      </c>
      <c r="L14" s="260">
        <f t="shared" si="6"/>
        <v>0.24173098125689085</v>
      </c>
      <c r="M14" s="259">
        <f t="shared" si="7"/>
        <v>1754</v>
      </c>
      <c r="N14" s="258">
        <f t="shared" si="8"/>
        <v>1.8692403125220428E-2</v>
      </c>
      <c r="O14" s="252">
        <v>7991</v>
      </c>
      <c r="P14" s="260">
        <f t="shared" si="9"/>
        <v>-0.11309655937846841</v>
      </c>
      <c r="Q14" s="259">
        <f t="shared" si="10"/>
        <v>-1019</v>
      </c>
      <c r="R14" s="260">
        <f t="shared" si="1"/>
        <v>-0.512951788870604</v>
      </c>
      <c r="S14" s="259">
        <f t="shared" si="2"/>
        <v>-8416</v>
      </c>
      <c r="T14" s="258">
        <f t="shared" si="11"/>
        <v>1.6087825717570177E-2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15258</v>
      </c>
      <c r="D15" s="252">
        <v>10850</v>
      </c>
      <c r="E15" s="252">
        <v>2574</v>
      </c>
      <c r="F15" s="253">
        <f t="shared" si="0"/>
        <v>9.1511214923367355E-3</v>
      </c>
      <c r="G15" s="252">
        <v>6675</v>
      </c>
      <c r="H15" s="264">
        <f t="shared" si="3"/>
        <v>1.5932400932400932</v>
      </c>
      <c r="I15" s="255">
        <f t="shared" si="4"/>
        <v>4101</v>
      </c>
      <c r="J15" s="253">
        <f t="shared" si="5"/>
        <v>1.4508157170615928E-2</v>
      </c>
      <c r="K15" s="252">
        <v>10712</v>
      </c>
      <c r="L15" s="260">
        <f t="shared" si="6"/>
        <v>0.60479400749063661</v>
      </c>
      <c r="M15" s="259">
        <f t="shared" si="7"/>
        <v>4037</v>
      </c>
      <c r="N15" s="258">
        <f t="shared" si="8"/>
        <v>2.2223420896488485E-2</v>
      </c>
      <c r="O15" s="252">
        <v>17927</v>
      </c>
      <c r="P15" s="260">
        <f t="shared" si="9"/>
        <v>0.67354368932038833</v>
      </c>
      <c r="Q15" s="259">
        <f t="shared" si="10"/>
        <v>7215</v>
      </c>
      <c r="R15" s="260">
        <f t="shared" si="1"/>
        <v>0.17492462970245115</v>
      </c>
      <c r="S15" s="259">
        <f t="shared" si="2"/>
        <v>2669</v>
      </c>
      <c r="T15" s="258">
        <f t="shared" si="11"/>
        <v>3.6091409290311668E-2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16795</v>
      </c>
      <c r="D16" s="252">
        <f>D6-SUM(D7:D15)</f>
        <v>30441</v>
      </c>
      <c r="E16" s="252">
        <f>E6-SUM(E7:E15)</f>
        <v>5656</v>
      </c>
      <c r="F16" s="258">
        <f t="shared" si="0"/>
        <v>2.0108291826206905E-2</v>
      </c>
      <c r="G16" s="252">
        <f>G6-SUM(G7:G15)</f>
        <v>12337</v>
      </c>
      <c r="H16" s="260">
        <f t="shared" si="3"/>
        <v>1.1812234794908063</v>
      </c>
      <c r="I16" s="259">
        <f t="shared" si="4"/>
        <v>6681</v>
      </c>
      <c r="J16" s="258">
        <f t="shared" si="5"/>
        <v>2.6814552062005798E-2</v>
      </c>
      <c r="K16" s="252">
        <f>K6-SUM(K7:K15)</f>
        <v>12728</v>
      </c>
      <c r="L16" s="260">
        <f t="shared" si="6"/>
        <v>3.1693280376104305E-2</v>
      </c>
      <c r="M16" s="259">
        <f t="shared" si="7"/>
        <v>391</v>
      </c>
      <c r="N16" s="258">
        <f t="shared" si="8"/>
        <v>2.6405872028613275E-2</v>
      </c>
      <c r="O16" s="252">
        <f>O6-SUM(O7:O15)</f>
        <v>14118</v>
      </c>
      <c r="P16" s="260">
        <f t="shared" si="9"/>
        <v>0.10920804525455696</v>
      </c>
      <c r="Q16" s="259">
        <f t="shared" si="10"/>
        <v>1390</v>
      </c>
      <c r="R16" s="260">
        <f t="shared" si="1"/>
        <v>-0.15939267639178323</v>
      </c>
      <c r="S16" s="259">
        <f t="shared" si="2"/>
        <v>-2677</v>
      </c>
      <c r="T16" s="258">
        <f t="shared" si="11"/>
        <v>2.8422966272138125E-2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4615D-2C37-4723-A305-92DAAB6B642F}">
  <sheetPr>
    <tabColor theme="4" tint="0.39997558519241921"/>
  </sheetPr>
  <dimension ref="A1:AE149"/>
  <sheetViews>
    <sheetView showGridLines="0" zoomScaleNormal="100" workbookViewId="0">
      <selection activeCell="D15" sqref="D1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328320</v>
      </c>
      <c r="D6" s="243">
        <v>151426</v>
      </c>
      <c r="E6" s="243">
        <v>325238</v>
      </c>
      <c r="F6" s="244">
        <f>E6/$E$6</f>
        <v>1</v>
      </c>
      <c r="G6" s="243">
        <v>341997</v>
      </c>
      <c r="H6" s="244">
        <f>G6/E6-1</f>
        <v>5.152841918840978E-2</v>
      </c>
      <c r="I6" s="243">
        <f>G6-E6</f>
        <v>16759</v>
      </c>
      <c r="J6" s="244">
        <f>G6/$G$6</f>
        <v>1</v>
      </c>
      <c r="K6" s="243">
        <v>348792</v>
      </c>
      <c r="L6" s="244">
        <f>K6/G6-1</f>
        <v>1.9868595338555561E-2</v>
      </c>
      <c r="M6" s="243">
        <f>K6-G6</f>
        <v>6795</v>
      </c>
      <c r="N6" s="244">
        <f>K6/$K$6</f>
        <v>1</v>
      </c>
      <c r="O6" s="243">
        <v>338193</v>
      </c>
      <c r="P6" s="244">
        <f>O6/K6-1</f>
        <v>-3.0387738250877261E-2</v>
      </c>
      <c r="Q6" s="243">
        <f>O6-K6</f>
        <v>-10599</v>
      </c>
      <c r="R6" s="244">
        <f>IFERROR(O6/C6-1,"-")</f>
        <v>3.0071271929824617E-2</v>
      </c>
      <c r="S6" s="243">
        <f>O6-C6</f>
        <v>9873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94584</v>
      </c>
      <c r="D7" s="252">
        <v>42842</v>
      </c>
      <c r="E7" s="252">
        <v>110132</v>
      </c>
      <c r="F7" s="258">
        <f t="shared" ref="F7:F16" si="0">E7/$E$6</f>
        <v>0.33861971848308009</v>
      </c>
      <c r="G7" s="252">
        <v>74040</v>
      </c>
      <c r="H7" s="260">
        <f>G7/E7-1</f>
        <v>-0.32771583191079801</v>
      </c>
      <c r="I7" s="259">
        <f>G7-E7</f>
        <v>-36092</v>
      </c>
      <c r="J7" s="258">
        <f>G7/$G$6</f>
        <v>0.21649312713269414</v>
      </c>
      <c r="K7" s="252">
        <v>63391</v>
      </c>
      <c r="L7" s="260">
        <f>K7/G7-1</f>
        <v>-0.14382766072393305</v>
      </c>
      <c r="M7" s="259">
        <f>K7-G7</f>
        <v>-10649</v>
      </c>
      <c r="N7" s="258">
        <f>K7/$K$6</f>
        <v>0.18174442074359504</v>
      </c>
      <c r="O7" s="252">
        <v>50766</v>
      </c>
      <c r="P7" s="260">
        <f>O7/K7-1</f>
        <v>-0.19916076414632988</v>
      </c>
      <c r="Q7" s="259">
        <f>O7-K7</f>
        <v>-12625</v>
      </c>
      <c r="R7" s="260">
        <f t="shared" ref="R7:R16" si="1">IFERROR(O7/C7-1,"-")</f>
        <v>-0.4632707434661254</v>
      </c>
      <c r="S7" s="259">
        <f t="shared" ref="S7:S16" si="2">O7-C7</f>
        <v>-43818</v>
      </c>
      <c r="T7" s="258">
        <f>O7/$O$6</f>
        <v>0.15010955282930161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40885</v>
      </c>
      <c r="D8" s="252">
        <v>16143</v>
      </c>
      <c r="E8" s="252">
        <v>35855</v>
      </c>
      <c r="F8" s="258">
        <f t="shared" si="0"/>
        <v>0.11024234560537206</v>
      </c>
      <c r="G8" s="252">
        <v>41441</v>
      </c>
      <c r="H8" s="260">
        <f t="shared" ref="H8:H16" si="3">G8/E8-1</f>
        <v>0.15579417096639236</v>
      </c>
      <c r="I8" s="259">
        <f t="shared" ref="I8:I16" si="4">G8-E8</f>
        <v>5586</v>
      </c>
      <c r="J8" s="258">
        <f t="shared" ref="J8:J16" si="5">G8/$G$6</f>
        <v>0.12117357754600186</v>
      </c>
      <c r="K8" s="252">
        <v>42012</v>
      </c>
      <c r="L8" s="260">
        <f t="shared" ref="L8:L16" si="6">K8/G8-1</f>
        <v>1.3778625033179726E-2</v>
      </c>
      <c r="M8" s="259">
        <f t="shared" ref="M8:M16" si="7">K8-G8</f>
        <v>571</v>
      </c>
      <c r="N8" s="258">
        <f t="shared" ref="N8:N16" si="8">K8/$K$6</f>
        <v>0.12045001032133765</v>
      </c>
      <c r="O8" s="252">
        <v>41448</v>
      </c>
      <c r="P8" s="260">
        <f t="shared" ref="P8:P16" si="9">O8/K8-1</f>
        <v>-1.3424735789774322E-2</v>
      </c>
      <c r="Q8" s="259">
        <f t="shared" ref="Q8:Q16" si="10">O8-K8</f>
        <v>-564</v>
      </c>
      <c r="R8" s="260">
        <f t="shared" si="1"/>
        <v>1.3770331417390258E-2</v>
      </c>
      <c r="S8" s="259">
        <f t="shared" si="2"/>
        <v>563</v>
      </c>
      <c r="T8" s="258">
        <f t="shared" ref="T8:T16" si="11">O8/$O$6</f>
        <v>0.12255723802680718</v>
      </c>
      <c r="V8" s="29"/>
      <c r="W8" s="79"/>
      <c r="AE8" s="1"/>
    </row>
    <row r="9" spans="1:31" s="4" customFormat="1" x14ac:dyDescent="0.25">
      <c r="B9" s="235" t="s">
        <v>46</v>
      </c>
      <c r="C9" s="252">
        <v>4959</v>
      </c>
      <c r="D9" s="252">
        <v>1503</v>
      </c>
      <c r="E9" s="252">
        <v>1994</v>
      </c>
      <c r="F9" s="253">
        <f t="shared" si="0"/>
        <v>6.1308949138784517E-3</v>
      </c>
      <c r="G9" s="252">
        <v>2187</v>
      </c>
      <c r="H9" s="264">
        <f t="shared" si="3"/>
        <v>9.679037111333999E-2</v>
      </c>
      <c r="I9" s="255">
        <f t="shared" si="4"/>
        <v>193</v>
      </c>
      <c r="J9" s="253">
        <f t="shared" si="5"/>
        <v>6.3947929367801472E-3</v>
      </c>
      <c r="K9" s="252">
        <v>12282</v>
      </c>
      <c r="L9" s="260">
        <f t="shared" si="6"/>
        <v>4.6159122085048008</v>
      </c>
      <c r="M9" s="259">
        <f t="shared" si="7"/>
        <v>10095</v>
      </c>
      <c r="N9" s="258">
        <f t="shared" si="8"/>
        <v>3.5212963600082574E-2</v>
      </c>
      <c r="O9" s="252">
        <v>5931</v>
      </c>
      <c r="P9" s="260">
        <f t="shared" si="9"/>
        <v>-0.51709819247679534</v>
      </c>
      <c r="Q9" s="259">
        <f t="shared" si="10"/>
        <v>-6351</v>
      </c>
      <c r="R9" s="260">
        <f t="shared" si="1"/>
        <v>0.19600725952813058</v>
      </c>
      <c r="S9" s="259">
        <f t="shared" si="2"/>
        <v>972</v>
      </c>
      <c r="T9" s="258">
        <f t="shared" si="11"/>
        <v>1.7537323362695267E-2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56186</v>
      </c>
      <c r="D10" s="252">
        <v>16241</v>
      </c>
      <c r="E10" s="252">
        <v>45986</v>
      </c>
      <c r="F10" s="258">
        <f t="shared" si="0"/>
        <v>0.14139184228165222</v>
      </c>
      <c r="G10" s="252">
        <v>76215</v>
      </c>
      <c r="H10" s="260">
        <f t="shared" si="3"/>
        <v>0.6573522376375418</v>
      </c>
      <c r="I10" s="259">
        <f t="shared" si="4"/>
        <v>30229</v>
      </c>
      <c r="J10" s="258">
        <f t="shared" si="5"/>
        <v>0.22285283204238635</v>
      </c>
      <c r="K10" s="252">
        <v>76079</v>
      </c>
      <c r="L10" s="260">
        <f t="shared" si="6"/>
        <v>-1.7844256379977441E-3</v>
      </c>
      <c r="M10" s="259">
        <f t="shared" si="7"/>
        <v>-136</v>
      </c>
      <c r="N10" s="258">
        <f t="shared" si="8"/>
        <v>0.21812140186701529</v>
      </c>
      <c r="O10" s="252">
        <v>86382</v>
      </c>
      <c r="P10" s="260">
        <f t="shared" si="9"/>
        <v>0.13542501873053014</v>
      </c>
      <c r="Q10" s="259">
        <f t="shared" si="10"/>
        <v>10303</v>
      </c>
      <c r="R10" s="260">
        <f t="shared" si="1"/>
        <v>0.5374292528387854</v>
      </c>
      <c r="S10" s="259">
        <f t="shared" si="2"/>
        <v>30196</v>
      </c>
      <c r="T10" s="258">
        <f>O10/$O$6</f>
        <v>0.25542219974984698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9234</v>
      </c>
      <c r="D11" s="252">
        <v>2058</v>
      </c>
      <c r="E11" s="252">
        <v>21947</v>
      </c>
      <c r="F11" s="253">
        <f t="shared" si="0"/>
        <v>6.7479814781790562E-2</v>
      </c>
      <c r="G11" s="252">
        <v>13592</v>
      </c>
      <c r="H11" s="264">
        <f t="shared" si="3"/>
        <v>-0.38068984371440284</v>
      </c>
      <c r="I11" s="255">
        <f t="shared" si="4"/>
        <v>-8355</v>
      </c>
      <c r="J11" s="253">
        <f t="shared" si="5"/>
        <v>3.9743038681625861E-2</v>
      </c>
      <c r="K11" s="252">
        <v>16768</v>
      </c>
      <c r="L11" s="260">
        <f t="shared" si="6"/>
        <v>0.23366686286050609</v>
      </c>
      <c r="M11" s="259">
        <f t="shared" si="7"/>
        <v>3176</v>
      </c>
      <c r="N11" s="258">
        <f t="shared" si="8"/>
        <v>4.8074497121493615E-2</v>
      </c>
      <c r="O11" s="252">
        <v>13342</v>
      </c>
      <c r="P11" s="260">
        <f t="shared" si="9"/>
        <v>-0.20431774809160308</v>
      </c>
      <c r="Q11" s="259">
        <f t="shared" si="10"/>
        <v>-3426</v>
      </c>
      <c r="R11" s="260">
        <f t="shared" si="1"/>
        <v>0.44487762616417581</v>
      </c>
      <c r="S11" s="259">
        <f t="shared" si="2"/>
        <v>4108</v>
      </c>
      <c r="T11" s="258">
        <f t="shared" si="11"/>
        <v>3.945084611449675E-2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44251</v>
      </c>
      <c r="D12" s="252">
        <v>16691</v>
      </c>
      <c r="E12" s="252">
        <v>34948</v>
      </c>
      <c r="F12" s="258">
        <f t="shared" si="0"/>
        <v>0.10745361858085463</v>
      </c>
      <c r="G12" s="252">
        <v>50706</v>
      </c>
      <c r="H12" s="260">
        <f t="shared" si="3"/>
        <v>0.45089847773835423</v>
      </c>
      <c r="I12" s="259">
        <f t="shared" si="4"/>
        <v>15758</v>
      </c>
      <c r="J12" s="258">
        <f t="shared" si="5"/>
        <v>0.14826445846016192</v>
      </c>
      <c r="K12" s="252">
        <v>48815</v>
      </c>
      <c r="L12" s="260">
        <f t="shared" si="6"/>
        <v>-3.7293416952628888E-2</v>
      </c>
      <c r="M12" s="259">
        <f t="shared" si="7"/>
        <v>-1891</v>
      </c>
      <c r="N12" s="258">
        <f t="shared" si="8"/>
        <v>0.13995447143283102</v>
      </c>
      <c r="O12" s="252">
        <v>57435</v>
      </c>
      <c r="P12" s="260">
        <f t="shared" si="9"/>
        <v>0.17658506606575841</v>
      </c>
      <c r="Q12" s="259">
        <f t="shared" si="10"/>
        <v>8620</v>
      </c>
      <c r="R12" s="260">
        <f t="shared" si="1"/>
        <v>0.29793676979051331</v>
      </c>
      <c r="S12" s="259">
        <f t="shared" si="2"/>
        <v>13184</v>
      </c>
      <c r="T12" s="258">
        <f t="shared" si="11"/>
        <v>0.16982906210359175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12910</v>
      </c>
      <c r="D13" s="252">
        <v>5930</v>
      </c>
      <c r="E13" s="252">
        <v>7014</v>
      </c>
      <c r="F13" s="253">
        <f t="shared" si="0"/>
        <v>2.1565745700071946E-2</v>
      </c>
      <c r="G13" s="252">
        <v>11891</v>
      </c>
      <c r="H13" s="264">
        <f t="shared" si="3"/>
        <v>0.69532363843741085</v>
      </c>
      <c r="I13" s="255">
        <f t="shared" si="4"/>
        <v>4877</v>
      </c>
      <c r="J13" s="253">
        <f t="shared" si="5"/>
        <v>3.4769310841907972E-2</v>
      </c>
      <c r="K13" s="252">
        <v>9535</v>
      </c>
      <c r="L13" s="260">
        <f t="shared" si="6"/>
        <v>-0.19813304179631652</v>
      </c>
      <c r="M13" s="259">
        <f t="shared" si="7"/>
        <v>-2356</v>
      </c>
      <c r="N13" s="258">
        <f t="shared" si="8"/>
        <v>2.7337209569026813E-2</v>
      </c>
      <c r="O13" s="252">
        <v>8202</v>
      </c>
      <c r="P13" s="260">
        <f t="shared" si="9"/>
        <v>-0.13980073413738858</v>
      </c>
      <c r="Q13" s="259">
        <f t="shared" si="10"/>
        <v>-1333</v>
      </c>
      <c r="R13" s="260">
        <f t="shared" si="1"/>
        <v>-0.36467854376452358</v>
      </c>
      <c r="S13" s="259">
        <f t="shared" si="2"/>
        <v>-4708</v>
      </c>
      <c r="T13" s="258">
        <f t="shared" si="11"/>
        <v>2.4252423911790014E-2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21167</v>
      </c>
      <c r="D14" s="252">
        <v>10065</v>
      </c>
      <c r="E14" s="252">
        <v>28597</v>
      </c>
      <c r="F14" s="258">
        <f t="shared" si="0"/>
        <v>8.7926380066289916E-2</v>
      </c>
      <c r="G14" s="252">
        <v>17244</v>
      </c>
      <c r="H14" s="260">
        <f t="shared" si="3"/>
        <v>-0.39699968528167295</v>
      </c>
      <c r="I14" s="259">
        <f t="shared" si="4"/>
        <v>-11353</v>
      </c>
      <c r="J14" s="258">
        <f t="shared" si="5"/>
        <v>5.0421494925394085E-2</v>
      </c>
      <c r="K14" s="252">
        <v>17464</v>
      </c>
      <c r="L14" s="260">
        <f t="shared" si="6"/>
        <v>1.2758060774762159E-2</v>
      </c>
      <c r="M14" s="259">
        <f t="shared" si="7"/>
        <v>220</v>
      </c>
      <c r="N14" s="258">
        <f t="shared" si="8"/>
        <v>5.0069955732929654E-2</v>
      </c>
      <c r="O14" s="252">
        <v>15005</v>
      </c>
      <c r="P14" s="260">
        <f t="shared" si="9"/>
        <v>-0.14080393953275305</v>
      </c>
      <c r="Q14" s="259">
        <f t="shared" si="10"/>
        <v>-2459</v>
      </c>
      <c r="R14" s="260">
        <f t="shared" si="1"/>
        <v>-0.29111352577124772</v>
      </c>
      <c r="S14" s="259">
        <f t="shared" si="2"/>
        <v>-6162</v>
      </c>
      <c r="T14" s="258">
        <f t="shared" si="11"/>
        <v>4.4368156644283001E-2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18634</v>
      </c>
      <c r="D15" s="252">
        <v>6072</v>
      </c>
      <c r="E15" s="252">
        <v>16748</v>
      </c>
      <c r="F15" s="253">
        <f t="shared" si="0"/>
        <v>5.1494597802224831E-2</v>
      </c>
      <c r="G15" s="252">
        <v>22757</v>
      </c>
      <c r="H15" s="264">
        <f t="shared" si="3"/>
        <v>0.35878910914736095</v>
      </c>
      <c r="I15" s="255">
        <f t="shared" si="4"/>
        <v>6009</v>
      </c>
      <c r="J15" s="253">
        <f t="shared" si="5"/>
        <v>6.6541519370052954E-2</v>
      </c>
      <c r="K15" s="252">
        <v>28471</v>
      </c>
      <c r="L15" s="260">
        <f t="shared" si="6"/>
        <v>0.25108757744869714</v>
      </c>
      <c r="M15" s="259">
        <f t="shared" si="7"/>
        <v>5714</v>
      </c>
      <c r="N15" s="258">
        <f t="shared" si="8"/>
        <v>8.1627445583614303E-2</v>
      </c>
      <c r="O15" s="252">
        <v>30835</v>
      </c>
      <c r="P15" s="260">
        <f t="shared" si="9"/>
        <v>8.303185697727522E-2</v>
      </c>
      <c r="Q15" s="259">
        <f t="shared" si="10"/>
        <v>2364</v>
      </c>
      <c r="R15" s="260">
        <f t="shared" si="1"/>
        <v>0.65477084898572513</v>
      </c>
      <c r="S15" s="259">
        <f t="shared" si="2"/>
        <v>12201</v>
      </c>
      <c r="T15" s="258">
        <f t="shared" si="11"/>
        <v>9.1175748758844807E-2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25510</v>
      </c>
      <c r="D16" s="252">
        <f>D6-SUM(D7:D15)</f>
        <v>33881</v>
      </c>
      <c r="E16" s="252">
        <f>E6-SUM(E7:E15)</f>
        <v>22017</v>
      </c>
      <c r="F16" s="258">
        <f t="shared" si="0"/>
        <v>6.769504178478529E-2</v>
      </c>
      <c r="G16" s="252">
        <f>G6-SUM(G7:G15)</f>
        <v>31924</v>
      </c>
      <c r="H16" s="260">
        <f t="shared" si="3"/>
        <v>0.44997047735840479</v>
      </c>
      <c r="I16" s="259">
        <f t="shared" si="4"/>
        <v>9907</v>
      </c>
      <c r="J16" s="258">
        <f t="shared" si="5"/>
        <v>9.3345848062994702E-2</v>
      </c>
      <c r="K16" s="252">
        <f>K6-SUM(K7:K15)</f>
        <v>33975</v>
      </c>
      <c r="L16" s="260">
        <f t="shared" si="6"/>
        <v>6.4246335045733627E-2</v>
      </c>
      <c r="M16" s="259">
        <f t="shared" si="7"/>
        <v>2051</v>
      </c>
      <c r="N16" s="258">
        <f t="shared" si="8"/>
        <v>9.7407624028074041E-2</v>
      </c>
      <c r="O16" s="252">
        <f>O6-SUM(O7:O15)</f>
        <v>28847</v>
      </c>
      <c r="P16" s="260">
        <f t="shared" si="9"/>
        <v>-0.15093451066961006</v>
      </c>
      <c r="Q16" s="259">
        <f t="shared" si="10"/>
        <v>-5128</v>
      </c>
      <c r="R16" s="260">
        <f t="shared" si="1"/>
        <v>0.13081144649157195</v>
      </c>
      <c r="S16" s="259">
        <f t="shared" si="2"/>
        <v>3337</v>
      </c>
      <c r="T16" s="258">
        <f t="shared" si="11"/>
        <v>8.5297448498342657E-2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F3EA8-B095-4847-8521-B2ABC30DB196}">
  <sheetPr>
    <tabColor theme="4" tint="0.39997558519241921"/>
  </sheetPr>
  <dimension ref="A4:E23"/>
  <sheetViews>
    <sheetView showGridLines="0" zoomScaleNormal="100" workbookViewId="0">
      <selection activeCell="D15" sqref="D1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D6981-E5F6-4416-8414-0F6F2C7F2E4F}">
  <sheetPr>
    <tabColor theme="4" tint="0.39997558519241921"/>
  </sheetPr>
  <dimension ref="A4:E23"/>
  <sheetViews>
    <sheetView showGridLines="0" zoomScaleNormal="100" workbookViewId="0">
      <selection activeCell="D15" sqref="D1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106138</v>
      </c>
      <c r="D8" s="116">
        <f t="shared" ref="D8:D20" si="0">C8/C9-1</f>
        <v>-0.11843318355108512</v>
      </c>
    </row>
    <row r="9" spans="1:5" x14ac:dyDescent="0.25">
      <c r="A9" s="1"/>
      <c r="B9" s="114">
        <v>2022</v>
      </c>
      <c r="C9" s="115">
        <v>120397</v>
      </c>
      <c r="D9" s="116">
        <f t="shared" si="0"/>
        <v>-4.3087050728592979E-3</v>
      </c>
    </row>
    <row r="10" spans="1:5" x14ac:dyDescent="0.25">
      <c r="A10" s="1"/>
      <c r="B10" s="114">
        <v>2021</v>
      </c>
      <c r="C10" s="115">
        <v>120918</v>
      </c>
      <c r="D10" s="116">
        <f t="shared" si="0"/>
        <v>1.4417519840067849</v>
      </c>
    </row>
    <row r="11" spans="1:5" x14ac:dyDescent="0.25">
      <c r="A11" s="1" t="s">
        <v>72</v>
      </c>
      <c r="B11" s="114">
        <v>2020</v>
      </c>
      <c r="C11" s="115">
        <v>49521</v>
      </c>
      <c r="D11" s="116">
        <f t="shared" si="0"/>
        <v>-0.54948144104803487</v>
      </c>
    </row>
    <row r="12" spans="1:5" x14ac:dyDescent="0.25">
      <c r="A12" s="1" t="s">
        <v>74</v>
      </c>
      <c r="B12" s="114">
        <v>2019</v>
      </c>
      <c r="C12" s="115">
        <v>109920</v>
      </c>
      <c r="D12" s="116">
        <f t="shared" si="0"/>
        <v>9.7761931869251306E-2</v>
      </c>
    </row>
    <row r="13" spans="1:5" x14ac:dyDescent="0.25">
      <c r="A13" s="1" t="s">
        <v>76</v>
      </c>
      <c r="B13" s="114">
        <v>2018</v>
      </c>
      <c r="C13" s="115">
        <v>100131</v>
      </c>
      <c r="D13" s="116">
        <f t="shared" si="0"/>
        <v>6.5946217642622873E-3</v>
      </c>
    </row>
    <row r="14" spans="1:5" x14ac:dyDescent="0.25">
      <c r="A14" s="1" t="s">
        <v>78</v>
      </c>
      <c r="B14" s="114">
        <v>2017</v>
      </c>
      <c r="C14" s="115">
        <v>99475</v>
      </c>
      <c r="D14" s="116">
        <f>C14/C15-1</f>
        <v>0.13697408876341566</v>
      </c>
    </row>
    <row r="15" spans="1:5" x14ac:dyDescent="0.25">
      <c r="A15" s="1" t="s">
        <v>80</v>
      </c>
      <c r="B15" s="114">
        <v>2016</v>
      </c>
      <c r="C15" s="115">
        <v>87491</v>
      </c>
      <c r="D15" s="116">
        <f>C15/C16-1</f>
        <v>-9.0624675189689197E-2</v>
      </c>
    </row>
    <row r="16" spans="1:5" x14ac:dyDescent="0.25">
      <c r="A16" s="1" t="s">
        <v>82</v>
      </c>
      <c r="B16" s="114">
        <v>2015</v>
      </c>
      <c r="C16" s="115">
        <v>96210</v>
      </c>
      <c r="D16" s="116">
        <f t="shared" si="0"/>
        <v>-9.9106691387156554E-2</v>
      </c>
    </row>
    <row r="17" spans="1:4" x14ac:dyDescent="0.25">
      <c r="A17" s="1" t="s">
        <v>84</v>
      </c>
      <c r="B17" s="114">
        <v>2014</v>
      </c>
      <c r="C17" s="115">
        <v>106794</v>
      </c>
      <c r="D17" s="116">
        <f t="shared" si="0"/>
        <v>-0.15370473096124893</v>
      </c>
    </row>
    <row r="18" spans="1:4" x14ac:dyDescent="0.25">
      <c r="A18" s="1" t="s">
        <v>86</v>
      </c>
      <c r="B18" s="114">
        <v>2013</v>
      </c>
      <c r="C18" s="115">
        <v>126190</v>
      </c>
      <c r="D18" s="116">
        <f t="shared" si="0"/>
        <v>-0.15506066368481664</v>
      </c>
    </row>
    <row r="19" spans="1:4" x14ac:dyDescent="0.25">
      <c r="A19" s="1" t="s">
        <v>88</v>
      </c>
      <c r="B19" s="114">
        <v>2012</v>
      </c>
      <c r="C19" s="115">
        <v>149348</v>
      </c>
      <c r="D19" s="116">
        <f>C19/C20-1</f>
        <v>-7.4264391398942586E-2</v>
      </c>
    </row>
    <row r="20" spans="1:4" x14ac:dyDescent="0.25">
      <c r="A20" s="1" t="s">
        <v>90</v>
      </c>
      <c r="B20" s="114">
        <v>2011</v>
      </c>
      <c r="C20" s="115">
        <v>161329</v>
      </c>
      <c r="D20" s="116">
        <f t="shared" si="0"/>
        <v>-0.11433606359384263</v>
      </c>
    </row>
    <row r="21" spans="1:4" x14ac:dyDescent="0.25">
      <c r="A21" s="1" t="s">
        <v>92</v>
      </c>
      <c r="B21" s="114">
        <v>2010</v>
      </c>
      <c r="C21" s="115">
        <v>182156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BD421-13B7-4BE2-81BB-8F8E43E73FCC}">
  <sheetPr>
    <tabColor theme="4" tint="0.39997558519241921"/>
  </sheetPr>
  <dimension ref="A4:E23"/>
  <sheetViews>
    <sheetView showGridLines="0" zoomScaleNormal="100" workbookViewId="0">
      <selection activeCell="D15" sqref="D1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75374</v>
      </c>
      <c r="D8" s="116">
        <f t="shared" ref="D8:D20" si="0">C8/C9-1</f>
        <v>-0.13174597689232936</v>
      </c>
    </row>
    <row r="9" spans="1:5" x14ac:dyDescent="0.25">
      <c r="A9" s="1"/>
      <c r="B9" s="114">
        <v>2022</v>
      </c>
      <c r="C9" s="115">
        <v>86811</v>
      </c>
      <c r="D9" s="116">
        <f t="shared" si="0"/>
        <v>-0.31464639287575202</v>
      </c>
    </row>
    <row r="10" spans="1:5" x14ac:dyDescent="0.25">
      <c r="A10" s="1"/>
      <c r="B10" s="114">
        <v>2021</v>
      </c>
      <c r="C10" s="115">
        <v>126666</v>
      </c>
      <c r="D10" s="116">
        <f t="shared" si="0"/>
        <v>0.84978678661136753</v>
      </c>
    </row>
    <row r="11" spans="1:5" x14ac:dyDescent="0.25">
      <c r="A11" s="1" t="s">
        <v>72</v>
      </c>
      <c r="B11" s="114">
        <v>2020</v>
      </c>
      <c r="C11" s="115">
        <v>68476</v>
      </c>
      <c r="D11" s="116">
        <f t="shared" si="0"/>
        <v>-0.39437678544579757</v>
      </c>
    </row>
    <row r="12" spans="1:5" x14ac:dyDescent="0.25">
      <c r="A12" s="1" t="s">
        <v>74</v>
      </c>
      <c r="B12" s="114">
        <v>2019</v>
      </c>
      <c r="C12" s="115">
        <v>113067</v>
      </c>
      <c r="D12" s="116">
        <f t="shared" si="0"/>
        <v>0.26069843676828053</v>
      </c>
    </row>
    <row r="13" spans="1:5" x14ac:dyDescent="0.25">
      <c r="A13" s="1" t="s">
        <v>76</v>
      </c>
      <c r="B13" s="114">
        <v>2018</v>
      </c>
      <c r="C13" s="115">
        <v>89686</v>
      </c>
      <c r="D13" s="116">
        <f t="shared" si="0"/>
        <v>0.39852484835253943</v>
      </c>
    </row>
    <row r="14" spans="1:5" x14ac:dyDescent="0.25">
      <c r="A14" s="1" t="s">
        <v>78</v>
      </c>
      <c r="B14" s="114">
        <v>2017</v>
      </c>
      <c r="C14" s="115">
        <v>64129</v>
      </c>
      <c r="D14" s="116">
        <f>C14/C15-1</f>
        <v>-0.16968990742539003</v>
      </c>
    </row>
    <row r="15" spans="1:5" x14ac:dyDescent="0.25">
      <c r="A15" s="1" t="s">
        <v>80</v>
      </c>
      <c r="B15" s="114">
        <v>2016</v>
      </c>
      <c r="C15" s="115">
        <v>77235</v>
      </c>
      <c r="D15" s="116">
        <f>C15/C16-1</f>
        <v>-8.8769334229993224E-2</v>
      </c>
    </row>
    <row r="16" spans="1:5" x14ac:dyDescent="0.25">
      <c r="A16" s="1" t="s">
        <v>82</v>
      </c>
      <c r="B16" s="114">
        <v>2015</v>
      </c>
      <c r="C16" s="115">
        <v>84759</v>
      </c>
      <c r="D16" s="116">
        <f t="shared" si="0"/>
        <v>-0.16893978762415551</v>
      </c>
    </row>
    <row r="17" spans="1:4" x14ac:dyDescent="0.25">
      <c r="A17" s="1" t="s">
        <v>84</v>
      </c>
      <c r="B17" s="114">
        <v>2014</v>
      </c>
      <c r="C17" s="115">
        <v>101989</v>
      </c>
      <c r="D17" s="116">
        <f t="shared" si="0"/>
        <v>0.18318077935938937</v>
      </c>
    </row>
    <row r="18" spans="1:4" x14ac:dyDescent="0.25">
      <c r="A18" s="1" t="s">
        <v>86</v>
      </c>
      <c r="B18" s="114">
        <v>2013</v>
      </c>
      <c r="C18" s="115">
        <v>86199</v>
      </c>
      <c r="D18" s="116">
        <f t="shared" si="0"/>
        <v>-5.765635761372212E-2</v>
      </c>
    </row>
    <row r="19" spans="1:4" x14ac:dyDescent="0.25">
      <c r="A19" s="1" t="s">
        <v>88</v>
      </c>
      <c r="B19" s="114">
        <v>2012</v>
      </c>
      <c r="C19" s="115">
        <v>91473</v>
      </c>
      <c r="D19" s="116">
        <f>C19/C20-1</f>
        <v>-9.0011042468737923E-2</v>
      </c>
    </row>
    <row r="20" spans="1:4" x14ac:dyDescent="0.25">
      <c r="A20" s="1" t="s">
        <v>90</v>
      </c>
      <c r="B20" s="114">
        <v>2011</v>
      </c>
      <c r="C20" s="115">
        <v>100521</v>
      </c>
      <c r="D20" s="116">
        <f t="shared" si="0"/>
        <v>-0.26263167160588008</v>
      </c>
    </row>
    <row r="21" spans="1:4" x14ac:dyDescent="0.25">
      <c r="A21" s="1" t="s">
        <v>92</v>
      </c>
      <c r="B21" s="114">
        <v>2010</v>
      </c>
      <c r="C21" s="115">
        <v>136324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78660-054C-4793-8B5D-460912862384}">
  <sheetPr>
    <tabColor rgb="FF92D050"/>
  </sheetPr>
  <dimension ref="B1:W54"/>
  <sheetViews>
    <sheetView showGridLines="0" zoomScaleNormal="100" workbookViewId="0">
      <selection activeCell="D15" sqref="D15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67671</v>
      </c>
      <c r="O7" s="92">
        <v>108506</v>
      </c>
      <c r="P7" s="92">
        <v>124412</v>
      </c>
      <c r="Q7" s="92">
        <v>380751</v>
      </c>
      <c r="R7" s="92">
        <v>127349</v>
      </c>
      <c r="S7" s="93">
        <f t="shared" ref="S7:S52" si="4">IFERROR(R7/Q7-1,"-")</f>
        <v>-0.66553206688885913</v>
      </c>
      <c r="T7" s="93">
        <f t="shared" ref="T7:T52" si="5">IFERROR(R7/N7-1,"-")</f>
        <v>0.8818844113431159</v>
      </c>
      <c r="U7" s="92">
        <f t="shared" ref="U7:U52" si="6">IFERROR(R7-Q7,"-")</f>
        <v>-253402</v>
      </c>
      <c r="V7" s="92">
        <f t="shared" ref="V7:V52" si="7">IFERROR(R7-N7,"-")</f>
        <v>59678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45474</v>
      </c>
      <c r="O8" s="95">
        <v>79527</v>
      </c>
      <c r="P8" s="95">
        <v>89464</v>
      </c>
      <c r="Q8" s="95">
        <v>90839</v>
      </c>
      <c r="R8" s="95">
        <v>91665</v>
      </c>
      <c r="S8" s="96">
        <f t="shared" si="4"/>
        <v>9.0930107112583425E-3</v>
      </c>
      <c r="T8" s="96">
        <f t="shared" si="5"/>
        <v>1.0157672516163081</v>
      </c>
      <c r="U8" s="95">
        <f t="shared" si="6"/>
        <v>826</v>
      </c>
      <c r="V8" s="95">
        <f t="shared" si="7"/>
        <v>46191</v>
      </c>
      <c r="W8" s="96">
        <f>R8/R7</f>
        <v>0.71979363795553952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35573</v>
      </c>
      <c r="O9" s="52">
        <v>63504</v>
      </c>
      <c r="P9" s="52">
        <v>71177</v>
      </c>
      <c r="Q9" s="52">
        <v>74929</v>
      </c>
      <c r="R9" s="52">
        <v>75342</v>
      </c>
      <c r="S9" s="98">
        <f t="shared" si="4"/>
        <v>5.5118845840729236E-3</v>
      </c>
      <c r="T9" s="98">
        <f t="shared" si="5"/>
        <v>1.117954628510387</v>
      </c>
      <c r="U9" s="52">
        <f t="shared" si="6"/>
        <v>413</v>
      </c>
      <c r="V9" s="52">
        <f t="shared" si="7"/>
        <v>39769</v>
      </c>
      <c r="W9" s="98">
        <f>R9/R7</f>
        <v>0.59161830874211807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9901</v>
      </c>
      <c r="O10" s="52">
        <v>16023</v>
      </c>
      <c r="P10" s="52">
        <v>18287</v>
      </c>
      <c r="Q10" s="52">
        <v>15910</v>
      </c>
      <c r="R10" s="52">
        <v>16323</v>
      </c>
      <c r="S10" s="98">
        <f t="shared" si="4"/>
        <v>2.5958516656191089E-2</v>
      </c>
      <c r="T10" s="98">
        <f t="shared" si="5"/>
        <v>0.64862135137864851</v>
      </c>
      <c r="U10" s="52">
        <f t="shared" si="6"/>
        <v>413</v>
      </c>
      <c r="V10" s="52">
        <f t="shared" si="7"/>
        <v>6422</v>
      </c>
      <c r="W10" s="98">
        <f>R10/R7</f>
        <v>0.1281753292134214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22197</v>
      </c>
      <c r="O11" s="95">
        <v>28979</v>
      </c>
      <c r="P11" s="95">
        <v>34948</v>
      </c>
      <c r="Q11" s="95">
        <v>36078</v>
      </c>
      <c r="R11" s="95">
        <v>35684</v>
      </c>
      <c r="S11" s="96">
        <f t="shared" si="4"/>
        <v>-1.0920782748489399E-2</v>
      </c>
      <c r="T11" s="96">
        <f t="shared" si="5"/>
        <v>0.60760463125647601</v>
      </c>
      <c r="U11" s="95">
        <f t="shared" si="6"/>
        <v>-394</v>
      </c>
      <c r="V11" s="95">
        <f t="shared" si="7"/>
        <v>13487</v>
      </c>
      <c r="W11" s="96">
        <f>R11/R7</f>
        <v>0.28020636204446048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24366</v>
      </c>
      <c r="O12" s="99">
        <v>38935</v>
      </c>
      <c r="P12" s="99">
        <v>44073</v>
      </c>
      <c r="Q12" s="99">
        <v>46343</v>
      </c>
      <c r="R12" s="99">
        <v>46333</v>
      </c>
      <c r="S12" s="100">
        <f t="shared" si="4"/>
        <v>-2.1578231879681997E-4</v>
      </c>
      <c r="T12" s="100">
        <f t="shared" si="5"/>
        <v>0.9015431338750719</v>
      </c>
      <c r="U12" s="99">
        <f t="shared" si="6"/>
        <v>-10</v>
      </c>
      <c r="V12" s="99">
        <f t="shared" si="7"/>
        <v>21967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18619</v>
      </c>
      <c r="O13" s="95">
        <v>31968</v>
      </c>
      <c r="P13" s="95">
        <v>34318</v>
      </c>
      <c r="Q13" s="95">
        <v>35510</v>
      </c>
      <c r="R13" s="95">
        <v>34946</v>
      </c>
      <c r="S13" s="96">
        <f t="shared" si="4"/>
        <v>-1.588284990143618E-2</v>
      </c>
      <c r="T13" s="96">
        <f t="shared" si="5"/>
        <v>0.87689994092056511</v>
      </c>
      <c r="U13" s="95">
        <f t="shared" si="6"/>
        <v>-564</v>
      </c>
      <c r="V13" s="95">
        <f t="shared" si="7"/>
        <v>16327</v>
      </c>
      <c r="W13" s="96">
        <f>R13/R12</f>
        <v>0.75423564198303583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15833</v>
      </c>
      <c r="O14" s="52">
        <v>27191</v>
      </c>
      <c r="P14" s="52">
        <v>29302</v>
      </c>
      <c r="Q14" s="52">
        <v>31185</v>
      </c>
      <c r="R14" s="52">
        <v>30941</v>
      </c>
      <c r="S14" s="98">
        <f t="shared" si="4"/>
        <v>-7.824274490941141E-3</v>
      </c>
      <c r="T14" s="98">
        <f t="shared" si="5"/>
        <v>0.95420956230657494</v>
      </c>
      <c r="U14" s="52">
        <f t="shared" si="6"/>
        <v>-244</v>
      </c>
      <c r="V14" s="52">
        <f t="shared" si="7"/>
        <v>15108</v>
      </c>
      <c r="W14" s="98">
        <f>R14/R12</f>
        <v>0.66779617119547618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4777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8.6439470787559619E-2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6967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0.24576435801696414</v>
      </c>
    </row>
    <row r="17" spans="2:23" x14ac:dyDescent="0.25">
      <c r="B17" s="91" t="s">
        <v>44</v>
      </c>
      <c r="C17" s="99">
        <v>46317</v>
      </c>
      <c r="D17" s="99">
        <v>46648</v>
      </c>
      <c r="E17" s="99">
        <v>23742</v>
      </c>
      <c r="F17" s="99">
        <v>29697</v>
      </c>
      <c r="G17" s="99">
        <v>44233</v>
      </c>
      <c r="H17" s="99">
        <v>45902</v>
      </c>
      <c r="I17" s="100">
        <f t="shared" si="0"/>
        <v>3.7732010037754726E-2</v>
      </c>
      <c r="J17" s="100">
        <f t="shared" si="1"/>
        <v>-1.5992111130166298E-2</v>
      </c>
      <c r="K17" s="99">
        <f t="shared" si="2"/>
        <v>1669</v>
      </c>
      <c r="L17" s="99">
        <f t="shared" si="3"/>
        <v>-746</v>
      </c>
      <c r="M17" s="93">
        <f>H17/H17</f>
        <v>1</v>
      </c>
      <c r="N17" s="99">
        <v>24366</v>
      </c>
      <c r="O17" s="99">
        <v>38935</v>
      </c>
      <c r="P17" s="99">
        <v>44073</v>
      </c>
      <c r="Q17" s="99">
        <v>46343</v>
      </c>
      <c r="R17" s="99">
        <v>46333</v>
      </c>
      <c r="S17" s="100">
        <f t="shared" si="4"/>
        <v>-2.1578231879681997E-4</v>
      </c>
      <c r="T17" s="100">
        <f t="shared" si="5"/>
        <v>0.9015431338750719</v>
      </c>
      <c r="U17" s="99">
        <f t="shared" si="6"/>
        <v>-10</v>
      </c>
      <c r="V17" s="99">
        <f t="shared" si="7"/>
        <v>21967</v>
      </c>
      <c r="W17" s="93">
        <f>R17/R17</f>
        <v>1</v>
      </c>
    </row>
    <row r="18" spans="2:23" x14ac:dyDescent="0.25">
      <c r="B18" s="94" t="s">
        <v>60</v>
      </c>
      <c r="C18" s="95">
        <v>33397</v>
      </c>
      <c r="D18" s="95">
        <v>34050</v>
      </c>
      <c r="E18" s="95">
        <v>17566</v>
      </c>
      <c r="F18" s="95">
        <v>23340</v>
      </c>
      <c r="G18" s="95">
        <v>34827</v>
      </c>
      <c r="H18" s="95">
        <v>34946</v>
      </c>
      <c r="I18" s="96">
        <f t="shared" si="0"/>
        <v>3.4168891951646962E-3</v>
      </c>
      <c r="J18" s="96">
        <f t="shared" si="1"/>
        <v>2.631424375917768E-2</v>
      </c>
      <c r="K18" s="95">
        <f t="shared" si="2"/>
        <v>119</v>
      </c>
      <c r="L18" s="95">
        <f t="shared" si="3"/>
        <v>896</v>
      </c>
      <c r="M18" s="96">
        <f>H18/H17</f>
        <v>0.76131758964750995</v>
      </c>
      <c r="N18" s="95">
        <v>18619</v>
      </c>
      <c r="O18" s="95">
        <v>31968</v>
      </c>
      <c r="P18" s="95">
        <v>34318</v>
      </c>
      <c r="Q18" s="95">
        <v>35510</v>
      </c>
      <c r="R18" s="95">
        <v>34946</v>
      </c>
      <c r="S18" s="96">
        <f t="shared" si="4"/>
        <v>-1.588284990143618E-2</v>
      </c>
      <c r="T18" s="96">
        <f t="shared" si="5"/>
        <v>0.87689994092056511</v>
      </c>
      <c r="U18" s="95">
        <f t="shared" si="6"/>
        <v>-564</v>
      </c>
      <c r="V18" s="95">
        <f t="shared" si="7"/>
        <v>16327</v>
      </c>
      <c r="W18" s="96">
        <f>R18/R17</f>
        <v>0.75423564198303583</v>
      </c>
    </row>
    <row r="19" spans="2:23" x14ac:dyDescent="0.25">
      <c r="B19" s="97" t="s">
        <v>61</v>
      </c>
      <c r="C19" s="52">
        <v>26684</v>
      </c>
      <c r="D19" s="52">
        <v>27660</v>
      </c>
      <c r="E19" s="52">
        <v>14847</v>
      </c>
      <c r="F19" s="52">
        <v>20181</v>
      </c>
      <c r="G19" s="52">
        <v>29820</v>
      </c>
      <c r="H19" s="52">
        <v>30493</v>
      </c>
      <c r="I19" s="98">
        <f t="shared" si="0"/>
        <v>2.2568745808182467E-2</v>
      </c>
      <c r="J19" s="98">
        <f t="shared" si="1"/>
        <v>0.1024222704266089</v>
      </c>
      <c r="K19" s="52">
        <f t="shared" si="2"/>
        <v>673</v>
      </c>
      <c r="L19" s="52">
        <f t="shared" si="3"/>
        <v>2833</v>
      </c>
      <c r="M19" s="98">
        <f>H19/H17</f>
        <v>0.66430656616269446</v>
      </c>
      <c r="N19" s="52">
        <v>15833</v>
      </c>
      <c r="O19" s="52">
        <v>27191</v>
      </c>
      <c r="P19" s="52">
        <v>29302</v>
      </c>
      <c r="Q19" s="52">
        <v>31185</v>
      </c>
      <c r="R19" s="52">
        <v>30941</v>
      </c>
      <c r="S19" s="98">
        <f t="shared" si="4"/>
        <v>-7.824274490941141E-3</v>
      </c>
      <c r="T19" s="98">
        <f t="shared" si="5"/>
        <v>0.95420956230657494</v>
      </c>
      <c r="U19" s="52">
        <f t="shared" si="6"/>
        <v>-244</v>
      </c>
      <c r="V19" s="52">
        <f t="shared" si="7"/>
        <v>15108</v>
      </c>
      <c r="W19" s="98">
        <f>R19/R17</f>
        <v>0.66779617119547618</v>
      </c>
    </row>
    <row r="20" spans="2:23" x14ac:dyDescent="0.25">
      <c r="B20" s="97" t="s">
        <v>62</v>
      </c>
      <c r="C20" s="52">
        <v>6713</v>
      </c>
      <c r="D20" s="52">
        <v>6390</v>
      </c>
      <c r="E20" s="52">
        <v>2720</v>
      </c>
      <c r="F20" s="52">
        <v>3159</v>
      </c>
      <c r="G20" s="52">
        <v>5006</v>
      </c>
      <c r="H20" s="52">
        <v>4453</v>
      </c>
      <c r="I20" s="98">
        <f t="shared" si="0"/>
        <v>-0.11046743907311229</v>
      </c>
      <c r="J20" s="98">
        <f t="shared" si="1"/>
        <v>-0.30312989045383409</v>
      </c>
      <c r="K20" s="52">
        <f t="shared" si="2"/>
        <v>-553</v>
      </c>
      <c r="L20" s="52">
        <f t="shared" si="3"/>
        <v>-1937</v>
      </c>
      <c r="M20" s="98">
        <f>H20/H17</f>
        <v>9.7011023484815481E-2</v>
      </c>
      <c r="N20" s="52">
        <v>2786</v>
      </c>
      <c r="O20" s="52">
        <v>4777</v>
      </c>
      <c r="P20" s="52">
        <v>5016</v>
      </c>
      <c r="Q20" s="52">
        <v>4325</v>
      </c>
      <c r="R20" s="52">
        <v>4005</v>
      </c>
      <c r="S20" s="98">
        <f t="shared" si="4"/>
        <v>-7.3988439306358345E-2</v>
      </c>
      <c r="T20" s="98">
        <f t="shared" si="5"/>
        <v>0.43754486719310837</v>
      </c>
      <c r="U20" s="52">
        <f t="shared" si="6"/>
        <v>-320</v>
      </c>
      <c r="V20" s="52">
        <f t="shared" si="7"/>
        <v>1219</v>
      </c>
      <c r="W20" s="98">
        <f>R20/R17</f>
        <v>8.6439470787559619E-2</v>
      </c>
    </row>
    <row r="21" spans="2:23" x14ac:dyDescent="0.25">
      <c r="B21" s="94" t="s">
        <v>63</v>
      </c>
      <c r="C21" s="95">
        <v>12921</v>
      </c>
      <c r="D21" s="95">
        <v>12598</v>
      </c>
      <c r="E21" s="95">
        <v>6176</v>
      </c>
      <c r="F21" s="95">
        <v>6357</v>
      </c>
      <c r="G21" s="95">
        <v>9406</v>
      </c>
      <c r="H21" s="95">
        <v>10956</v>
      </c>
      <c r="I21" s="96">
        <f t="shared" si="0"/>
        <v>0.16478843291516054</v>
      </c>
      <c r="J21" s="96">
        <f t="shared" si="1"/>
        <v>-0.13033814891252582</v>
      </c>
      <c r="K21" s="95">
        <f t="shared" si="2"/>
        <v>1550</v>
      </c>
      <c r="L21" s="95">
        <f t="shared" si="3"/>
        <v>-1642</v>
      </c>
      <c r="M21" s="96">
        <f>H21/H17</f>
        <v>0.23868241035249008</v>
      </c>
      <c r="N21" s="95">
        <v>5747</v>
      </c>
      <c r="O21" s="95">
        <v>6967</v>
      </c>
      <c r="P21" s="95">
        <v>9755</v>
      </c>
      <c r="Q21" s="95">
        <v>10833</v>
      </c>
      <c r="R21" s="95">
        <v>11387</v>
      </c>
      <c r="S21" s="96">
        <f t="shared" si="4"/>
        <v>5.1140035078002466E-2</v>
      </c>
      <c r="T21" s="96">
        <f t="shared" si="5"/>
        <v>0.98138159039498873</v>
      </c>
      <c r="U21" s="95">
        <f t="shared" si="6"/>
        <v>554</v>
      </c>
      <c r="V21" s="95">
        <f t="shared" si="7"/>
        <v>5640</v>
      </c>
      <c r="W21" s="96">
        <f>R21/R17</f>
        <v>0.24576435801696414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1.9548387096774196</v>
      </c>
      <c r="U22" s="99">
        <f t="shared" si="6"/>
        <v>4</v>
      </c>
      <c r="V22" s="99">
        <f t="shared" si="7"/>
        <v>606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4049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6.3472462336379376E-2</v>
      </c>
      <c r="U25" s="99">
        <f t="shared" si="6"/>
        <v>30</v>
      </c>
      <c r="V25" s="99">
        <f t="shared" si="7"/>
        <v>257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3349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7.6739325171693018E-2</v>
      </c>
      <c r="U26" s="95">
        <f t="shared" si="6"/>
        <v>30</v>
      </c>
      <c r="V26" s="95">
        <f t="shared" si="7"/>
        <v>257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9232</v>
      </c>
      <c r="O29" s="99">
        <v>15588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1.1852253032928943</v>
      </c>
      <c r="U29" s="99">
        <f t="shared" si="6"/>
        <v>740</v>
      </c>
      <c r="V29" s="99">
        <f t="shared" si="7"/>
        <v>10942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6282</v>
      </c>
      <c r="O30" s="95">
        <v>12255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1.505730659025788</v>
      </c>
      <c r="U30" s="95">
        <f t="shared" si="6"/>
        <v>654</v>
      </c>
      <c r="V30" s="95">
        <f t="shared" si="7"/>
        <v>9459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5630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1.4223801065719361</v>
      </c>
      <c r="U31" s="52">
        <f t="shared" si="6"/>
        <v>650</v>
      </c>
      <c r="V31" s="52">
        <f t="shared" si="7"/>
        <v>8008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652</v>
      </c>
      <c r="O32" s="52">
        <v>2173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2.2254601226993866</v>
      </c>
      <c r="U32" s="52">
        <f t="shared" si="6"/>
        <v>4</v>
      </c>
      <c r="V32" s="52">
        <f t="shared" si="7"/>
        <v>1451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>
        <f t="shared" si="5"/>
        <v>1.3127147766323026</v>
      </c>
      <c r="U34" s="99">
        <f t="shared" si="6"/>
        <v>10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>
        <f t="shared" si="5"/>
        <v>1.3127147766323026</v>
      </c>
      <c r="U35" s="95">
        <f t="shared" si="6"/>
        <v>10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1.3354430379746836</v>
      </c>
      <c r="U36" s="99">
        <f t="shared" si="6"/>
        <v>6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19.045454545454547</v>
      </c>
      <c r="U38" s="95">
        <f t="shared" si="6"/>
        <v>6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2826</v>
      </c>
      <c r="Q39" s="99">
        <v>2750</v>
      </c>
      <c r="R39" s="99">
        <v>2507</v>
      </c>
      <c r="S39" s="100">
        <f t="shared" si="4"/>
        <v>-8.8363636363636311E-2</v>
      </c>
      <c r="T39" s="100">
        <f t="shared" si="5"/>
        <v>0.51297525648762821</v>
      </c>
      <c r="U39" s="99">
        <f t="shared" si="6"/>
        <v>-243</v>
      </c>
      <c r="V39" s="99">
        <f t="shared" si="7"/>
        <v>850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2826</v>
      </c>
      <c r="Q40" s="95">
        <v>2750</v>
      </c>
      <c r="R40" s="95">
        <v>2507</v>
      </c>
      <c r="S40" s="96">
        <f t="shared" si="4"/>
        <v>-8.8363636363636311E-2</v>
      </c>
      <c r="T40" s="96">
        <f t="shared" si="5"/>
        <v>0.51297525648762821</v>
      </c>
      <c r="U40" s="95">
        <f t="shared" si="6"/>
        <v>-243</v>
      </c>
      <c r="V40" s="95">
        <f t="shared" si="7"/>
        <v>850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>
        <f t="shared" si="5"/>
        <v>0.7940234791889007</v>
      </c>
      <c r="U41" s="52">
        <f t="shared" si="6"/>
        <v>7</v>
      </c>
      <c r="V41" s="52">
        <f t="shared" si="7"/>
        <v>744</v>
      </c>
      <c r="W41" s="98">
        <f>R41/R39</f>
        <v>0.67052253689668928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1152</v>
      </c>
      <c r="Q42" s="52">
        <v>1076</v>
      </c>
      <c r="R42" s="52">
        <v>826</v>
      </c>
      <c r="S42" s="98">
        <f t="shared" si="4"/>
        <v>-0.23234200743494426</v>
      </c>
      <c r="T42" s="98">
        <f t="shared" si="5"/>
        <v>0.14722222222222214</v>
      </c>
      <c r="U42" s="52">
        <f t="shared" si="6"/>
        <v>-250</v>
      </c>
      <c r="V42" s="52">
        <f t="shared" si="7"/>
        <v>106</v>
      </c>
      <c r="W42" s="98">
        <f>R42/R39</f>
        <v>0.32947746310331072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5411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3751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2690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3081</v>
      </c>
      <c r="Q48" s="99">
        <v>3058</v>
      </c>
      <c r="R48" s="99">
        <v>3113</v>
      </c>
      <c r="S48" s="100">
        <f t="shared" si="4"/>
        <v>1.7985611510791477E-2</v>
      </c>
      <c r="T48" s="100">
        <f t="shared" si="5"/>
        <v>0.37015845070422526</v>
      </c>
      <c r="U48" s="99">
        <f t="shared" si="6"/>
        <v>55</v>
      </c>
      <c r="V48" s="99">
        <f t="shared" si="7"/>
        <v>841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2877</v>
      </c>
      <c r="Q49" s="95">
        <v>2644</v>
      </c>
      <c r="R49" s="95">
        <v>2725</v>
      </c>
      <c r="S49" s="96">
        <f t="shared" si="4"/>
        <v>3.063540090771566E-2</v>
      </c>
      <c r="T49" s="96">
        <f t="shared" si="5"/>
        <v>0.2154326494201606</v>
      </c>
      <c r="U49" s="95">
        <f t="shared" si="6"/>
        <v>81</v>
      </c>
      <c r="V49" s="95">
        <f t="shared" si="7"/>
        <v>483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824</v>
      </c>
      <c r="Q51" s="52">
        <v>591</v>
      </c>
      <c r="R51" s="52">
        <v>672</v>
      </c>
      <c r="S51" s="98">
        <f t="shared" si="4"/>
        <v>0.13705583756345185</v>
      </c>
      <c r="T51" s="98">
        <f t="shared" si="5"/>
        <v>0.14091680814940588</v>
      </c>
      <c r="U51" s="52">
        <f t="shared" si="6"/>
        <v>81</v>
      </c>
      <c r="V51" s="52">
        <f t="shared" si="7"/>
        <v>83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3D07C-8CFE-448F-950F-9F02B3683AF9}">
  <sheetPr>
    <tabColor rgb="FF92D050"/>
  </sheetPr>
  <dimension ref="B1:W54"/>
  <sheetViews>
    <sheetView showGridLines="0" zoomScaleNormal="100" workbookViewId="0">
      <selection activeCell="D15" sqref="D15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155</v>
      </c>
      <c r="O7" s="92">
        <v>247</v>
      </c>
      <c r="P7" s="92">
        <v>297</v>
      </c>
      <c r="Q7" s="92">
        <v>930</v>
      </c>
      <c r="R7" s="92">
        <v>322</v>
      </c>
      <c r="S7" s="93">
        <f t="shared" ref="S7:S52" si="0">IFERROR(R7/Q7-1,"-")</f>
        <v>-0.65376344086021509</v>
      </c>
      <c r="T7" s="93">
        <f t="shared" ref="T7:T52" si="1">IFERROR(R7/N7-1,"-")</f>
        <v>1.0774193548387099</v>
      </c>
      <c r="U7" s="92">
        <f t="shared" ref="U7:U52" si="2">IFERROR(R7-Q7,"-")</f>
        <v>-608</v>
      </c>
      <c r="V7" s="92">
        <f t="shared" ref="V7:V52" si="3">IFERROR(R7-N7,"-")</f>
        <v>167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95</v>
      </c>
      <c r="O8" s="95">
        <v>166</v>
      </c>
      <c r="P8" s="95">
        <v>196</v>
      </c>
      <c r="Q8" s="95">
        <v>201</v>
      </c>
      <c r="R8" s="95">
        <v>210</v>
      </c>
      <c r="S8" s="96">
        <f t="shared" si="0"/>
        <v>4.4776119402984982E-2</v>
      </c>
      <c r="T8" s="96">
        <f t="shared" si="1"/>
        <v>1.2105263157894739</v>
      </c>
      <c r="U8" s="95">
        <f t="shared" si="2"/>
        <v>9</v>
      </c>
      <c r="V8" s="95">
        <f t="shared" si="3"/>
        <v>115</v>
      </c>
      <c r="W8" s="96">
        <f>R8/R7</f>
        <v>0.65217391304347827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64</v>
      </c>
      <c r="O9" s="52">
        <v>114</v>
      </c>
      <c r="P9" s="52">
        <v>128</v>
      </c>
      <c r="Q9" s="52">
        <v>134</v>
      </c>
      <c r="R9" s="52">
        <v>136</v>
      </c>
      <c r="S9" s="98">
        <f t="shared" si="0"/>
        <v>1.4925373134328401E-2</v>
      </c>
      <c r="T9" s="98">
        <f t="shared" si="1"/>
        <v>1.125</v>
      </c>
      <c r="U9" s="52">
        <f t="shared" si="2"/>
        <v>2</v>
      </c>
      <c r="V9" s="52">
        <f t="shared" si="3"/>
        <v>72</v>
      </c>
      <c r="W9" s="98">
        <f>R9/R7</f>
        <v>0.42236024844720499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31</v>
      </c>
      <c r="O10" s="52">
        <v>52</v>
      </c>
      <c r="P10" s="52">
        <v>68</v>
      </c>
      <c r="Q10" s="52">
        <v>67</v>
      </c>
      <c r="R10" s="52">
        <v>74</v>
      </c>
      <c r="S10" s="98">
        <f t="shared" si="0"/>
        <v>0.10447761194029859</v>
      </c>
      <c r="T10" s="98">
        <f t="shared" si="1"/>
        <v>1.3870967741935485</v>
      </c>
      <c r="U10" s="52">
        <f t="shared" si="2"/>
        <v>7</v>
      </c>
      <c r="V10" s="52">
        <f t="shared" si="3"/>
        <v>43</v>
      </c>
      <c r="W10" s="98">
        <f>R10/R7</f>
        <v>0.22981366459627328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81</v>
      </c>
      <c r="P11" s="95">
        <v>101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0.8666666666666667</v>
      </c>
      <c r="U11" s="95">
        <f t="shared" si="2"/>
        <v>3</v>
      </c>
      <c r="V11" s="95">
        <f t="shared" si="3"/>
        <v>52</v>
      </c>
      <c r="W11" s="96">
        <f>R11/R7</f>
        <v>0.34782608695652173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71</v>
      </c>
      <c r="P12" s="99">
        <v>84</v>
      </c>
      <c r="Q12" s="99">
        <v>90</v>
      </c>
      <c r="R12" s="99">
        <v>94</v>
      </c>
      <c r="S12" s="100">
        <f t="shared" si="0"/>
        <v>4.4444444444444509E-2</v>
      </c>
      <c r="T12" s="100">
        <f t="shared" si="1"/>
        <v>1</v>
      </c>
      <c r="U12" s="99">
        <f t="shared" si="2"/>
        <v>4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53</v>
      </c>
      <c r="P13" s="95">
        <v>60</v>
      </c>
      <c r="Q13" s="95">
        <v>62</v>
      </c>
      <c r="R13" s="95">
        <v>62</v>
      </c>
      <c r="S13" s="96">
        <f t="shared" si="0"/>
        <v>0</v>
      </c>
      <c r="T13" s="96">
        <f t="shared" si="1"/>
        <v>1</v>
      </c>
      <c r="U13" s="95">
        <f t="shared" si="2"/>
        <v>0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43</v>
      </c>
      <c r="P14" s="52">
        <v>48</v>
      </c>
      <c r="Q14" s="52">
        <v>51</v>
      </c>
      <c r="R14" s="52">
        <v>51</v>
      </c>
      <c r="S14" s="98">
        <f t="shared" si="0"/>
        <v>0</v>
      </c>
      <c r="T14" s="98">
        <f t="shared" si="1"/>
        <v>0.88888888888888884</v>
      </c>
      <c r="U14" s="52">
        <f t="shared" si="2"/>
        <v>0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10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44</v>
      </c>
      <c r="C17" s="99">
        <v>99</v>
      </c>
      <c r="D17" s="99">
        <v>100</v>
      </c>
      <c r="E17" s="99">
        <v>49</v>
      </c>
      <c r="F17" s="99">
        <v>57</v>
      </c>
      <c r="G17" s="99">
        <v>84</v>
      </c>
      <c r="H17" s="99">
        <v>90</v>
      </c>
      <c r="I17" s="100">
        <f t="shared" si="4"/>
        <v>7.1428571428571397E-2</v>
      </c>
      <c r="J17" s="100">
        <f t="shared" si="5"/>
        <v>-9.9999999999999978E-2</v>
      </c>
      <c r="K17" s="99">
        <f t="shared" si="6"/>
        <v>6</v>
      </c>
      <c r="L17" s="99">
        <f t="shared" si="7"/>
        <v>-10</v>
      </c>
      <c r="M17" s="93">
        <f>H17/H17</f>
        <v>1</v>
      </c>
      <c r="N17" s="99">
        <v>47</v>
      </c>
      <c r="O17" s="99">
        <v>71</v>
      </c>
      <c r="P17" s="99">
        <v>84</v>
      </c>
      <c r="Q17" s="99">
        <v>90</v>
      </c>
      <c r="R17" s="99">
        <v>94</v>
      </c>
      <c r="S17" s="100">
        <f t="shared" si="0"/>
        <v>4.4444444444444509E-2</v>
      </c>
      <c r="T17" s="100">
        <f t="shared" si="1"/>
        <v>1</v>
      </c>
      <c r="U17" s="99">
        <f t="shared" si="2"/>
        <v>4</v>
      </c>
      <c r="V17" s="99">
        <f t="shared" si="3"/>
        <v>47</v>
      </c>
      <c r="W17" s="93">
        <f>R17/R17</f>
        <v>1</v>
      </c>
    </row>
    <row r="18" spans="2:23" x14ac:dyDescent="0.25">
      <c r="B18" s="94" t="s">
        <v>60</v>
      </c>
      <c r="C18" s="95">
        <v>61</v>
      </c>
      <c r="D18" s="95">
        <v>62</v>
      </c>
      <c r="E18" s="95">
        <v>31</v>
      </c>
      <c r="F18" s="95">
        <v>40</v>
      </c>
      <c r="G18" s="95">
        <v>60</v>
      </c>
      <c r="H18" s="95">
        <v>62</v>
      </c>
      <c r="I18" s="96">
        <f t="shared" si="4"/>
        <v>3.3333333333333437E-2</v>
      </c>
      <c r="J18" s="96">
        <f t="shared" si="5"/>
        <v>0</v>
      </c>
      <c r="K18" s="95">
        <f t="shared" si="6"/>
        <v>2</v>
      </c>
      <c r="L18" s="95">
        <f t="shared" si="7"/>
        <v>0</v>
      </c>
      <c r="M18" s="96">
        <f>H18/H17</f>
        <v>0.68888888888888888</v>
      </c>
      <c r="N18" s="95">
        <v>31</v>
      </c>
      <c r="O18" s="95">
        <v>53</v>
      </c>
      <c r="P18" s="95">
        <v>60</v>
      </c>
      <c r="Q18" s="95">
        <v>62</v>
      </c>
      <c r="R18" s="95">
        <v>62</v>
      </c>
      <c r="S18" s="96">
        <f t="shared" si="0"/>
        <v>0</v>
      </c>
      <c r="T18" s="96">
        <f t="shared" si="1"/>
        <v>1</v>
      </c>
      <c r="U18" s="95">
        <f t="shared" si="2"/>
        <v>0</v>
      </c>
      <c r="V18" s="95">
        <f t="shared" si="3"/>
        <v>31</v>
      </c>
      <c r="W18" s="96">
        <f>R18/R17</f>
        <v>0.65957446808510634</v>
      </c>
    </row>
    <row r="19" spans="2:23" x14ac:dyDescent="0.25">
      <c r="B19" s="97" t="s">
        <v>61</v>
      </c>
      <c r="C19" s="52">
        <v>42</v>
      </c>
      <c r="D19" s="52">
        <v>44</v>
      </c>
      <c r="E19" s="52">
        <v>25</v>
      </c>
      <c r="F19" s="52">
        <v>33</v>
      </c>
      <c r="G19" s="52">
        <v>48</v>
      </c>
      <c r="H19" s="52">
        <v>50</v>
      </c>
      <c r="I19" s="98">
        <f t="shared" si="4"/>
        <v>4.1666666666666741E-2</v>
      </c>
      <c r="J19" s="98">
        <f t="shared" si="5"/>
        <v>0.13636363636363646</v>
      </c>
      <c r="K19" s="52">
        <f t="shared" si="6"/>
        <v>2</v>
      </c>
      <c r="L19" s="52">
        <f t="shared" si="7"/>
        <v>6</v>
      </c>
      <c r="M19" s="98">
        <f>H19/H17</f>
        <v>0.55555555555555558</v>
      </c>
      <c r="N19" s="52">
        <v>27</v>
      </c>
      <c r="O19" s="52">
        <v>43</v>
      </c>
      <c r="P19" s="52">
        <v>48</v>
      </c>
      <c r="Q19" s="52">
        <v>51</v>
      </c>
      <c r="R19" s="52">
        <v>51</v>
      </c>
      <c r="S19" s="98">
        <f t="shared" si="0"/>
        <v>0</v>
      </c>
      <c r="T19" s="98">
        <f t="shared" si="1"/>
        <v>0.88888888888888884</v>
      </c>
      <c r="U19" s="52">
        <f t="shared" si="2"/>
        <v>0</v>
      </c>
      <c r="V19" s="52">
        <f t="shared" si="3"/>
        <v>24</v>
      </c>
      <c r="W19" s="98">
        <f>R19/R17</f>
        <v>0.54255319148936165</v>
      </c>
    </row>
    <row r="20" spans="2:23" x14ac:dyDescent="0.25">
      <c r="B20" s="97" t="s">
        <v>62</v>
      </c>
      <c r="C20" s="52">
        <v>19</v>
      </c>
      <c r="D20" s="52">
        <v>18</v>
      </c>
      <c r="E20" s="52">
        <v>6</v>
      </c>
      <c r="F20" s="52">
        <v>7</v>
      </c>
      <c r="G20" s="52">
        <v>12</v>
      </c>
      <c r="H20" s="52">
        <v>11</v>
      </c>
      <c r="I20" s="98">
        <f t="shared" si="4"/>
        <v>-8.333333333333337E-2</v>
      </c>
      <c r="J20" s="98">
        <f t="shared" si="5"/>
        <v>-0.38888888888888884</v>
      </c>
      <c r="K20" s="52">
        <f t="shared" si="6"/>
        <v>-1</v>
      </c>
      <c r="L20" s="52">
        <f t="shared" si="7"/>
        <v>-7</v>
      </c>
      <c r="M20" s="98">
        <f>H20/H17</f>
        <v>0.12222222222222222</v>
      </c>
      <c r="N20" s="52">
        <v>4</v>
      </c>
      <c r="O20" s="52">
        <v>10</v>
      </c>
      <c r="P20" s="52">
        <v>12</v>
      </c>
      <c r="Q20" s="52">
        <v>11</v>
      </c>
      <c r="R20" s="52">
        <v>11</v>
      </c>
      <c r="S20" s="98">
        <f t="shared" si="0"/>
        <v>0</v>
      </c>
      <c r="T20" s="98">
        <f t="shared" si="1"/>
        <v>1.75</v>
      </c>
      <c r="U20" s="52">
        <f t="shared" si="2"/>
        <v>0</v>
      </c>
      <c r="V20" s="52">
        <f t="shared" si="3"/>
        <v>7</v>
      </c>
      <c r="W20" s="98">
        <f>R20/R17</f>
        <v>0.11702127659574468</v>
      </c>
    </row>
    <row r="21" spans="2:23" x14ac:dyDescent="0.25">
      <c r="B21" s="94" t="s">
        <v>63</v>
      </c>
      <c r="C21" s="95">
        <v>38</v>
      </c>
      <c r="D21" s="95">
        <v>38</v>
      </c>
      <c r="E21" s="95">
        <v>18</v>
      </c>
      <c r="F21" s="95">
        <v>17</v>
      </c>
      <c r="G21" s="95">
        <v>24</v>
      </c>
      <c r="H21" s="95">
        <v>29</v>
      </c>
      <c r="I21" s="96">
        <f t="shared" si="4"/>
        <v>0.20833333333333326</v>
      </c>
      <c r="J21" s="96">
        <f t="shared" si="5"/>
        <v>-0.23684210526315785</v>
      </c>
      <c r="K21" s="95">
        <f t="shared" si="6"/>
        <v>5</v>
      </c>
      <c r="L21" s="95">
        <f t="shared" si="7"/>
        <v>-9</v>
      </c>
      <c r="M21" s="96">
        <f>H21/H17</f>
        <v>0.32222222222222224</v>
      </c>
      <c r="N21" s="95">
        <v>16</v>
      </c>
      <c r="O21" s="95">
        <v>18</v>
      </c>
      <c r="P21" s="95">
        <v>24</v>
      </c>
      <c r="Q21" s="95">
        <v>28</v>
      </c>
      <c r="R21" s="95">
        <v>32</v>
      </c>
      <c r="S21" s="96">
        <f t="shared" si="0"/>
        <v>0.14285714285714279</v>
      </c>
      <c r="T21" s="96">
        <f t="shared" si="1"/>
        <v>1</v>
      </c>
      <c r="U21" s="95">
        <f t="shared" si="2"/>
        <v>4</v>
      </c>
      <c r="V21" s="95">
        <f t="shared" si="3"/>
        <v>16</v>
      </c>
      <c r="W21" s="96">
        <f>R21/R17</f>
        <v>0.34042553191489361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8</v>
      </c>
      <c r="S22" s="100">
        <f t="shared" si="0"/>
        <v>0.14285714285714279</v>
      </c>
      <c r="T22" s="100">
        <f t="shared" si="1"/>
        <v>3</v>
      </c>
      <c r="U22" s="99">
        <f t="shared" si="2"/>
        <v>1</v>
      </c>
      <c r="V22" s="99">
        <f t="shared" si="3"/>
        <v>6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0.75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0.25</v>
      </c>
      <c r="U25" s="99">
        <f t="shared" si="2"/>
        <v>1</v>
      </c>
      <c r="V25" s="99">
        <f t="shared" si="3"/>
        <v>1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0.33333333333333326</v>
      </c>
      <c r="U26" s="95">
        <f t="shared" si="2"/>
        <v>1</v>
      </c>
      <c r="V26" s="95">
        <f t="shared" si="3"/>
        <v>1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31</v>
      </c>
      <c r="O29" s="99">
        <v>51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1.064516129032258</v>
      </c>
      <c r="U29" s="99">
        <f t="shared" si="2"/>
        <v>2</v>
      </c>
      <c r="V29" s="99">
        <f t="shared" si="3"/>
        <v>33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18</v>
      </c>
      <c r="O30" s="95">
        <v>36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1.5</v>
      </c>
      <c r="U30" s="95">
        <f t="shared" si="2"/>
        <v>2</v>
      </c>
      <c r="V30" s="95">
        <f t="shared" si="3"/>
        <v>27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11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1.5454545454545454</v>
      </c>
      <c r="U31" s="52">
        <f t="shared" si="2"/>
        <v>2</v>
      </c>
      <c r="V31" s="52">
        <f t="shared" si="3"/>
        <v>17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15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>
        <f t="shared" si="1"/>
        <v>1</v>
      </c>
      <c r="U34" s="99">
        <f t="shared" si="2"/>
        <v>1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>
        <f t="shared" si="1"/>
        <v>1</v>
      </c>
      <c r="U35" s="95">
        <f t="shared" si="2"/>
        <v>1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18</v>
      </c>
      <c r="Q39" s="99">
        <v>19</v>
      </c>
      <c r="R39" s="99">
        <v>19</v>
      </c>
      <c r="S39" s="100">
        <f t="shared" si="0"/>
        <v>0</v>
      </c>
      <c r="T39" s="100">
        <f t="shared" si="1"/>
        <v>0.89999999999999991</v>
      </c>
      <c r="U39" s="99">
        <f t="shared" si="2"/>
        <v>0</v>
      </c>
      <c r="V39" s="99">
        <f t="shared" si="3"/>
        <v>9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18</v>
      </c>
      <c r="Q40" s="95">
        <v>19</v>
      </c>
      <c r="R40" s="95">
        <v>19</v>
      </c>
      <c r="S40" s="96">
        <f t="shared" si="0"/>
        <v>0</v>
      </c>
      <c r="T40" s="96">
        <f t="shared" si="1"/>
        <v>0.89999999999999991</v>
      </c>
      <c r="U40" s="95">
        <f t="shared" si="2"/>
        <v>0</v>
      </c>
      <c r="V40" s="95">
        <f t="shared" si="3"/>
        <v>9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>
        <f t="shared" si="1"/>
        <v>0.39999999999999991</v>
      </c>
      <c r="U41" s="52">
        <f t="shared" si="2"/>
        <v>0</v>
      </c>
      <c r="V41" s="52">
        <f t="shared" si="3"/>
        <v>2</v>
      </c>
      <c r="W41" s="98">
        <f>R41/R39</f>
        <v>0.36842105263157893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11</v>
      </c>
      <c r="Q42" s="52">
        <v>12</v>
      </c>
      <c r="R42" s="52">
        <v>12</v>
      </c>
      <c r="S42" s="98">
        <f t="shared" si="0"/>
        <v>0</v>
      </c>
      <c r="T42" s="98">
        <f t="shared" si="1"/>
        <v>1.4</v>
      </c>
      <c r="U42" s="52">
        <f t="shared" si="2"/>
        <v>0</v>
      </c>
      <c r="V42" s="52">
        <f t="shared" si="3"/>
        <v>7</v>
      </c>
      <c r="W42" s="98">
        <f>R42/R39</f>
        <v>0.63157894736842102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13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7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5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16</v>
      </c>
      <c r="Q48" s="99">
        <v>16</v>
      </c>
      <c r="R48" s="99">
        <v>19</v>
      </c>
      <c r="S48" s="100">
        <f t="shared" si="0"/>
        <v>0.1875</v>
      </c>
      <c r="T48" s="100">
        <f t="shared" si="1"/>
        <v>0.89999999999999991</v>
      </c>
      <c r="U48" s="99">
        <f t="shared" si="2"/>
        <v>3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14</v>
      </c>
      <c r="Q49" s="95">
        <v>13</v>
      </c>
      <c r="R49" s="95">
        <v>16</v>
      </c>
      <c r="S49" s="96">
        <f t="shared" si="0"/>
        <v>0.23076923076923084</v>
      </c>
      <c r="T49" s="96">
        <f t="shared" si="1"/>
        <v>0.77777777777777768</v>
      </c>
      <c r="U49" s="95">
        <f t="shared" si="2"/>
        <v>3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6</v>
      </c>
      <c r="Q51" s="52">
        <v>5</v>
      </c>
      <c r="R51" s="52">
        <v>8</v>
      </c>
      <c r="S51" s="98">
        <f t="shared" si="0"/>
        <v>0.60000000000000009</v>
      </c>
      <c r="T51" s="98">
        <f t="shared" si="1"/>
        <v>1</v>
      </c>
      <c r="U51" s="52">
        <f t="shared" si="2"/>
        <v>3</v>
      </c>
      <c r="V51" s="52">
        <f t="shared" si="3"/>
        <v>4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B647E-F16D-468F-9261-FB1DD5396A3F}">
  <sheetPr>
    <tabColor theme="7"/>
  </sheetPr>
  <dimension ref="A4:A24"/>
  <sheetViews>
    <sheetView showGridLines="0" workbookViewId="0">
      <selection activeCell="D15" sqref="D1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52FF7-4B18-4FEE-8AB0-69EAAC836661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N21" si="0">IFERROR(E9/C9-1,"-")</f>
        <v>5.0773433160613779E-2</v>
      </c>
      <c r="G9" s="115">
        <v>15182</v>
      </c>
      <c r="H9" s="116">
        <f>IFERROR(G9/E9-1,"-")</f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v>8.1109153163994696E-2</v>
      </c>
      <c r="O9" s="116"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v>5.1397673944093114E-2</v>
      </c>
      <c r="O10" s="116"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v>0.14154548934872468</v>
      </c>
      <c r="O11" s="116"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v>-5.2337061894108916E-2</v>
      </c>
      <c r="O12" s="116"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v>7.4744719773823354E-2</v>
      </c>
      <c r="O13" s="116"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v>-1.8112488083888989E-3</v>
      </c>
      <c r="O14" s="116"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v>1.7222557647388781E-2</v>
      </c>
      <c r="O15" s="116"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>
        <v>175399</v>
      </c>
      <c r="N16" s="116">
        <v>5.0456957370608624E-2</v>
      </c>
      <c r="O16" s="116">
        <v>6.4223913017098067E-2</v>
      </c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>
        <v>148572</v>
      </c>
      <c r="N17" s="116">
        <v>-2.936622524776733E-2</v>
      </c>
      <c r="O17" s="116">
        <v>8.6322624043987606E-2</v>
      </c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1449683</v>
      </c>
      <c r="N21" s="119">
        <v>3.5445699710797474E-2</v>
      </c>
      <c r="O21" s="119">
        <v>9.2591364379762231E-2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7712</v>
      </c>
      <c r="D31" s="116">
        <v>0.22490470139771279</v>
      </c>
      <c r="E31" s="115">
        <v>8778</v>
      </c>
      <c r="F31" s="116">
        <f t="shared" ref="F31:L43" si="1">IFERROR(E31/C31-1,"-")</f>
        <v>0.13822614107883813</v>
      </c>
      <c r="G31" s="115">
        <v>5945</v>
      </c>
      <c r="H31" s="116">
        <f t="shared" si="1"/>
        <v>-0.32273866484392799</v>
      </c>
      <c r="I31" s="115">
        <v>8963</v>
      </c>
      <c r="J31" s="116">
        <f t="shared" si="1"/>
        <v>0.50765349032800677</v>
      </c>
      <c r="K31" s="115">
        <v>8728</v>
      </c>
      <c r="L31" s="116">
        <f t="shared" si="1"/>
        <v>-2.6218899921901184E-2</v>
      </c>
      <c r="M31" s="115">
        <v>7100</v>
      </c>
      <c r="N31" s="116">
        <v>-0.18652612282309811</v>
      </c>
      <c r="O31" s="116">
        <v>-7.9356846473029097E-2</v>
      </c>
    </row>
    <row r="32" spans="1:16" x14ac:dyDescent="0.25">
      <c r="B32" s="114" t="s">
        <v>73</v>
      </c>
      <c r="C32" s="115">
        <v>6892</v>
      </c>
      <c r="D32" s="116">
        <v>0.46950959488272925</v>
      </c>
      <c r="E32" s="115">
        <v>8379</v>
      </c>
      <c r="F32" s="116">
        <f t="shared" si="1"/>
        <v>0.21575739988392328</v>
      </c>
      <c r="G32" s="115">
        <v>8339</v>
      </c>
      <c r="H32" s="116">
        <f t="shared" si="1"/>
        <v>-4.7738393603055096E-3</v>
      </c>
      <c r="I32" s="115">
        <v>9611</v>
      </c>
      <c r="J32" s="116">
        <f t="shared" si="1"/>
        <v>0.1525362753327737</v>
      </c>
      <c r="K32" s="115">
        <v>6455</v>
      </c>
      <c r="L32" s="116">
        <f t="shared" si="1"/>
        <v>-0.32837373842472173</v>
      </c>
      <c r="M32" s="115">
        <v>7633</v>
      </c>
      <c r="N32" s="116">
        <v>0.1824941905499613</v>
      </c>
      <c r="O32" s="116">
        <v>0.1075159605339524</v>
      </c>
    </row>
    <row r="33" spans="2:16" x14ac:dyDescent="0.25">
      <c r="B33" s="114" t="s">
        <v>75</v>
      </c>
      <c r="C33" s="115">
        <v>10253</v>
      </c>
      <c r="D33" s="116">
        <v>-0.168248560071388</v>
      </c>
      <c r="E33" s="115">
        <v>3120</v>
      </c>
      <c r="F33" s="116">
        <f t="shared" si="1"/>
        <v>-0.69569881985760262</v>
      </c>
      <c r="G33" s="115">
        <v>13348</v>
      </c>
      <c r="H33" s="116">
        <f t="shared" si="1"/>
        <v>3.2782051282051281</v>
      </c>
      <c r="I33" s="115">
        <v>8161</v>
      </c>
      <c r="J33" s="116">
        <f t="shared" si="1"/>
        <v>-0.38859754270302671</v>
      </c>
      <c r="K33" s="115">
        <v>8632</v>
      </c>
      <c r="L33" s="116">
        <f t="shared" si="1"/>
        <v>5.7713515500551482E-2</v>
      </c>
      <c r="M33" s="115">
        <v>10880</v>
      </c>
      <c r="N33" s="116">
        <v>0.26042632066728455</v>
      </c>
      <c r="O33" s="116">
        <v>6.1152833317077882E-2</v>
      </c>
    </row>
    <row r="34" spans="2:16" x14ac:dyDescent="0.25">
      <c r="B34" s="114" t="s">
        <v>77</v>
      </c>
      <c r="C34" s="115">
        <v>18049</v>
      </c>
      <c r="D34" s="116">
        <v>0.66135861561119302</v>
      </c>
      <c r="E34" s="115">
        <v>0</v>
      </c>
      <c r="F34" s="116">
        <f t="shared" si="1"/>
        <v>-1</v>
      </c>
      <c r="G34" s="115">
        <v>17832</v>
      </c>
      <c r="H34" s="116" t="str">
        <f t="shared" si="1"/>
        <v>-</v>
      </c>
      <c r="I34" s="115">
        <v>17904</v>
      </c>
      <c r="J34" s="116">
        <f t="shared" si="1"/>
        <v>4.0376850605652326E-3</v>
      </c>
      <c r="K34" s="115">
        <v>18211</v>
      </c>
      <c r="L34" s="116">
        <f t="shared" si="1"/>
        <v>1.7147006255585406E-2</v>
      </c>
      <c r="M34" s="115">
        <v>9038</v>
      </c>
      <c r="N34" s="116">
        <v>-0.50370655098566797</v>
      </c>
      <c r="O34" s="116">
        <v>-0.49925203612388502</v>
      </c>
    </row>
    <row r="35" spans="2:16" x14ac:dyDescent="0.25">
      <c r="B35" s="114" t="s">
        <v>79</v>
      </c>
      <c r="C35" s="115">
        <v>20501</v>
      </c>
      <c r="D35" s="116">
        <v>0.46372983007282587</v>
      </c>
      <c r="E35" s="115">
        <v>0</v>
      </c>
      <c r="F35" s="116">
        <f t="shared" si="1"/>
        <v>-1</v>
      </c>
      <c r="G35" s="115">
        <v>22395</v>
      </c>
      <c r="H35" s="116" t="str">
        <f t="shared" si="1"/>
        <v>-</v>
      </c>
      <c r="I35" s="115">
        <v>21254</v>
      </c>
      <c r="J35" s="116">
        <f t="shared" si="1"/>
        <v>-5.0948872516186627E-2</v>
      </c>
      <c r="K35" s="115">
        <v>15078</v>
      </c>
      <c r="L35" s="116">
        <f t="shared" si="1"/>
        <v>-0.29058059659358237</v>
      </c>
      <c r="M35" s="115">
        <v>15159</v>
      </c>
      <c r="N35" s="116">
        <v>5.3720652606445984E-3</v>
      </c>
      <c r="O35" s="116">
        <v>-0.26057265499243942</v>
      </c>
    </row>
    <row r="36" spans="2:16" x14ac:dyDescent="0.25">
      <c r="B36" s="114" t="s">
        <v>81</v>
      </c>
      <c r="C36" s="115">
        <v>26877</v>
      </c>
      <c r="D36" s="116">
        <v>0.1239493162714842</v>
      </c>
      <c r="E36" s="115">
        <v>0</v>
      </c>
      <c r="F36" s="116">
        <f t="shared" si="1"/>
        <v>-1</v>
      </c>
      <c r="G36" s="115">
        <v>27958</v>
      </c>
      <c r="H36" s="116" t="str">
        <f t="shared" si="1"/>
        <v>-</v>
      </c>
      <c r="I36" s="115">
        <v>22658</v>
      </c>
      <c r="J36" s="116">
        <f t="shared" si="1"/>
        <v>-0.18957006938979903</v>
      </c>
      <c r="K36" s="115">
        <v>23558</v>
      </c>
      <c r="L36" s="116">
        <f t="shared" si="1"/>
        <v>3.9721069820813915E-2</v>
      </c>
      <c r="M36" s="115">
        <v>19400</v>
      </c>
      <c r="N36" s="116">
        <v>-0.17650055182952717</v>
      </c>
      <c r="O36" s="116">
        <v>-0.27819325073482903</v>
      </c>
    </row>
    <row r="37" spans="2:16" x14ac:dyDescent="0.25">
      <c r="B37" s="114" t="s">
        <v>83</v>
      </c>
      <c r="C37" s="115">
        <v>28822</v>
      </c>
      <c r="D37" s="116">
        <v>0.13875938364282892</v>
      </c>
      <c r="E37" s="115">
        <v>0</v>
      </c>
      <c r="F37" s="116">
        <f t="shared" si="1"/>
        <v>-1</v>
      </c>
      <c r="G37" s="115">
        <v>41599</v>
      </c>
      <c r="H37" s="116" t="str">
        <f t="shared" si="1"/>
        <v>-</v>
      </c>
      <c r="I37" s="115">
        <v>30318</v>
      </c>
      <c r="J37" s="116">
        <f t="shared" si="1"/>
        <v>-0.27118440347123729</v>
      </c>
      <c r="K37" s="115">
        <v>23211</v>
      </c>
      <c r="L37" s="116">
        <f t="shared" si="1"/>
        <v>-0.23441519889174744</v>
      </c>
      <c r="M37" s="115">
        <v>19632</v>
      </c>
      <c r="N37" s="116">
        <v>-0.15419413209254229</v>
      </c>
      <c r="O37" s="116">
        <v>-0.31885365345916317</v>
      </c>
    </row>
    <row r="38" spans="2:16" x14ac:dyDescent="0.25">
      <c r="B38" s="114" t="s">
        <v>85</v>
      </c>
      <c r="C38" s="115">
        <v>41205</v>
      </c>
      <c r="D38" s="116">
        <v>0.26527666891850399</v>
      </c>
      <c r="E38" s="115">
        <v>31564</v>
      </c>
      <c r="F38" s="116">
        <f t="shared" si="1"/>
        <v>-0.2339764591675767</v>
      </c>
      <c r="G38" s="115">
        <v>43961</v>
      </c>
      <c r="H38" s="116">
        <f t="shared" si="1"/>
        <v>0.39275757191737415</v>
      </c>
      <c r="I38" s="115">
        <v>33443</v>
      </c>
      <c r="J38" s="116">
        <f t="shared" si="1"/>
        <v>-0.23925752371420117</v>
      </c>
      <c r="K38" s="115">
        <v>27029</v>
      </c>
      <c r="L38" s="116">
        <f t="shared" si="1"/>
        <v>-0.19178901414346794</v>
      </c>
      <c r="M38" s="115">
        <v>27274</v>
      </c>
      <c r="N38" s="116">
        <v>9.0643383033037761E-3</v>
      </c>
      <c r="O38" s="116">
        <v>-0.33809003761679413</v>
      </c>
    </row>
    <row r="39" spans="2:16" x14ac:dyDescent="0.25">
      <c r="B39" s="114" t="s">
        <v>87</v>
      </c>
      <c r="C39" s="115">
        <v>22805</v>
      </c>
      <c r="D39" s="116">
        <v>2.7252252252252251E-2</v>
      </c>
      <c r="E39" s="115">
        <v>24772</v>
      </c>
      <c r="F39" s="116">
        <f t="shared" si="1"/>
        <v>8.6253014689761098E-2</v>
      </c>
      <c r="G39" s="115">
        <v>26618</v>
      </c>
      <c r="H39" s="116">
        <f t="shared" si="1"/>
        <v>7.4519618924592246E-2</v>
      </c>
      <c r="I39" s="115">
        <v>19659</v>
      </c>
      <c r="J39" s="116">
        <f t="shared" si="1"/>
        <v>-0.2614396273198587</v>
      </c>
      <c r="K39" s="115">
        <v>17879</v>
      </c>
      <c r="L39" s="116">
        <f t="shared" si="1"/>
        <v>-9.054377130067659E-2</v>
      </c>
      <c r="M39" s="115">
        <v>15893</v>
      </c>
      <c r="N39" s="116">
        <v>-0.11108003803344701</v>
      </c>
      <c r="O39" s="116">
        <v>-0.30309142731857053</v>
      </c>
    </row>
    <row r="40" spans="2:16" x14ac:dyDescent="0.25">
      <c r="B40" s="114" t="s">
        <v>89</v>
      </c>
      <c r="C40" s="115">
        <v>17145</v>
      </c>
      <c r="D40" s="116">
        <v>9.0857033785073593E-2</v>
      </c>
      <c r="E40" s="115">
        <v>14396</v>
      </c>
      <c r="F40" s="116">
        <f t="shared" si="1"/>
        <v>-0.16033829104695252</v>
      </c>
      <c r="G40" s="115">
        <v>17065</v>
      </c>
      <c r="H40" s="116">
        <f t="shared" si="1"/>
        <v>0.18539872186718531</v>
      </c>
      <c r="I40" s="115">
        <v>12335</v>
      </c>
      <c r="J40" s="116">
        <f t="shared" si="1"/>
        <v>-0.27717550542045122</v>
      </c>
      <c r="K40" s="115">
        <v>12720</v>
      </c>
      <c r="L40" s="116">
        <f t="shared" si="1"/>
        <v>3.121199837859745E-2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10324</v>
      </c>
      <c r="D41" s="116">
        <v>9.3296621836280735E-2</v>
      </c>
      <c r="E41" s="115">
        <v>4393</v>
      </c>
      <c r="F41" s="116">
        <f t="shared" si="1"/>
        <v>-0.57448663308795034</v>
      </c>
      <c r="G41" s="115">
        <v>8488</v>
      </c>
      <c r="H41" s="116">
        <f t="shared" si="1"/>
        <v>0.93216480764853182</v>
      </c>
      <c r="I41" s="115">
        <v>10001</v>
      </c>
      <c r="J41" s="116">
        <f t="shared" si="1"/>
        <v>0.17825164938737048</v>
      </c>
      <c r="K41" s="115">
        <v>8177</v>
      </c>
      <c r="L41" s="116">
        <f t="shared" si="1"/>
        <v>-0.1823817618238176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12402</v>
      </c>
      <c r="D42" s="116">
        <v>-6.64797757308766E-3</v>
      </c>
      <c r="E42" s="115">
        <v>6173</v>
      </c>
      <c r="F42" s="116">
        <f t="shared" si="1"/>
        <v>-0.50225770037090789</v>
      </c>
      <c r="G42" s="115">
        <v>14036</v>
      </c>
      <c r="H42" s="116">
        <f t="shared" si="1"/>
        <v>1.2737728819050704</v>
      </c>
      <c r="I42" s="115">
        <v>12901</v>
      </c>
      <c r="J42" s="116">
        <f t="shared" si="1"/>
        <v>-8.0863493872898262E-2</v>
      </c>
      <c r="K42" s="115">
        <v>11834</v>
      </c>
      <c r="L42" s="116">
        <f t="shared" si="1"/>
        <v>-8.2706766917293284E-2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222987</v>
      </c>
      <c r="D43" s="119">
        <v>0.17474725656816825</v>
      </c>
      <c r="E43" s="118">
        <v>117997</v>
      </c>
      <c r="F43" s="119">
        <f t="shared" si="1"/>
        <v>-0.47083462264616327</v>
      </c>
      <c r="G43" s="118">
        <v>247584</v>
      </c>
      <c r="H43" s="119">
        <f t="shared" si="1"/>
        <v>1.0982228361738011</v>
      </c>
      <c r="I43" s="118">
        <v>207208</v>
      </c>
      <c r="J43" s="119">
        <f t="shared" si="1"/>
        <v>-0.16308000516996257</v>
      </c>
      <c r="K43" s="118">
        <v>181512</v>
      </c>
      <c r="L43" s="119">
        <f t="shared" si="1"/>
        <v>-0.12401065595922933</v>
      </c>
      <c r="M43" s="118">
        <v>132009</v>
      </c>
      <c r="N43" s="119">
        <v>-0.11272944798058893</v>
      </c>
      <c r="O43" s="119">
        <v>-0.2790963105353983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4575</v>
      </c>
      <c r="D53" s="116">
        <v>0.22162883845126835</v>
      </c>
      <c r="E53" s="115">
        <v>4741</v>
      </c>
      <c r="F53" s="116">
        <f>IFERROR(E53/C53-1,"-")</f>
        <v>3.6284153005464503E-2</v>
      </c>
      <c r="G53" s="115">
        <v>1662</v>
      </c>
      <c r="H53" s="116">
        <f>IFERROR(G53/E53-1,"-")</f>
        <v>-0.64944104619278631</v>
      </c>
      <c r="I53" s="115">
        <v>4732</v>
      </c>
      <c r="J53" s="116">
        <f>IFERROR(I53/G53-1,"-")</f>
        <v>1.8471720818291217</v>
      </c>
      <c r="K53" s="115">
        <v>4914</v>
      </c>
      <c r="L53" s="116">
        <f>IFERROR(K53/I53-1,"-")</f>
        <v>3.8461538461538547E-2</v>
      </c>
      <c r="M53" s="115">
        <v>4997</v>
      </c>
      <c r="N53" s="116">
        <v>1.6890516890516905E-2</v>
      </c>
      <c r="O53" s="116">
        <v>9.2240437158469968E-2</v>
      </c>
    </row>
    <row r="54" spans="1:16" x14ac:dyDescent="0.25">
      <c r="A54" s="1">
        <v>2</v>
      </c>
      <c r="B54" s="114" t="s">
        <v>73</v>
      </c>
      <c r="C54" s="115">
        <v>3757</v>
      </c>
      <c r="D54" s="116">
        <v>0.35241180705543562</v>
      </c>
      <c r="E54" s="115">
        <v>4432</v>
      </c>
      <c r="F54" s="116">
        <f t="shared" ref="F54:L65" si="2">IFERROR(E54/C54-1,"-")</f>
        <v>0.17966462603140809</v>
      </c>
      <c r="G54" s="115">
        <v>2174</v>
      </c>
      <c r="H54" s="116">
        <f t="shared" si="2"/>
        <v>-0.5094765342960289</v>
      </c>
      <c r="I54" s="115">
        <v>5268</v>
      </c>
      <c r="J54" s="116">
        <f t="shared" si="2"/>
        <v>1.4231830726770931</v>
      </c>
      <c r="K54" s="115">
        <v>4052</v>
      </c>
      <c r="L54" s="116">
        <f t="shared" si="2"/>
        <v>-0.23082763857251332</v>
      </c>
      <c r="M54" s="115">
        <v>4752</v>
      </c>
      <c r="N54" s="116">
        <v>0.17275419545903259</v>
      </c>
      <c r="O54" s="116">
        <v>0.26483896726111267</v>
      </c>
    </row>
    <row r="55" spans="1:16" x14ac:dyDescent="0.25">
      <c r="A55" s="1">
        <v>3</v>
      </c>
      <c r="B55" s="114" t="s">
        <v>75</v>
      </c>
      <c r="C55" s="115">
        <v>5536</v>
      </c>
      <c r="D55" s="116">
        <v>-0.14117282035370771</v>
      </c>
      <c r="E55" s="115">
        <v>1726</v>
      </c>
      <c r="F55" s="116">
        <f t="shared" si="2"/>
        <v>-0.68822254335260113</v>
      </c>
      <c r="G55" s="115">
        <v>3942</v>
      </c>
      <c r="H55" s="116">
        <f t="shared" si="2"/>
        <v>1.2838933951332563</v>
      </c>
      <c r="I55" s="115">
        <v>4697</v>
      </c>
      <c r="J55" s="116">
        <f t="shared" si="2"/>
        <v>0.19152714358193812</v>
      </c>
      <c r="K55" s="115">
        <v>5191</v>
      </c>
      <c r="L55" s="116">
        <f t="shared" si="2"/>
        <v>0.1051735150095805</v>
      </c>
      <c r="M55" s="115">
        <v>6935</v>
      </c>
      <c r="N55" s="116">
        <v>0.3359660951647081</v>
      </c>
      <c r="O55" s="116">
        <v>0.25270953757225434</v>
      </c>
    </row>
    <row r="56" spans="1:16" x14ac:dyDescent="0.25">
      <c r="A56" s="1">
        <v>4</v>
      </c>
      <c r="B56" s="114" t="s">
        <v>77</v>
      </c>
      <c r="C56" s="115">
        <v>10567</v>
      </c>
      <c r="D56" s="116">
        <v>0.91952770208901002</v>
      </c>
      <c r="E56" s="115">
        <v>0</v>
      </c>
      <c r="F56" s="116">
        <f t="shared" si="2"/>
        <v>-1</v>
      </c>
      <c r="G56" s="115">
        <v>6329</v>
      </c>
      <c r="H56" s="116" t="str">
        <f t="shared" si="2"/>
        <v>-</v>
      </c>
      <c r="I56" s="115">
        <v>9381</v>
      </c>
      <c r="J56" s="116">
        <f t="shared" si="2"/>
        <v>0.48222468004424091</v>
      </c>
      <c r="K56" s="115">
        <v>10202</v>
      </c>
      <c r="L56" s="116">
        <f t="shared" si="2"/>
        <v>8.7517322247095297E-2</v>
      </c>
      <c r="M56" s="115">
        <v>5363</v>
      </c>
      <c r="N56" s="116">
        <v>-0.47431876102724957</v>
      </c>
      <c r="O56" s="116">
        <v>-0.49247657802592981</v>
      </c>
    </row>
    <row r="57" spans="1:16" x14ac:dyDescent="0.25">
      <c r="A57" s="1">
        <v>5</v>
      </c>
      <c r="B57" s="114" t="s">
        <v>79</v>
      </c>
      <c r="C57" s="115">
        <v>9680</v>
      </c>
      <c r="D57" s="116">
        <v>0.48307032327256016</v>
      </c>
      <c r="E57" s="115">
        <v>0</v>
      </c>
      <c r="F57" s="116">
        <f t="shared" si="2"/>
        <v>-1</v>
      </c>
      <c r="G57" s="115">
        <v>9142</v>
      </c>
      <c r="H57" s="116" t="str">
        <f t="shared" si="2"/>
        <v>-</v>
      </c>
      <c r="I57" s="115">
        <v>11407</v>
      </c>
      <c r="J57" s="116">
        <f t="shared" si="2"/>
        <v>0.24775760227521326</v>
      </c>
      <c r="K57" s="115">
        <v>8318</v>
      </c>
      <c r="L57" s="116">
        <f t="shared" si="2"/>
        <v>-0.27079863241869029</v>
      </c>
      <c r="M57" s="115">
        <v>9196</v>
      </c>
      <c r="N57" s="116">
        <v>0.10555421976436641</v>
      </c>
      <c r="O57" s="116">
        <v>-5.0000000000000044E-2</v>
      </c>
    </row>
    <row r="58" spans="1:16" x14ac:dyDescent="0.25">
      <c r="A58" s="1">
        <v>6</v>
      </c>
      <c r="B58" s="114" t="s">
        <v>81</v>
      </c>
      <c r="C58" s="115">
        <v>12636</v>
      </c>
      <c r="D58" s="116">
        <v>8.7248322147650992E-2</v>
      </c>
      <c r="E58" s="115">
        <v>0</v>
      </c>
      <c r="F58" s="116">
        <f t="shared" si="2"/>
        <v>-1</v>
      </c>
      <c r="G58" s="115">
        <v>12112</v>
      </c>
      <c r="H58" s="116" t="str">
        <f t="shared" si="2"/>
        <v>-</v>
      </c>
      <c r="I58" s="115">
        <v>13024</v>
      </c>
      <c r="J58" s="116">
        <f t="shared" si="2"/>
        <v>7.5297225891677755E-2</v>
      </c>
      <c r="K58" s="115">
        <v>13526</v>
      </c>
      <c r="L58" s="116">
        <f t="shared" si="2"/>
        <v>3.8544226044226138E-2</v>
      </c>
      <c r="M58" s="115">
        <v>11716</v>
      </c>
      <c r="N58" s="116">
        <v>-0.1338163536891912</v>
      </c>
      <c r="O58" s="116">
        <v>-7.2807850585628331E-2</v>
      </c>
    </row>
    <row r="59" spans="1:16" x14ac:dyDescent="0.25">
      <c r="A59" s="1">
        <v>7</v>
      </c>
      <c r="B59" s="114" t="s">
        <v>83</v>
      </c>
      <c r="C59" s="115">
        <v>12964</v>
      </c>
      <c r="D59" s="116">
        <v>-8.6720676294469889E-2</v>
      </c>
      <c r="E59" s="115">
        <v>0</v>
      </c>
      <c r="F59" s="116">
        <f t="shared" si="2"/>
        <v>-1</v>
      </c>
      <c r="G59" s="115">
        <v>22139</v>
      </c>
      <c r="H59" s="116" t="str">
        <f t="shared" si="2"/>
        <v>-</v>
      </c>
      <c r="I59" s="115">
        <v>17927</v>
      </c>
      <c r="J59" s="116">
        <f t="shared" si="2"/>
        <v>-0.1902524955960071</v>
      </c>
      <c r="K59" s="115">
        <v>13440</v>
      </c>
      <c r="L59" s="116">
        <f t="shared" si="2"/>
        <v>-0.25029285435376802</v>
      </c>
      <c r="M59" s="115">
        <v>11578</v>
      </c>
      <c r="N59" s="116">
        <v>-0.13854166666666667</v>
      </c>
      <c r="O59" s="116">
        <v>-0.10691144708423328</v>
      </c>
    </row>
    <row r="60" spans="1:16" x14ac:dyDescent="0.25">
      <c r="A60" s="1">
        <v>8</v>
      </c>
      <c r="B60" s="114" t="s">
        <v>85</v>
      </c>
      <c r="C60" s="115">
        <v>18294</v>
      </c>
      <c r="D60" s="116">
        <v>4.8967889908256845E-2</v>
      </c>
      <c r="E60" s="115">
        <v>13387</v>
      </c>
      <c r="F60" s="116">
        <f t="shared" si="2"/>
        <v>-0.26823002077183777</v>
      </c>
      <c r="G60" s="115">
        <v>25485</v>
      </c>
      <c r="H60" s="116">
        <f t="shared" si="2"/>
        <v>0.90371255695824315</v>
      </c>
      <c r="I60" s="115">
        <v>19833</v>
      </c>
      <c r="J60" s="116">
        <f t="shared" si="2"/>
        <v>-0.22177751618599173</v>
      </c>
      <c r="K60" s="115">
        <v>15080</v>
      </c>
      <c r="L60" s="116">
        <f t="shared" si="2"/>
        <v>-0.23965108657288359</v>
      </c>
      <c r="M60" s="115">
        <v>16629</v>
      </c>
      <c r="N60" s="116">
        <v>0.10271883289124673</v>
      </c>
      <c r="O60" s="116">
        <v>-9.1013447031813688E-2</v>
      </c>
    </row>
    <row r="61" spans="1:16" x14ac:dyDescent="0.25">
      <c r="A61" s="1">
        <v>9</v>
      </c>
      <c r="B61" s="114" t="s">
        <v>87</v>
      </c>
      <c r="C61" s="115">
        <v>10523</v>
      </c>
      <c r="D61" s="116">
        <v>-5.555555555555558E-2</v>
      </c>
      <c r="E61" s="115">
        <v>9485</v>
      </c>
      <c r="F61" s="116">
        <f t="shared" si="2"/>
        <v>-9.8641071937660363E-2</v>
      </c>
      <c r="G61" s="115">
        <v>14878</v>
      </c>
      <c r="H61" s="116">
        <f t="shared" si="2"/>
        <v>0.56858197153400103</v>
      </c>
      <c r="I61" s="115">
        <v>11662</v>
      </c>
      <c r="J61" s="116">
        <f t="shared" si="2"/>
        <v>-0.21615808576421558</v>
      </c>
      <c r="K61" s="115">
        <v>10667</v>
      </c>
      <c r="L61" s="116">
        <f t="shared" si="2"/>
        <v>-8.5319842222603359E-2</v>
      </c>
      <c r="M61" s="115">
        <v>10077</v>
      </c>
      <c r="N61" s="116">
        <v>-5.531077153838948E-2</v>
      </c>
      <c r="O61" s="116">
        <v>-4.2383350755487936E-2</v>
      </c>
    </row>
    <row r="62" spans="1:16" x14ac:dyDescent="0.25">
      <c r="A62" s="1">
        <v>10</v>
      </c>
      <c r="B62" s="114" t="s">
        <v>89</v>
      </c>
      <c r="C62" s="115">
        <v>8914</v>
      </c>
      <c r="D62" s="116">
        <v>9.9950641658440365E-2</v>
      </c>
      <c r="E62" s="115">
        <v>5064</v>
      </c>
      <c r="F62" s="116">
        <f t="shared" si="2"/>
        <v>-0.43190486874579315</v>
      </c>
      <c r="G62" s="115">
        <v>9583</v>
      </c>
      <c r="H62" s="116">
        <f t="shared" si="2"/>
        <v>0.89237756714060024</v>
      </c>
      <c r="I62" s="115">
        <v>8162</v>
      </c>
      <c r="J62" s="116">
        <f t="shared" si="2"/>
        <v>-0.14828341855368887</v>
      </c>
      <c r="K62" s="115">
        <v>7564</v>
      </c>
      <c r="L62" s="116">
        <f t="shared" si="2"/>
        <v>-7.3266356285224155E-2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5780</v>
      </c>
      <c r="D63" s="116">
        <v>4.4452475605348818E-2</v>
      </c>
      <c r="E63" s="115">
        <v>1577</v>
      </c>
      <c r="F63" s="116">
        <f t="shared" si="2"/>
        <v>-0.72716262975778545</v>
      </c>
      <c r="G63" s="115">
        <v>4908</v>
      </c>
      <c r="H63" s="116">
        <f t="shared" si="2"/>
        <v>2.1122384273937858</v>
      </c>
      <c r="I63" s="115">
        <v>5890</v>
      </c>
      <c r="J63" s="116">
        <f t="shared" si="2"/>
        <v>0.20008149959250199</v>
      </c>
      <c r="K63" s="115">
        <v>5389</v>
      </c>
      <c r="L63" s="116">
        <f t="shared" si="2"/>
        <v>-8.505942275042444E-2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6694</v>
      </c>
      <c r="D64" s="116">
        <v>-5.6252643451289996E-2</v>
      </c>
      <c r="E64" s="115">
        <v>2655</v>
      </c>
      <c r="F64" s="116">
        <f t="shared" si="2"/>
        <v>-0.60337615775321185</v>
      </c>
      <c r="G64" s="115">
        <v>8564</v>
      </c>
      <c r="H64" s="116">
        <f t="shared" si="2"/>
        <v>2.2256120527306966</v>
      </c>
      <c r="I64" s="115">
        <v>8414</v>
      </c>
      <c r="J64" s="116">
        <f t="shared" si="2"/>
        <v>-1.7515179822512827E-2</v>
      </c>
      <c r="K64" s="115">
        <v>7795</v>
      </c>
      <c r="L64" s="116">
        <f t="shared" si="2"/>
        <v>-7.3567863085333918E-2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109920</v>
      </c>
      <c r="D65" s="119">
        <v>9.7761931869251306E-2</v>
      </c>
      <c r="E65" s="118">
        <v>49521</v>
      </c>
      <c r="F65" s="119">
        <f t="shared" si="2"/>
        <v>-0.54948144104803487</v>
      </c>
      <c r="G65" s="118">
        <v>120918</v>
      </c>
      <c r="H65" s="119">
        <f t="shared" si="2"/>
        <v>1.4417519840067849</v>
      </c>
      <c r="I65" s="118">
        <v>120397</v>
      </c>
      <c r="J65" s="119">
        <f t="shared" si="2"/>
        <v>-4.3087050728592979E-3</v>
      </c>
      <c r="K65" s="118">
        <v>106138</v>
      </c>
      <c r="L65" s="119">
        <f t="shared" si="2"/>
        <v>-0.11843318355108512</v>
      </c>
      <c r="M65" s="118">
        <v>81243</v>
      </c>
      <c r="N65" s="119">
        <v>-4.8565405785220728E-2</v>
      </c>
      <c r="O65" s="119">
        <v>-8.2331812226087764E-2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3137</v>
      </c>
      <c r="D75" s="116">
        <v>0.22971383771070175</v>
      </c>
      <c r="E75" s="115">
        <v>4037</v>
      </c>
      <c r="F75" s="116">
        <f>IFERROR(E75/C75-1,"-")</f>
        <v>0.28689831048772718</v>
      </c>
      <c r="G75" s="115">
        <v>4283</v>
      </c>
      <c r="H75" s="116">
        <f>IFERROR(G75/E75-1,"-")</f>
        <v>6.0936338865494211E-2</v>
      </c>
      <c r="I75" s="115">
        <v>4231</v>
      </c>
      <c r="J75" s="116">
        <f>IFERROR(I75/G75-1,"-")</f>
        <v>-1.2141022647676913E-2</v>
      </c>
      <c r="K75" s="115">
        <v>3814</v>
      </c>
      <c r="L75" s="116">
        <f>IFERROR(K75/I75-1,"-")</f>
        <v>-9.8558260458520452E-2</v>
      </c>
      <c r="M75" s="115">
        <v>2103</v>
      </c>
      <c r="N75" s="116">
        <v>-0.44861038280020971</v>
      </c>
      <c r="O75" s="116">
        <v>-0.3296142811603443</v>
      </c>
    </row>
    <row r="76" spans="1:16" x14ac:dyDescent="0.25">
      <c r="A76" s="1">
        <v>2</v>
      </c>
      <c r="B76" s="114" t="s">
        <v>73</v>
      </c>
      <c r="C76" s="115">
        <v>3135</v>
      </c>
      <c r="D76" s="116">
        <v>0.63964435146443521</v>
      </c>
      <c r="E76" s="115">
        <v>3947</v>
      </c>
      <c r="F76" s="116">
        <f t="shared" ref="F76:L87" si="3">IFERROR(E76/C76-1,"-")</f>
        <v>0.25901116427432225</v>
      </c>
      <c r="G76" s="115">
        <v>6165</v>
      </c>
      <c r="H76" s="116">
        <f t="shared" si="3"/>
        <v>0.56194578160628317</v>
      </c>
      <c r="I76" s="115">
        <v>4343</v>
      </c>
      <c r="J76" s="116">
        <f t="shared" si="3"/>
        <v>-0.29553933495539331</v>
      </c>
      <c r="K76" s="115">
        <v>2403</v>
      </c>
      <c r="L76" s="116">
        <f t="shared" si="3"/>
        <v>-0.44669583237393506</v>
      </c>
      <c r="M76" s="115">
        <v>2881</v>
      </c>
      <c r="N76" s="116">
        <v>0.19891801914273821</v>
      </c>
      <c r="O76" s="116">
        <v>-8.1020733652312549E-2</v>
      </c>
    </row>
    <row r="77" spans="1:16" x14ac:dyDescent="0.25">
      <c r="A77" s="1">
        <v>3</v>
      </c>
      <c r="B77" s="114" t="s">
        <v>75</v>
      </c>
      <c r="C77" s="115">
        <v>4717</v>
      </c>
      <c r="D77" s="116">
        <v>-0.19792552287026011</v>
      </c>
      <c r="E77" s="115">
        <v>1394</v>
      </c>
      <c r="F77" s="116">
        <f t="shared" si="3"/>
        <v>-0.70447318210727161</v>
      </c>
      <c r="G77" s="115">
        <v>9406</v>
      </c>
      <c r="H77" s="116">
        <f t="shared" si="3"/>
        <v>5.747489239598278</v>
      </c>
      <c r="I77" s="115">
        <v>3464</v>
      </c>
      <c r="J77" s="116">
        <f t="shared" si="3"/>
        <v>-0.63172443121411859</v>
      </c>
      <c r="K77" s="115">
        <v>3441</v>
      </c>
      <c r="L77" s="116">
        <f t="shared" si="3"/>
        <v>-6.6397228637413708E-3</v>
      </c>
      <c r="M77" s="115">
        <v>3945</v>
      </c>
      <c r="N77" s="116">
        <v>0.14646904969485619</v>
      </c>
      <c r="O77" s="116">
        <v>-0.16366334534661864</v>
      </c>
    </row>
    <row r="78" spans="1:16" x14ac:dyDescent="0.25">
      <c r="A78" s="1">
        <v>4</v>
      </c>
      <c r="B78" s="114" t="s">
        <v>77</v>
      </c>
      <c r="C78" s="115">
        <v>7482</v>
      </c>
      <c r="D78" s="116">
        <v>0.39615599925359213</v>
      </c>
      <c r="E78" s="115">
        <v>0</v>
      </c>
      <c r="F78" s="116">
        <f t="shared" si="3"/>
        <v>-1</v>
      </c>
      <c r="G78" s="115">
        <v>11503</v>
      </c>
      <c r="H78" s="116" t="str">
        <f t="shared" si="3"/>
        <v>-</v>
      </c>
      <c r="I78" s="115">
        <v>8523</v>
      </c>
      <c r="J78" s="116">
        <f t="shared" si="3"/>
        <v>-0.25906285316873856</v>
      </c>
      <c r="K78" s="115">
        <v>8009</v>
      </c>
      <c r="L78" s="116">
        <f t="shared" si="3"/>
        <v>-6.0307403496421497E-2</v>
      </c>
      <c r="M78" s="115">
        <v>3675</v>
      </c>
      <c r="N78" s="116">
        <v>-0.54114121613185162</v>
      </c>
      <c r="O78" s="116">
        <v>-0.50882117080994393</v>
      </c>
    </row>
    <row r="79" spans="1:16" x14ac:dyDescent="0.25">
      <c r="A79" s="1">
        <v>5</v>
      </c>
      <c r="B79" s="114" t="s">
        <v>79</v>
      </c>
      <c r="C79" s="115">
        <v>10821</v>
      </c>
      <c r="D79" s="116">
        <v>0.44685118331327711</v>
      </c>
      <c r="E79" s="115">
        <v>0</v>
      </c>
      <c r="F79" s="116">
        <f t="shared" si="3"/>
        <v>-1</v>
      </c>
      <c r="G79" s="115">
        <v>13253</v>
      </c>
      <c r="H79" s="116" t="str">
        <f t="shared" si="3"/>
        <v>-</v>
      </c>
      <c r="I79" s="115">
        <v>9847</v>
      </c>
      <c r="J79" s="116">
        <f t="shared" si="3"/>
        <v>-0.25699841545310498</v>
      </c>
      <c r="K79" s="115">
        <v>6760</v>
      </c>
      <c r="L79" s="116">
        <f t="shared" si="3"/>
        <v>-0.31349649639484112</v>
      </c>
      <c r="M79" s="115">
        <v>5963</v>
      </c>
      <c r="N79" s="116">
        <v>-0.11789940828402368</v>
      </c>
      <c r="O79" s="116">
        <v>-0.44894187228537108</v>
      </c>
    </row>
    <row r="80" spans="1:16" x14ac:dyDescent="0.25">
      <c r="A80" s="1">
        <v>6</v>
      </c>
      <c r="B80" s="114" t="s">
        <v>81</v>
      </c>
      <c r="C80" s="115">
        <v>14241</v>
      </c>
      <c r="D80" s="116">
        <v>0.1586526726873323</v>
      </c>
      <c r="E80" s="115">
        <v>0</v>
      </c>
      <c r="F80" s="116">
        <f t="shared" si="3"/>
        <v>-1</v>
      </c>
      <c r="G80" s="115">
        <v>15846</v>
      </c>
      <c r="H80" s="116" t="str">
        <f t="shared" si="3"/>
        <v>-</v>
      </c>
      <c r="I80" s="115">
        <v>9634</v>
      </c>
      <c r="J80" s="116">
        <f t="shared" si="3"/>
        <v>-0.39202322352644203</v>
      </c>
      <c r="K80" s="115">
        <v>10032</v>
      </c>
      <c r="L80" s="116">
        <f t="shared" si="3"/>
        <v>4.1312019929416577E-2</v>
      </c>
      <c r="M80" s="115">
        <v>7684</v>
      </c>
      <c r="N80" s="116">
        <v>-0.23405103668261562</v>
      </c>
      <c r="O80" s="116">
        <v>-0.46043114949792852</v>
      </c>
    </row>
    <row r="81" spans="1:16" x14ac:dyDescent="0.25">
      <c r="A81" s="1">
        <v>7</v>
      </c>
      <c r="B81" s="114" t="s">
        <v>83</v>
      </c>
      <c r="C81" s="115">
        <v>15858</v>
      </c>
      <c r="D81" s="116">
        <v>0.42672064777327945</v>
      </c>
      <c r="E81" s="115">
        <v>0</v>
      </c>
      <c r="F81" s="116">
        <f t="shared" si="3"/>
        <v>-1</v>
      </c>
      <c r="G81" s="115">
        <v>19460</v>
      </c>
      <c r="H81" s="116" t="str">
        <f t="shared" si="3"/>
        <v>-</v>
      </c>
      <c r="I81" s="115">
        <v>12391</v>
      </c>
      <c r="J81" s="116">
        <f t="shared" si="3"/>
        <v>-0.36325796505652619</v>
      </c>
      <c r="K81" s="115">
        <v>9771</v>
      </c>
      <c r="L81" s="116">
        <f t="shared" si="3"/>
        <v>-0.21144378984746992</v>
      </c>
      <c r="M81" s="115">
        <v>8054</v>
      </c>
      <c r="N81" s="116">
        <v>-0.1757240814655614</v>
      </c>
      <c r="O81" s="116">
        <v>-0.49211754319586332</v>
      </c>
    </row>
    <row r="82" spans="1:16" x14ac:dyDescent="0.25">
      <c r="A82" s="1">
        <v>8</v>
      </c>
      <c r="B82" s="114" t="s">
        <v>85</v>
      </c>
      <c r="C82" s="115">
        <v>22911</v>
      </c>
      <c r="D82" s="116">
        <v>0.51467671558905193</v>
      </c>
      <c r="E82" s="115">
        <v>18177</v>
      </c>
      <c r="F82" s="116">
        <f t="shared" si="3"/>
        <v>-0.20662563833966219</v>
      </c>
      <c r="G82" s="115">
        <v>18476</v>
      </c>
      <c r="H82" s="116">
        <f t="shared" si="3"/>
        <v>1.6449359080156212E-2</v>
      </c>
      <c r="I82" s="115">
        <v>13610</v>
      </c>
      <c r="J82" s="116">
        <f t="shared" si="3"/>
        <v>-0.2633686945226239</v>
      </c>
      <c r="K82" s="115">
        <v>11949</v>
      </c>
      <c r="L82" s="116">
        <f t="shared" si="3"/>
        <v>-0.12204261572373254</v>
      </c>
      <c r="M82" s="115">
        <v>10645</v>
      </c>
      <c r="N82" s="116">
        <v>-0.10913047116913555</v>
      </c>
      <c r="O82" s="116">
        <v>-0.53537602025228059</v>
      </c>
    </row>
    <row r="83" spans="1:16" x14ac:dyDescent="0.25">
      <c r="A83" s="1">
        <v>9</v>
      </c>
      <c r="B83" s="114" t="s">
        <v>87</v>
      </c>
      <c r="C83" s="115">
        <v>12282</v>
      </c>
      <c r="D83" s="116">
        <v>0.11068909386869241</v>
      </c>
      <c r="E83" s="115">
        <v>15287</v>
      </c>
      <c r="F83" s="116">
        <f t="shared" si="3"/>
        <v>0.24466699234652345</v>
      </c>
      <c r="G83" s="115">
        <v>11740</v>
      </c>
      <c r="H83" s="116">
        <f t="shared" si="3"/>
        <v>-0.23202721266435533</v>
      </c>
      <c r="I83" s="115">
        <v>7997</v>
      </c>
      <c r="J83" s="116">
        <f t="shared" si="3"/>
        <v>-0.31882453151618395</v>
      </c>
      <c r="K83" s="115">
        <v>7212</v>
      </c>
      <c r="L83" s="116">
        <f t="shared" si="3"/>
        <v>-9.8161810679004646E-2</v>
      </c>
      <c r="M83" s="115">
        <v>5816</v>
      </c>
      <c r="N83" s="116">
        <v>-0.19356627842484753</v>
      </c>
      <c r="O83" s="116">
        <v>-0.52646148835694517</v>
      </c>
    </row>
    <row r="84" spans="1:16" x14ac:dyDescent="0.25">
      <c r="A84" s="1">
        <v>10</v>
      </c>
      <c r="B84" s="114" t="s">
        <v>89</v>
      </c>
      <c r="C84" s="115">
        <v>8231</v>
      </c>
      <c r="D84" s="116">
        <v>8.1176934191514505E-2</v>
      </c>
      <c r="E84" s="115">
        <v>9332</v>
      </c>
      <c r="F84" s="116">
        <f t="shared" si="3"/>
        <v>0.1337626047867817</v>
      </c>
      <c r="G84" s="115">
        <v>7482</v>
      </c>
      <c r="H84" s="116">
        <f t="shared" si="3"/>
        <v>-0.19824260608658384</v>
      </c>
      <c r="I84" s="115">
        <v>4173</v>
      </c>
      <c r="J84" s="116">
        <f t="shared" si="3"/>
        <v>-0.44226142742582197</v>
      </c>
      <c r="K84" s="115">
        <v>5156</v>
      </c>
      <c r="L84" s="116">
        <f t="shared" si="3"/>
        <v>0.23556194584231971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4544</v>
      </c>
      <c r="D85" s="116">
        <v>0.16244563827065739</v>
      </c>
      <c r="E85" s="115">
        <v>2816</v>
      </c>
      <c r="F85" s="116">
        <f t="shared" si="3"/>
        <v>-0.38028169014084512</v>
      </c>
      <c r="G85" s="115">
        <v>3580</v>
      </c>
      <c r="H85" s="116">
        <f t="shared" si="3"/>
        <v>0.27130681818181812</v>
      </c>
      <c r="I85" s="115">
        <v>4111</v>
      </c>
      <c r="J85" s="116">
        <f t="shared" si="3"/>
        <v>0.14832402234636866</v>
      </c>
      <c r="K85" s="115">
        <v>2788</v>
      </c>
      <c r="L85" s="116">
        <f t="shared" si="3"/>
        <v>-0.32181950863536857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5708</v>
      </c>
      <c r="D86" s="116">
        <v>5.8605341246290799E-2</v>
      </c>
      <c r="E86" s="115">
        <v>3518</v>
      </c>
      <c r="F86" s="116">
        <f t="shared" si="3"/>
        <v>-0.38367203924316751</v>
      </c>
      <c r="G86" s="115">
        <v>5472</v>
      </c>
      <c r="H86" s="116">
        <f t="shared" si="3"/>
        <v>0.55542922114837978</v>
      </c>
      <c r="I86" s="115">
        <v>4487</v>
      </c>
      <c r="J86" s="116">
        <f t="shared" si="3"/>
        <v>-0.18000730994152048</v>
      </c>
      <c r="K86" s="115">
        <v>4039</v>
      </c>
      <c r="L86" s="116">
        <f t="shared" si="3"/>
        <v>-9.9843993759750393E-2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113067</v>
      </c>
      <c r="D87" s="119">
        <v>0.26069843676828053</v>
      </c>
      <c r="E87" s="118">
        <v>68476</v>
      </c>
      <c r="F87" s="119">
        <f t="shared" si="3"/>
        <v>-0.39437678544579757</v>
      </c>
      <c r="G87" s="118">
        <v>126666</v>
      </c>
      <c r="H87" s="119">
        <f t="shared" si="3"/>
        <v>0.84978678661136753</v>
      </c>
      <c r="I87" s="118">
        <v>86811</v>
      </c>
      <c r="J87" s="119">
        <f t="shared" si="3"/>
        <v>-0.31464639287575202</v>
      </c>
      <c r="K87" s="118">
        <v>75374</v>
      </c>
      <c r="L87" s="119">
        <f t="shared" si="3"/>
        <v>-0.13174597689232936</v>
      </c>
      <c r="M87" s="118">
        <v>50766</v>
      </c>
      <c r="N87" s="119">
        <v>-0.19916076414632988</v>
      </c>
      <c r="O87" s="119">
        <v>-0.4632707434661254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123715</v>
      </c>
      <c r="D97" s="116">
        <v>4.6454581595797739E-2</v>
      </c>
      <c r="E97" s="115">
        <v>129322</v>
      </c>
      <c r="F97" s="116">
        <f t="shared" ref="F97:L109" si="4">IFERROR(E97/C97-1,"-")</f>
        <v>4.5321909226851975E-2</v>
      </c>
      <c r="G97" s="115">
        <v>9237</v>
      </c>
      <c r="H97" s="116">
        <f t="shared" si="4"/>
        <v>-0.92857363789610425</v>
      </c>
      <c r="I97" s="115">
        <v>90986</v>
      </c>
      <c r="J97" s="116">
        <f t="shared" si="4"/>
        <v>8.8501678033993727</v>
      </c>
      <c r="K97" s="115">
        <v>130874</v>
      </c>
      <c r="L97" s="116">
        <f t="shared" si="4"/>
        <v>0.43839711603983034</v>
      </c>
      <c r="M97" s="115">
        <v>143825</v>
      </c>
      <c r="N97" s="116">
        <v>9.8957776181670898E-2</v>
      </c>
      <c r="O97" s="116">
        <v>0.16255102453219084</v>
      </c>
    </row>
    <row r="98" spans="2:15" x14ac:dyDescent="0.25">
      <c r="B98" s="114" t="s">
        <v>73</v>
      </c>
      <c r="C98" s="115">
        <v>122929</v>
      </c>
      <c r="D98" s="116">
        <v>-5.6379725947616199E-3</v>
      </c>
      <c r="E98" s="115">
        <v>139971</v>
      </c>
      <c r="F98" s="116">
        <f t="shared" si="4"/>
        <v>0.13863286937988595</v>
      </c>
      <c r="G98" s="115">
        <v>11008</v>
      </c>
      <c r="H98" s="116">
        <f t="shared" si="4"/>
        <v>-0.92135513784998324</v>
      </c>
      <c r="I98" s="115">
        <v>121286</v>
      </c>
      <c r="J98" s="116">
        <f t="shared" si="4"/>
        <v>10.017986918604651</v>
      </c>
      <c r="K98" s="115">
        <v>140575</v>
      </c>
      <c r="L98" s="116">
        <f t="shared" si="4"/>
        <v>0.15903731675543753</v>
      </c>
      <c r="M98" s="115">
        <v>146954</v>
      </c>
      <c r="N98" s="116">
        <v>4.5377912146540966E-2</v>
      </c>
      <c r="O98" s="116">
        <v>0.195438017066762</v>
      </c>
    </row>
    <row r="99" spans="2:15" x14ac:dyDescent="0.25">
      <c r="B99" s="114" t="s">
        <v>75</v>
      </c>
      <c r="C99" s="115">
        <v>144786</v>
      </c>
      <c r="D99" s="116">
        <v>4.3404942239646083E-2</v>
      </c>
      <c r="E99" s="115">
        <v>54600</v>
      </c>
      <c r="F99" s="116">
        <f t="shared" si="4"/>
        <v>-0.62289171604989435</v>
      </c>
      <c r="G99" s="115">
        <v>11628</v>
      </c>
      <c r="H99" s="116">
        <f t="shared" si="4"/>
        <v>-0.78703296703296699</v>
      </c>
      <c r="I99" s="115">
        <v>132142</v>
      </c>
      <c r="J99" s="116">
        <f t="shared" si="4"/>
        <v>10.364121087031304</v>
      </c>
      <c r="K99" s="115">
        <v>145481</v>
      </c>
      <c r="L99" s="116">
        <f t="shared" si="4"/>
        <v>0.10094443855852031</v>
      </c>
      <c r="M99" s="115">
        <v>165047</v>
      </c>
      <c r="N99" s="116">
        <v>0.13449178930581995</v>
      </c>
      <c r="O99" s="116">
        <v>0.13993756302404936</v>
      </c>
    </row>
    <row r="100" spans="2:15" x14ac:dyDescent="0.25">
      <c r="B100" s="114" t="s">
        <v>77</v>
      </c>
      <c r="C100" s="115">
        <v>136741</v>
      </c>
      <c r="D100" s="116">
        <v>5.260686491105182E-2</v>
      </c>
      <c r="E100" s="115">
        <v>0</v>
      </c>
      <c r="F100" s="116">
        <f t="shared" si="4"/>
        <v>-1</v>
      </c>
      <c r="G100" s="115">
        <v>14963</v>
      </c>
      <c r="H100" s="116" t="str">
        <f t="shared" si="4"/>
        <v>-</v>
      </c>
      <c r="I100" s="115">
        <v>148322</v>
      </c>
      <c r="J100" s="116">
        <f t="shared" si="4"/>
        <v>8.9125843747911517</v>
      </c>
      <c r="K100" s="115">
        <v>149414</v>
      </c>
      <c r="L100" s="116">
        <f t="shared" si="4"/>
        <v>7.3623602702228563E-3</v>
      </c>
      <c r="M100" s="115">
        <v>149814</v>
      </c>
      <c r="N100" s="116">
        <v>2.6771253028496922E-3</v>
      </c>
      <c r="O100" s="116">
        <v>9.5604098258752046E-2</v>
      </c>
    </row>
    <row r="101" spans="2:15" x14ac:dyDescent="0.25">
      <c r="B101" s="114" t="s">
        <v>79</v>
      </c>
      <c r="C101" s="115">
        <v>126794</v>
      </c>
      <c r="D101" s="116">
        <v>8.5955566213878232E-2</v>
      </c>
      <c r="E101" s="115">
        <v>0</v>
      </c>
      <c r="F101" s="116">
        <f t="shared" si="4"/>
        <v>-1</v>
      </c>
      <c r="G101" s="115">
        <v>19619</v>
      </c>
      <c r="H101" s="116" t="str">
        <f t="shared" si="4"/>
        <v>-</v>
      </c>
      <c r="I101" s="115">
        <v>124592</v>
      </c>
      <c r="J101" s="116">
        <f t="shared" si="4"/>
        <v>5.3505785208216521</v>
      </c>
      <c r="K101" s="115">
        <v>135247</v>
      </c>
      <c r="L101" s="116">
        <f t="shared" si="4"/>
        <v>8.5519134454860701E-2</v>
      </c>
      <c r="M101" s="115">
        <v>146402</v>
      </c>
      <c r="N101" s="116">
        <v>8.2478724112180046E-2</v>
      </c>
      <c r="O101" s="116">
        <v>0.15464454153982055</v>
      </c>
    </row>
    <row r="102" spans="2:15" x14ac:dyDescent="0.25">
      <c r="B102" s="114" t="s">
        <v>81</v>
      </c>
      <c r="C102" s="115">
        <v>124266</v>
      </c>
      <c r="D102" s="116">
        <v>3.4799770166629163E-2</v>
      </c>
      <c r="E102" s="115">
        <v>0</v>
      </c>
      <c r="F102" s="116">
        <f t="shared" si="4"/>
        <v>-1</v>
      </c>
      <c r="G102" s="115">
        <v>25581</v>
      </c>
      <c r="H102" s="116" t="str">
        <f t="shared" si="4"/>
        <v>-</v>
      </c>
      <c r="I102" s="115">
        <v>122331</v>
      </c>
      <c r="J102" s="116">
        <f t="shared" si="4"/>
        <v>3.7821039052421721</v>
      </c>
      <c r="K102" s="115">
        <v>133792</v>
      </c>
      <c r="L102" s="116">
        <f t="shared" si="4"/>
        <v>9.3688435474246212E-2</v>
      </c>
      <c r="M102" s="115">
        <v>137665</v>
      </c>
      <c r="N102" s="116">
        <v>2.8947919158096136E-2</v>
      </c>
      <c r="O102" s="116">
        <v>0.10782514927655185</v>
      </c>
    </row>
    <row r="103" spans="2:15" x14ac:dyDescent="0.25">
      <c r="B103" s="114" t="s">
        <v>83</v>
      </c>
      <c r="C103" s="115">
        <v>126913</v>
      </c>
      <c r="D103" s="116">
        <v>5.028587719159372E-3</v>
      </c>
      <c r="E103" s="115">
        <v>0</v>
      </c>
      <c r="F103" s="116">
        <f t="shared" si="4"/>
        <v>-1</v>
      </c>
      <c r="G103" s="115">
        <v>52545</v>
      </c>
      <c r="H103" s="116" t="str">
        <f t="shared" si="4"/>
        <v>-</v>
      </c>
      <c r="I103" s="115">
        <v>134525</v>
      </c>
      <c r="J103" s="116">
        <f t="shared" si="4"/>
        <v>1.5601865068036922</v>
      </c>
      <c r="K103" s="115">
        <v>140760</v>
      </c>
      <c r="L103" s="116">
        <f t="shared" si="4"/>
        <v>4.6348262404757534E-2</v>
      </c>
      <c r="M103" s="115">
        <v>147163</v>
      </c>
      <c r="N103" s="116">
        <v>4.5488775220233091E-2</v>
      </c>
      <c r="O103" s="116">
        <v>0.15955812249336154</v>
      </c>
    </row>
    <row r="104" spans="2:15" x14ac:dyDescent="0.25">
      <c r="B104" s="114" t="s">
        <v>85</v>
      </c>
      <c r="C104" s="115">
        <v>123609</v>
      </c>
      <c r="D104" s="116">
        <v>-3.0045983144744937E-2</v>
      </c>
      <c r="E104" s="115">
        <v>21231</v>
      </c>
      <c r="F104" s="116">
        <f t="shared" si="4"/>
        <v>-0.82824066208771208</v>
      </c>
      <c r="G104" s="115">
        <v>74223</v>
      </c>
      <c r="H104" s="116">
        <f t="shared" si="4"/>
        <v>2.4959728698601102</v>
      </c>
      <c r="I104" s="115">
        <v>131231</v>
      </c>
      <c r="J104" s="116">
        <f t="shared" si="4"/>
        <v>0.76806380771458982</v>
      </c>
      <c r="K104" s="115">
        <v>139945</v>
      </c>
      <c r="L104" s="116">
        <f t="shared" si="4"/>
        <v>6.6401993431430162E-2</v>
      </c>
      <c r="M104" s="115">
        <v>148125</v>
      </c>
      <c r="N104" s="116">
        <v>5.8451534531423155E-2</v>
      </c>
      <c r="O104" s="116">
        <v>0.19833507268888195</v>
      </c>
    </row>
    <row r="105" spans="2:15" x14ac:dyDescent="0.25">
      <c r="B105" s="114" t="s">
        <v>87</v>
      </c>
      <c r="C105" s="115">
        <v>113961</v>
      </c>
      <c r="D105" s="116">
        <v>-2.6057601914366346E-2</v>
      </c>
      <c r="E105" s="115">
        <v>12509</v>
      </c>
      <c r="F105" s="116">
        <f t="shared" si="4"/>
        <v>-0.8902343784277077</v>
      </c>
      <c r="G105" s="115">
        <v>78766</v>
      </c>
      <c r="H105" s="116">
        <f t="shared" si="4"/>
        <v>5.2967463426333037</v>
      </c>
      <c r="I105" s="115">
        <v>120736</v>
      </c>
      <c r="J105" s="116">
        <f t="shared" si="4"/>
        <v>0.53284412055963237</v>
      </c>
      <c r="K105" s="115">
        <v>135188</v>
      </c>
      <c r="L105" s="116">
        <f t="shared" si="4"/>
        <v>0.11969917837264776</v>
      </c>
      <c r="M105" s="115">
        <v>132679</v>
      </c>
      <c r="N105" s="116">
        <v>-1.8559339586353807E-2</v>
      </c>
      <c r="O105" s="116">
        <v>0.16424917296268027</v>
      </c>
    </row>
    <row r="106" spans="2:15" x14ac:dyDescent="0.25">
      <c r="B106" s="114" t="s">
        <v>89</v>
      </c>
      <c r="C106" s="115">
        <v>141517</v>
      </c>
      <c r="D106" s="116">
        <v>-4.2963413809427253E-2</v>
      </c>
      <c r="E106" s="115">
        <v>15422</v>
      </c>
      <c r="F106" s="116">
        <f t="shared" si="4"/>
        <v>-0.8910236932665333</v>
      </c>
      <c r="G106" s="115">
        <v>122043</v>
      </c>
      <c r="H106" s="116">
        <f t="shared" si="4"/>
        <v>6.9135650369601871</v>
      </c>
      <c r="I106" s="115">
        <v>146938</v>
      </c>
      <c r="J106" s="116">
        <f t="shared" si="4"/>
        <v>0.2039854805273551</v>
      </c>
      <c r="K106" s="115">
        <v>159531</v>
      </c>
      <c r="L106" s="116">
        <f t="shared" si="4"/>
        <v>8.5702813431515423E-2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125704</v>
      </c>
      <c r="D107" s="116">
        <v>-8.674805211192127E-3</v>
      </c>
      <c r="E107" s="115">
        <v>17914</v>
      </c>
      <c r="F107" s="116">
        <f t="shared" si="4"/>
        <v>-0.85749061286832562</v>
      </c>
      <c r="G107" s="115">
        <v>113762</v>
      </c>
      <c r="H107" s="116">
        <f t="shared" si="4"/>
        <v>5.3504521603215363</v>
      </c>
      <c r="I107" s="115">
        <v>135678</v>
      </c>
      <c r="J107" s="116">
        <f t="shared" si="4"/>
        <v>0.19264780858283093</v>
      </c>
      <c r="K107" s="115">
        <v>146077</v>
      </c>
      <c r="L107" s="116">
        <f t="shared" si="4"/>
        <v>7.6644702899512085E-2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128793</v>
      </c>
      <c r="D108" s="116">
        <v>-2.8373342185071704E-2</v>
      </c>
      <c r="E108" s="115">
        <v>21551</v>
      </c>
      <c r="F108" s="116">
        <f t="shared" si="4"/>
        <v>-0.83266947737842889</v>
      </c>
      <c r="G108" s="115">
        <v>100086</v>
      </c>
      <c r="H108" s="116">
        <f t="shared" si="4"/>
        <v>3.644146443320496</v>
      </c>
      <c r="I108" s="115">
        <v>141074</v>
      </c>
      <c r="J108" s="116">
        <f t="shared" si="4"/>
        <v>0.40952780608676531</v>
      </c>
      <c r="K108" s="115">
        <v>149936</v>
      </c>
      <c r="L108" s="116">
        <f t="shared" si="4"/>
        <v>6.2818095467626955E-2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1539728</v>
      </c>
      <c r="D109" s="119">
        <v>9.4472103522018624E-3</v>
      </c>
      <c r="E109" s="118">
        <v>432870</v>
      </c>
      <c r="F109" s="119">
        <f t="shared" si="4"/>
        <v>-0.71886592956678064</v>
      </c>
      <c r="G109" s="118">
        <v>633461</v>
      </c>
      <c r="H109" s="119">
        <f t="shared" si="4"/>
        <v>0.46339778686441657</v>
      </c>
      <c r="I109" s="118">
        <v>1549841</v>
      </c>
      <c r="J109" s="119">
        <f t="shared" si="4"/>
        <v>1.4466241804941427</v>
      </c>
      <c r="K109" s="118">
        <v>1706820</v>
      </c>
      <c r="L109" s="119">
        <f t="shared" si="4"/>
        <v>0.10128716429620854</v>
      </c>
      <c r="M109" s="118">
        <v>1317674</v>
      </c>
      <c r="N109" s="119">
        <v>5.3064232031941883E-2</v>
      </c>
      <c r="O109" s="119">
        <v>0.152100962303513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56468</v>
      </c>
      <c r="D119" s="116">
        <v>0.1020726804324914</v>
      </c>
      <c r="E119" s="115">
        <v>57691</v>
      </c>
      <c r="F119" s="116">
        <f t="shared" ref="F119:L131" si="5">IFERROR(E119/C119-1,"-")</f>
        <v>2.1658284338032185E-2</v>
      </c>
      <c r="G119" s="115">
        <v>767</v>
      </c>
      <c r="H119" s="116">
        <f t="shared" si="5"/>
        <v>-0.9867050319807249</v>
      </c>
      <c r="I119" s="115">
        <v>35085</v>
      </c>
      <c r="J119" s="116">
        <f t="shared" si="5"/>
        <v>44.743155149934807</v>
      </c>
      <c r="K119" s="115">
        <v>57941</v>
      </c>
      <c r="L119" s="116">
        <f t="shared" si="5"/>
        <v>0.65144648710275055</v>
      </c>
      <c r="M119" s="115">
        <v>66660</v>
      </c>
      <c r="N119" s="116">
        <v>0.15048066136242033</v>
      </c>
      <c r="O119" s="116">
        <v>0.1804916058652688</v>
      </c>
    </row>
    <row r="120" spans="1:16" x14ac:dyDescent="0.25">
      <c r="B120" s="114" t="s">
        <v>73</v>
      </c>
      <c r="C120" s="115">
        <v>57811</v>
      </c>
      <c r="D120" s="116">
        <v>5.2927784354794616E-2</v>
      </c>
      <c r="E120" s="115">
        <v>64610</v>
      </c>
      <c r="F120" s="116">
        <f t="shared" si="5"/>
        <v>0.11760737575893865</v>
      </c>
      <c r="G120" s="115">
        <v>461</v>
      </c>
      <c r="H120" s="116">
        <f t="shared" si="5"/>
        <v>-0.99286488159727593</v>
      </c>
      <c r="I120" s="115">
        <v>55516</v>
      </c>
      <c r="J120" s="116">
        <f t="shared" si="5"/>
        <v>119.42516268980478</v>
      </c>
      <c r="K120" s="115">
        <v>63956</v>
      </c>
      <c r="L120" s="116">
        <f t="shared" si="5"/>
        <v>0.1520282441098062</v>
      </c>
      <c r="M120" s="115">
        <v>66540</v>
      </c>
      <c r="N120" s="116">
        <v>4.0402776909125082E-2</v>
      </c>
      <c r="O120" s="116">
        <v>0.15099202573904624</v>
      </c>
    </row>
    <row r="121" spans="1:16" x14ac:dyDescent="0.25">
      <c r="B121" s="114" t="s">
        <v>75</v>
      </c>
      <c r="C121" s="115">
        <v>71506</v>
      </c>
      <c r="D121" s="116">
        <v>6.0699557955320893E-2</v>
      </c>
      <c r="E121" s="115">
        <v>26080</v>
      </c>
      <c r="F121" s="116">
        <f t="shared" si="5"/>
        <v>-0.63527536150812525</v>
      </c>
      <c r="G121" s="115">
        <v>398</v>
      </c>
      <c r="H121" s="116">
        <f t="shared" si="5"/>
        <v>-0.98473926380368093</v>
      </c>
      <c r="I121" s="115">
        <v>64544</v>
      </c>
      <c r="J121" s="116">
        <f t="shared" si="5"/>
        <v>161.17085427135677</v>
      </c>
      <c r="K121" s="115">
        <v>74748</v>
      </c>
      <c r="L121" s="116">
        <f t="shared" si="5"/>
        <v>0.15809370352007934</v>
      </c>
      <c r="M121" s="115">
        <v>79823</v>
      </c>
      <c r="N121" s="116">
        <v>6.7894793171723755E-2</v>
      </c>
      <c r="O121" s="116">
        <v>0.11631191788101702</v>
      </c>
    </row>
    <row r="122" spans="1:16" x14ac:dyDescent="0.25">
      <c r="B122" s="114" t="s">
        <v>77</v>
      </c>
      <c r="C122" s="115">
        <v>69845</v>
      </c>
      <c r="D122" s="116">
        <v>0.16189509756625031</v>
      </c>
      <c r="E122" s="115">
        <v>0</v>
      </c>
      <c r="F122" s="116">
        <f t="shared" si="5"/>
        <v>-1</v>
      </c>
      <c r="G122" s="115">
        <v>623</v>
      </c>
      <c r="H122" s="116" t="str">
        <f t="shared" si="5"/>
        <v>-</v>
      </c>
      <c r="I122" s="115">
        <v>70374</v>
      </c>
      <c r="J122" s="116">
        <f t="shared" si="5"/>
        <v>111.95987158908507</v>
      </c>
      <c r="K122" s="115">
        <v>71874</v>
      </c>
      <c r="L122" s="116">
        <f t="shared" si="5"/>
        <v>2.1314690084406118E-2</v>
      </c>
      <c r="M122" s="115">
        <v>77936</v>
      </c>
      <c r="N122" s="116">
        <v>8.4342043019729029E-2</v>
      </c>
      <c r="O122" s="116">
        <v>0.11584222206313988</v>
      </c>
    </row>
    <row r="123" spans="1:16" x14ac:dyDescent="0.25">
      <c r="B123" s="114" t="s">
        <v>79</v>
      </c>
      <c r="C123" s="115">
        <v>68552</v>
      </c>
      <c r="D123" s="116">
        <v>0.13183746924893103</v>
      </c>
      <c r="E123" s="115">
        <v>0</v>
      </c>
      <c r="F123" s="116">
        <f t="shared" si="5"/>
        <v>-1</v>
      </c>
      <c r="G123" s="115">
        <v>694</v>
      </c>
      <c r="H123" s="116" t="str">
        <f t="shared" si="5"/>
        <v>-</v>
      </c>
      <c r="I123" s="115">
        <v>68746</v>
      </c>
      <c r="J123" s="116">
        <f t="shared" si="5"/>
        <v>98.057636887608069</v>
      </c>
      <c r="K123" s="115">
        <v>77082</v>
      </c>
      <c r="L123" s="116">
        <f t="shared" si="5"/>
        <v>0.12125796409972933</v>
      </c>
      <c r="M123" s="115">
        <v>85670</v>
      </c>
      <c r="N123" s="116">
        <v>0.11141381904984304</v>
      </c>
      <c r="O123" s="116">
        <v>0.24970825067102354</v>
      </c>
    </row>
    <row r="124" spans="1:16" x14ac:dyDescent="0.25">
      <c r="B124" s="114" t="s">
        <v>81</v>
      </c>
      <c r="C124" s="115">
        <v>66623</v>
      </c>
      <c r="D124" s="116">
        <v>4.3233847984716967E-2</v>
      </c>
      <c r="E124" s="115">
        <v>0</v>
      </c>
      <c r="F124" s="116">
        <f t="shared" si="5"/>
        <v>-1</v>
      </c>
      <c r="G124" s="115">
        <v>2406</v>
      </c>
      <c r="H124" s="116" t="str">
        <f t="shared" si="5"/>
        <v>-</v>
      </c>
      <c r="I124" s="115">
        <v>67182</v>
      </c>
      <c r="J124" s="116">
        <f t="shared" si="5"/>
        <v>26.922693266832919</v>
      </c>
      <c r="K124" s="115">
        <v>77188</v>
      </c>
      <c r="L124" s="116">
        <f t="shared" si="5"/>
        <v>0.14893870381947538</v>
      </c>
      <c r="M124" s="115">
        <v>81323</v>
      </c>
      <c r="N124" s="116">
        <v>5.3570503187023943E-2</v>
      </c>
      <c r="O124" s="116">
        <v>0.22064452216201613</v>
      </c>
    </row>
    <row r="125" spans="1:16" x14ac:dyDescent="0.25">
      <c r="B125" s="114" t="s">
        <v>83</v>
      </c>
      <c r="C125" s="115">
        <v>63302</v>
      </c>
      <c r="D125" s="116">
        <v>1.580628079015356E-2</v>
      </c>
      <c r="E125" s="115">
        <v>0</v>
      </c>
      <c r="F125" s="116">
        <f t="shared" si="5"/>
        <v>-1</v>
      </c>
      <c r="G125" s="115">
        <v>9512</v>
      </c>
      <c r="H125" s="116" t="str">
        <f t="shared" si="5"/>
        <v>-</v>
      </c>
      <c r="I125" s="115">
        <v>73077</v>
      </c>
      <c r="J125" s="116">
        <f t="shared" si="5"/>
        <v>6.682611438183347</v>
      </c>
      <c r="K125" s="115">
        <v>75546</v>
      </c>
      <c r="L125" s="116">
        <f t="shared" si="5"/>
        <v>3.3786280224968213E-2</v>
      </c>
      <c r="M125" s="115">
        <v>79721</v>
      </c>
      <c r="N125" s="116">
        <v>5.5264342255049836E-2</v>
      </c>
      <c r="O125" s="116">
        <v>0.2593756911314018</v>
      </c>
    </row>
    <row r="126" spans="1:16" x14ac:dyDescent="0.25">
      <c r="B126" s="114" t="s">
        <v>85</v>
      </c>
      <c r="C126" s="115">
        <v>62067</v>
      </c>
      <c r="D126" s="116">
        <v>-4.1154933493998236E-2</v>
      </c>
      <c r="E126" s="115">
        <v>3619</v>
      </c>
      <c r="F126" s="116">
        <f t="shared" si="5"/>
        <v>-0.94169204247023375</v>
      </c>
      <c r="G126" s="115">
        <v>24946</v>
      </c>
      <c r="H126" s="116">
        <f t="shared" si="5"/>
        <v>5.8930643824260844</v>
      </c>
      <c r="I126" s="115">
        <v>72102</v>
      </c>
      <c r="J126" s="116">
        <f t="shared" si="5"/>
        <v>1.8903230978914456</v>
      </c>
      <c r="K126" s="115">
        <v>77706</v>
      </c>
      <c r="L126" s="116">
        <f t="shared" si="5"/>
        <v>7.772322543063992E-2</v>
      </c>
      <c r="M126" s="115">
        <v>82885</v>
      </c>
      <c r="N126" s="116">
        <v>6.6648650039893953E-2</v>
      </c>
      <c r="O126" s="116">
        <v>0.33541173248263978</v>
      </c>
    </row>
    <row r="127" spans="1:16" x14ac:dyDescent="0.25">
      <c r="B127" s="114" t="s">
        <v>87</v>
      </c>
      <c r="C127" s="115">
        <v>59470</v>
      </c>
      <c r="D127" s="116">
        <v>-3.6860687331972897E-2</v>
      </c>
      <c r="E127" s="115">
        <v>3761</v>
      </c>
      <c r="F127" s="116">
        <f t="shared" si="5"/>
        <v>-0.93675802925844964</v>
      </c>
      <c r="G127" s="115">
        <v>29320</v>
      </c>
      <c r="H127" s="116">
        <f t="shared" si="5"/>
        <v>6.7957989896304172</v>
      </c>
      <c r="I127" s="115">
        <v>68680</v>
      </c>
      <c r="J127" s="116">
        <f t="shared" si="5"/>
        <v>1.3424283765347886</v>
      </c>
      <c r="K127" s="115">
        <v>79984</v>
      </c>
      <c r="L127" s="116">
        <f t="shared" si="5"/>
        <v>0.16458940011648227</v>
      </c>
      <c r="M127" s="115">
        <v>76583</v>
      </c>
      <c r="N127" s="116">
        <v>-4.2521004200840151E-2</v>
      </c>
      <c r="O127" s="116">
        <v>0.2877585337144779</v>
      </c>
    </row>
    <row r="128" spans="1:16" x14ac:dyDescent="0.25">
      <c r="A128" s="120"/>
      <c r="B128" s="114" t="s">
        <v>89</v>
      </c>
      <c r="C128" s="115">
        <v>68804</v>
      </c>
      <c r="D128" s="116">
        <v>-6.246252793372209E-2</v>
      </c>
      <c r="E128" s="115">
        <v>6197</v>
      </c>
      <c r="F128" s="116">
        <f t="shared" si="5"/>
        <v>-0.90993256206034534</v>
      </c>
      <c r="G128" s="115">
        <v>53931</v>
      </c>
      <c r="H128" s="116">
        <f t="shared" si="5"/>
        <v>7.7027593997095369</v>
      </c>
      <c r="I128" s="115">
        <v>77127</v>
      </c>
      <c r="J128" s="116">
        <f t="shared" si="5"/>
        <v>0.43010513433832109</v>
      </c>
      <c r="K128" s="115">
        <v>84506</v>
      </c>
      <c r="L128" s="116">
        <f t="shared" si="5"/>
        <v>9.5673369896404736E-2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55540</v>
      </c>
      <c r="D129" s="116">
        <v>-7.0117867666755984E-2</v>
      </c>
      <c r="E129" s="115">
        <v>8396</v>
      </c>
      <c r="F129" s="116">
        <f t="shared" si="5"/>
        <v>-0.84882967230824624</v>
      </c>
      <c r="G129" s="115">
        <v>48651</v>
      </c>
      <c r="H129" s="116">
        <f t="shared" si="5"/>
        <v>4.7945450214387808</v>
      </c>
      <c r="I129" s="115">
        <v>63039</v>
      </c>
      <c r="J129" s="116">
        <f t="shared" si="5"/>
        <v>0.29573903927976808</v>
      </c>
      <c r="K129" s="115">
        <v>71273</v>
      </c>
      <c r="L129" s="116">
        <f t="shared" si="5"/>
        <v>0.13061755421247168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57606</v>
      </c>
      <c r="D130" s="116">
        <v>-5.2657545059860533E-2</v>
      </c>
      <c r="E130" s="115">
        <v>10094</v>
      </c>
      <c r="F130" s="116">
        <f t="shared" si="5"/>
        <v>-0.82477519702808733</v>
      </c>
      <c r="G130" s="115">
        <v>36596</v>
      </c>
      <c r="H130" s="116">
        <f t="shared" si="5"/>
        <v>2.6255201109570043</v>
      </c>
      <c r="I130" s="115">
        <v>68205</v>
      </c>
      <c r="J130" s="116">
        <f t="shared" si="5"/>
        <v>0.86372827631435123</v>
      </c>
      <c r="K130" s="115">
        <v>71849</v>
      </c>
      <c r="L130" s="116">
        <f t="shared" si="5"/>
        <v>5.3427168096180644E-2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757594</v>
      </c>
      <c r="D131" s="119">
        <v>2.264661853062222E-2</v>
      </c>
      <c r="E131" s="118">
        <v>187852</v>
      </c>
      <c r="F131" s="119">
        <f t="shared" si="5"/>
        <v>-0.75204133084475322</v>
      </c>
      <c r="G131" s="118">
        <v>208305</v>
      </c>
      <c r="H131" s="119">
        <f t="shared" si="5"/>
        <v>0.10887826586887539</v>
      </c>
      <c r="I131" s="118">
        <v>783677</v>
      </c>
      <c r="J131" s="119">
        <f t="shared" si="5"/>
        <v>2.7621612539305347</v>
      </c>
      <c r="K131" s="118">
        <v>883653</v>
      </c>
      <c r="L131" s="119">
        <f t="shared" si="5"/>
        <v>0.12757296692387299</v>
      </c>
      <c r="M131" s="118">
        <v>697141</v>
      </c>
      <c r="N131" s="119">
        <v>6.2674440760641659E-2</v>
      </c>
      <c r="O131" s="119">
        <v>0.21106274016579696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15909</v>
      </c>
      <c r="D141" s="116">
        <v>3.0308917816203707E-2</v>
      </c>
      <c r="E141" s="115">
        <v>15535</v>
      </c>
      <c r="F141" s="116">
        <f t="shared" ref="F141:L153" si="6">IFERROR(E141/C141-1,"-")</f>
        <v>-2.3508705764032967E-2</v>
      </c>
      <c r="G141" s="115">
        <v>1359</v>
      </c>
      <c r="H141" s="116">
        <f t="shared" si="6"/>
        <v>-0.91252011586739623</v>
      </c>
      <c r="I141" s="115">
        <v>9791</v>
      </c>
      <c r="J141" s="116">
        <f t="shared" si="6"/>
        <v>6.2045621780721119</v>
      </c>
      <c r="K141" s="115">
        <v>13751</v>
      </c>
      <c r="L141" s="116">
        <f t="shared" si="6"/>
        <v>0.40445306914513335</v>
      </c>
      <c r="M141" s="115">
        <v>14835</v>
      </c>
      <c r="N141" s="116">
        <v>7.8830630499600041E-2</v>
      </c>
      <c r="O141" s="116">
        <v>-6.7508957194041153E-2</v>
      </c>
    </row>
    <row r="142" spans="2:16" x14ac:dyDescent="0.25">
      <c r="B142" s="114" t="s">
        <v>73</v>
      </c>
      <c r="C142" s="115">
        <v>14785</v>
      </c>
      <c r="D142" s="116">
        <v>-4.4402792140641134E-2</v>
      </c>
      <c r="E142" s="115">
        <v>15278</v>
      </c>
      <c r="F142" s="116">
        <f t="shared" si="6"/>
        <v>3.3344606019614531E-2</v>
      </c>
      <c r="G142" s="115">
        <v>1551</v>
      </c>
      <c r="H142" s="116">
        <f t="shared" si="6"/>
        <v>-0.8984814766330671</v>
      </c>
      <c r="I142" s="115">
        <v>11389</v>
      </c>
      <c r="J142" s="116">
        <f t="shared" si="6"/>
        <v>6.343004513217279</v>
      </c>
      <c r="K142" s="115">
        <v>14497</v>
      </c>
      <c r="L142" s="116">
        <f t="shared" si="6"/>
        <v>0.27289489858635529</v>
      </c>
      <c r="M142" s="115">
        <v>15333</v>
      </c>
      <c r="N142" s="116">
        <v>5.7667103538663111E-2</v>
      </c>
      <c r="O142" s="116">
        <v>3.7064592492390913E-2</v>
      </c>
    </row>
    <row r="143" spans="2:16" x14ac:dyDescent="0.25">
      <c r="B143" s="114" t="s">
        <v>75</v>
      </c>
      <c r="C143" s="115">
        <v>17990</v>
      </c>
      <c r="D143" s="116">
        <v>-9.4569429764960522E-2</v>
      </c>
      <c r="E143" s="115">
        <v>8624</v>
      </c>
      <c r="F143" s="116">
        <f t="shared" si="6"/>
        <v>-0.52062256809338514</v>
      </c>
      <c r="G143" s="115">
        <v>2458</v>
      </c>
      <c r="H143" s="116">
        <f t="shared" si="6"/>
        <v>-0.71498144712430434</v>
      </c>
      <c r="I143" s="115">
        <v>15206</v>
      </c>
      <c r="J143" s="116">
        <f t="shared" si="6"/>
        <v>5.1863303498779496</v>
      </c>
      <c r="K143" s="115">
        <v>16834</v>
      </c>
      <c r="L143" s="116">
        <f t="shared" si="6"/>
        <v>0.10706300144679726</v>
      </c>
      <c r="M143" s="115">
        <v>19336</v>
      </c>
      <c r="N143" s="116">
        <v>0.148627777117738</v>
      </c>
      <c r="O143" s="116">
        <v>7.4819344080044425E-2</v>
      </c>
    </row>
    <row r="144" spans="2:16" x14ac:dyDescent="0.25">
      <c r="B144" s="114" t="s">
        <v>77</v>
      </c>
      <c r="C144" s="115">
        <v>16470</v>
      </c>
      <c r="D144" s="116">
        <v>3.3505939689308928E-3</v>
      </c>
      <c r="E144" s="115">
        <v>0</v>
      </c>
      <c r="F144" s="116">
        <f t="shared" si="6"/>
        <v>-1</v>
      </c>
      <c r="G144" s="115">
        <v>1668</v>
      </c>
      <c r="H144" s="116" t="str">
        <f t="shared" si="6"/>
        <v>-</v>
      </c>
      <c r="I144" s="115">
        <v>16678</v>
      </c>
      <c r="J144" s="116">
        <f t="shared" si="6"/>
        <v>8.9988009592326144</v>
      </c>
      <c r="K144" s="115">
        <v>16933</v>
      </c>
      <c r="L144" s="116">
        <f t="shared" si="6"/>
        <v>1.5289603069912561E-2</v>
      </c>
      <c r="M144" s="115">
        <v>15438</v>
      </c>
      <c r="N144" s="116">
        <v>-8.828913954999118E-2</v>
      </c>
      <c r="O144" s="116">
        <v>-6.2659380692167588E-2</v>
      </c>
    </row>
    <row r="145" spans="1:16" x14ac:dyDescent="0.25">
      <c r="B145" s="114" t="s">
        <v>79</v>
      </c>
      <c r="C145" s="115">
        <v>17017</v>
      </c>
      <c r="D145" s="116">
        <v>-0.12522490104354089</v>
      </c>
      <c r="E145" s="115">
        <v>0</v>
      </c>
      <c r="F145" s="116">
        <f t="shared" si="6"/>
        <v>-1</v>
      </c>
      <c r="G145" s="115">
        <v>3097</v>
      </c>
      <c r="H145" s="116" t="str">
        <f t="shared" si="6"/>
        <v>-</v>
      </c>
      <c r="I145" s="115">
        <v>12920</v>
      </c>
      <c r="J145" s="116">
        <f t="shared" si="6"/>
        <v>3.1717791411042944</v>
      </c>
      <c r="K145" s="115">
        <v>14092</v>
      </c>
      <c r="L145" s="116">
        <f t="shared" si="6"/>
        <v>9.0712074303405554E-2</v>
      </c>
      <c r="M145" s="115">
        <v>13924</v>
      </c>
      <c r="N145" s="116">
        <v>-1.1921657678115261E-2</v>
      </c>
      <c r="O145" s="116">
        <v>-0.18175941705353471</v>
      </c>
    </row>
    <row r="146" spans="1:16" x14ac:dyDescent="0.25">
      <c r="B146" s="114" t="s">
        <v>81</v>
      </c>
      <c r="C146" s="115">
        <v>17675</v>
      </c>
      <c r="D146" s="116">
        <v>-6.5309360126917015E-2</v>
      </c>
      <c r="E146" s="115">
        <v>0</v>
      </c>
      <c r="F146" s="116">
        <f t="shared" si="6"/>
        <v>-1</v>
      </c>
      <c r="G146" s="115">
        <v>4999</v>
      </c>
      <c r="H146" s="116" t="str">
        <f t="shared" si="6"/>
        <v>-</v>
      </c>
      <c r="I146" s="115">
        <v>14646</v>
      </c>
      <c r="J146" s="116">
        <f t="shared" si="6"/>
        <v>1.9297859571914384</v>
      </c>
      <c r="K146" s="115">
        <v>13951</v>
      </c>
      <c r="L146" s="116">
        <f t="shared" si="6"/>
        <v>-4.7453229550730613E-2</v>
      </c>
      <c r="M146" s="115">
        <v>12875</v>
      </c>
      <c r="N146" s="116">
        <v>-7.7127087663966698E-2</v>
      </c>
      <c r="O146" s="116">
        <v>-0.27157001414427162</v>
      </c>
    </row>
    <row r="147" spans="1:16" x14ac:dyDescent="0.25">
      <c r="B147" s="114" t="s">
        <v>83</v>
      </c>
      <c r="C147" s="115">
        <v>17176</v>
      </c>
      <c r="D147" s="116">
        <v>-9.0880220187370964E-2</v>
      </c>
      <c r="E147" s="115">
        <v>0</v>
      </c>
      <c r="F147" s="116">
        <f t="shared" si="6"/>
        <v>-1</v>
      </c>
      <c r="G147" s="115">
        <v>11072</v>
      </c>
      <c r="H147" s="116" t="str">
        <f t="shared" si="6"/>
        <v>-</v>
      </c>
      <c r="I147" s="115">
        <v>13069</v>
      </c>
      <c r="J147" s="116">
        <f t="shared" si="6"/>
        <v>0.18036488439306364</v>
      </c>
      <c r="K147" s="115">
        <v>13705</v>
      </c>
      <c r="L147" s="116">
        <f t="shared" si="6"/>
        <v>4.8664779248603462E-2</v>
      </c>
      <c r="M147" s="115">
        <v>13567</v>
      </c>
      <c r="N147" s="116">
        <v>-1.0069317767238184E-2</v>
      </c>
      <c r="O147" s="116">
        <v>-0.21011877037727056</v>
      </c>
    </row>
    <row r="148" spans="1:16" x14ac:dyDescent="0.25">
      <c r="B148" s="114" t="s">
        <v>85</v>
      </c>
      <c r="C148" s="115">
        <v>16649</v>
      </c>
      <c r="D148" s="116">
        <v>-0.13263870799687416</v>
      </c>
      <c r="E148" s="115">
        <v>5014</v>
      </c>
      <c r="F148" s="116">
        <f t="shared" si="6"/>
        <v>-0.69884077121749055</v>
      </c>
      <c r="G148" s="115">
        <v>11355</v>
      </c>
      <c r="H148" s="116">
        <f t="shared" si="6"/>
        <v>1.2646589549262068</v>
      </c>
      <c r="I148" s="115">
        <v>14298</v>
      </c>
      <c r="J148" s="116">
        <f t="shared" si="6"/>
        <v>0.25918097754293257</v>
      </c>
      <c r="K148" s="115">
        <v>14011</v>
      </c>
      <c r="L148" s="116">
        <f t="shared" si="6"/>
        <v>-2.0072737445796629E-2</v>
      </c>
      <c r="M148" s="115">
        <v>14384</v>
      </c>
      <c r="N148" s="116">
        <v>2.6621939904360792E-2</v>
      </c>
      <c r="O148" s="116">
        <v>-0.13604420685927088</v>
      </c>
    </row>
    <row r="149" spans="1:16" x14ac:dyDescent="0.25">
      <c r="B149" s="114" t="s">
        <v>87</v>
      </c>
      <c r="C149" s="115">
        <v>16732</v>
      </c>
      <c r="D149" s="116">
        <v>-0.13021780942974481</v>
      </c>
      <c r="E149" s="115">
        <v>577</v>
      </c>
      <c r="F149" s="116">
        <f t="shared" si="6"/>
        <v>-0.96551518049246954</v>
      </c>
      <c r="G149" s="115">
        <v>16025</v>
      </c>
      <c r="H149" s="116">
        <f t="shared" si="6"/>
        <v>26.772963604852688</v>
      </c>
      <c r="I149" s="115">
        <v>12907</v>
      </c>
      <c r="J149" s="116">
        <f t="shared" si="6"/>
        <v>-0.19457098283931362</v>
      </c>
      <c r="K149" s="115">
        <v>13896</v>
      </c>
      <c r="L149" s="116">
        <f t="shared" si="6"/>
        <v>7.6625087162005112E-2</v>
      </c>
      <c r="M149" s="115">
        <v>13107</v>
      </c>
      <c r="N149" s="116">
        <v>-5.6778929188255667E-2</v>
      </c>
      <c r="O149" s="116">
        <v>-0.21665072914176431</v>
      </c>
    </row>
    <row r="150" spans="1:16" x14ac:dyDescent="0.25">
      <c r="A150" s="120"/>
      <c r="B150" s="114" t="s">
        <v>89</v>
      </c>
      <c r="C150" s="115">
        <v>17952</v>
      </c>
      <c r="D150" s="116">
        <v>-0.15348705616070168</v>
      </c>
      <c r="E150" s="115">
        <v>864</v>
      </c>
      <c r="F150" s="116">
        <f t="shared" si="6"/>
        <v>-0.95187165775401072</v>
      </c>
      <c r="G150" s="115">
        <v>18377</v>
      </c>
      <c r="H150" s="116">
        <f t="shared" si="6"/>
        <v>20.269675925925927</v>
      </c>
      <c r="I150" s="115">
        <v>15170</v>
      </c>
      <c r="J150" s="116">
        <f t="shared" si="6"/>
        <v>-0.17451161778309843</v>
      </c>
      <c r="K150" s="115">
        <v>16629</v>
      </c>
      <c r="L150" s="116">
        <f t="shared" si="6"/>
        <v>9.6176664469347362E-2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17714</v>
      </c>
      <c r="D151" s="116">
        <v>-0.11132293182160236</v>
      </c>
      <c r="E151" s="115">
        <v>3539</v>
      </c>
      <c r="F151" s="116">
        <f t="shared" si="6"/>
        <v>-0.80021451958902556</v>
      </c>
      <c r="G151" s="115">
        <v>17909</v>
      </c>
      <c r="H151" s="116">
        <f t="shared" si="6"/>
        <v>4.0604690590562305</v>
      </c>
      <c r="I151" s="115">
        <v>18458</v>
      </c>
      <c r="J151" s="116">
        <f t="shared" si="6"/>
        <v>3.0654977944050588E-2</v>
      </c>
      <c r="K151" s="115">
        <v>17821</v>
      </c>
      <c r="L151" s="116">
        <f t="shared" si="6"/>
        <v>-3.4510781233069721E-2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14947</v>
      </c>
      <c r="D152" s="116">
        <v>-0.17223237525613333</v>
      </c>
      <c r="E152" s="115">
        <v>2984</v>
      </c>
      <c r="F152" s="116">
        <f t="shared" si="6"/>
        <v>-0.80036127651033651</v>
      </c>
      <c r="G152" s="115">
        <v>13995</v>
      </c>
      <c r="H152" s="116">
        <f t="shared" si="6"/>
        <v>3.6900134048257369</v>
      </c>
      <c r="I152" s="115">
        <v>14767</v>
      </c>
      <c r="J152" s="116">
        <f t="shared" si="6"/>
        <v>5.5162558056448763E-2</v>
      </c>
      <c r="K152" s="115">
        <v>16418</v>
      </c>
      <c r="L152" s="116">
        <f t="shared" si="6"/>
        <v>0.1118033452969458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201016</v>
      </c>
      <c r="D153" s="119">
        <v>-9.485685467530014E-2</v>
      </c>
      <c r="E153" s="118">
        <v>57141</v>
      </c>
      <c r="F153" s="119">
        <f t="shared" si="6"/>
        <v>-0.71573904564810764</v>
      </c>
      <c r="G153" s="118">
        <v>103865</v>
      </c>
      <c r="H153" s="119">
        <f t="shared" si="6"/>
        <v>0.81769657513869198</v>
      </c>
      <c r="I153" s="118">
        <v>169299</v>
      </c>
      <c r="J153" s="119">
        <f t="shared" si="6"/>
        <v>0.62999085351176998</v>
      </c>
      <c r="K153" s="118">
        <v>182538</v>
      </c>
      <c r="L153" s="119">
        <f t="shared" si="6"/>
        <v>7.819892616022539E-2</v>
      </c>
      <c r="M153" s="118">
        <v>132799</v>
      </c>
      <c r="N153" s="119">
        <v>8.5744664692033457E-3</v>
      </c>
      <c r="O153" s="119">
        <v>-0.11704553765549885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4095</v>
      </c>
      <c r="D163" s="116">
        <v>0.14481409001956957</v>
      </c>
      <c r="E163" s="115">
        <v>4457</v>
      </c>
      <c r="F163" s="116">
        <f t="shared" ref="F163:L175" si="7">IFERROR(E163/C163-1,"-")</f>
        <v>8.8400488400488308E-2</v>
      </c>
      <c r="G163" s="115">
        <v>1623</v>
      </c>
      <c r="H163" s="116">
        <f t="shared" si="7"/>
        <v>-0.63585371326004037</v>
      </c>
      <c r="I163" s="115">
        <v>3814</v>
      </c>
      <c r="J163" s="116">
        <f t="shared" si="7"/>
        <v>1.349969192852742</v>
      </c>
      <c r="K163" s="115">
        <v>4809</v>
      </c>
      <c r="L163" s="116">
        <f t="shared" si="7"/>
        <v>0.26088096486628221</v>
      </c>
      <c r="M163" s="115">
        <v>5263</v>
      </c>
      <c r="N163" s="116">
        <v>9.4406321480557276E-2</v>
      </c>
      <c r="O163" s="116">
        <v>0.28522588522588532</v>
      </c>
    </row>
    <row r="164" spans="2:15" x14ac:dyDescent="0.25">
      <c r="B164" s="114" t="s">
        <v>73</v>
      </c>
      <c r="C164" s="115">
        <v>5215</v>
      </c>
      <c r="D164" s="116">
        <v>7.5923251495770616E-2</v>
      </c>
      <c r="E164" s="115">
        <v>6362</v>
      </c>
      <c r="F164" s="116">
        <f t="shared" si="7"/>
        <v>0.21994247363374875</v>
      </c>
      <c r="G164" s="115">
        <v>3174</v>
      </c>
      <c r="H164" s="116">
        <f t="shared" si="7"/>
        <v>-0.50110028292989628</v>
      </c>
      <c r="I164" s="115">
        <v>6284</v>
      </c>
      <c r="J164" s="116">
        <f t="shared" si="7"/>
        <v>0.9798361688720858</v>
      </c>
      <c r="K164" s="115">
        <v>6631</v>
      </c>
      <c r="L164" s="116">
        <f t="shared" si="7"/>
        <v>5.5219605346912726E-2</v>
      </c>
      <c r="M164" s="115">
        <v>6481</v>
      </c>
      <c r="N164" s="116">
        <v>-2.262102247021569E-2</v>
      </c>
      <c r="O164" s="116">
        <v>0.24276126558005751</v>
      </c>
    </row>
    <row r="165" spans="2:15" x14ac:dyDescent="0.25">
      <c r="B165" s="114" t="s">
        <v>75</v>
      </c>
      <c r="C165" s="115">
        <v>4327</v>
      </c>
      <c r="D165" s="116">
        <v>3.8646183389342337E-2</v>
      </c>
      <c r="E165" s="115">
        <v>2039</v>
      </c>
      <c r="F165" s="116">
        <f t="shared" si="7"/>
        <v>-0.52877282181650109</v>
      </c>
      <c r="G165" s="115">
        <v>2205</v>
      </c>
      <c r="H165" s="116">
        <f t="shared" si="7"/>
        <v>8.1412457086807333E-2</v>
      </c>
      <c r="I165" s="115">
        <v>4959</v>
      </c>
      <c r="J165" s="116">
        <f t="shared" si="7"/>
        <v>1.2489795918367346</v>
      </c>
      <c r="K165" s="115">
        <v>4887</v>
      </c>
      <c r="L165" s="116">
        <f t="shared" si="7"/>
        <v>-1.4519056261342977E-2</v>
      </c>
      <c r="M165" s="115">
        <v>5899</v>
      </c>
      <c r="N165" s="116">
        <v>0.20708000818498062</v>
      </c>
      <c r="O165" s="116">
        <v>0.36330020799630236</v>
      </c>
    </row>
    <row r="166" spans="2:15" x14ac:dyDescent="0.25">
      <c r="B166" s="114" t="s">
        <v>77</v>
      </c>
      <c r="C166" s="115">
        <v>5054</v>
      </c>
      <c r="D166" s="116">
        <v>-0.11674239776301998</v>
      </c>
      <c r="E166" s="115">
        <v>0</v>
      </c>
      <c r="F166" s="116">
        <f t="shared" si="7"/>
        <v>-1</v>
      </c>
      <c r="G166" s="115">
        <v>1871</v>
      </c>
      <c r="H166" s="116" t="str">
        <f t="shared" si="7"/>
        <v>-</v>
      </c>
      <c r="I166" s="115">
        <v>6947</v>
      </c>
      <c r="J166" s="116">
        <f t="shared" si="7"/>
        <v>2.712987707108498</v>
      </c>
      <c r="K166" s="115">
        <v>7486</v>
      </c>
      <c r="L166" s="116">
        <f t="shared" si="7"/>
        <v>7.758744781920246E-2</v>
      </c>
      <c r="M166" s="115">
        <v>6246</v>
      </c>
      <c r="N166" s="116">
        <v>-0.16564253272775853</v>
      </c>
      <c r="O166" s="116">
        <v>0.23585278986941027</v>
      </c>
    </row>
    <row r="167" spans="2:15" x14ac:dyDescent="0.25">
      <c r="B167" s="114" t="s">
        <v>79</v>
      </c>
      <c r="C167" s="115">
        <v>4962</v>
      </c>
      <c r="D167" s="116">
        <v>0.30202046706901076</v>
      </c>
      <c r="E167" s="115">
        <v>0</v>
      </c>
      <c r="F167" s="116">
        <f t="shared" si="7"/>
        <v>-1</v>
      </c>
      <c r="G167" s="115">
        <v>3458</v>
      </c>
      <c r="H167" s="116" t="str">
        <f t="shared" si="7"/>
        <v>-</v>
      </c>
      <c r="I167" s="115">
        <v>5457</v>
      </c>
      <c r="J167" s="116">
        <f t="shared" si="7"/>
        <v>0.57807981492192018</v>
      </c>
      <c r="K167" s="115">
        <v>5008</v>
      </c>
      <c r="L167" s="116">
        <f t="shared" si="7"/>
        <v>-8.2279640828293976E-2</v>
      </c>
      <c r="M167" s="115">
        <v>4557</v>
      </c>
      <c r="N167" s="116">
        <v>-9.0055910543131001E-2</v>
      </c>
      <c r="O167" s="116">
        <v>-8.1620314389359128E-2</v>
      </c>
    </row>
    <row r="168" spans="2:15" x14ac:dyDescent="0.25">
      <c r="B168" s="114" t="s">
        <v>81</v>
      </c>
      <c r="C168" s="115">
        <v>3565</v>
      </c>
      <c r="D168" s="116">
        <v>0.41805887032617339</v>
      </c>
      <c r="E168" s="115">
        <v>0</v>
      </c>
      <c r="F168" s="116">
        <f t="shared" si="7"/>
        <v>-1</v>
      </c>
      <c r="G168" s="115">
        <v>2938</v>
      </c>
      <c r="H168" s="116" t="str">
        <f t="shared" si="7"/>
        <v>-</v>
      </c>
      <c r="I168" s="115">
        <v>4071</v>
      </c>
      <c r="J168" s="116">
        <f t="shared" si="7"/>
        <v>0.38563648740639889</v>
      </c>
      <c r="K168" s="115">
        <v>3979</v>
      </c>
      <c r="L168" s="116">
        <f t="shared" si="7"/>
        <v>-2.2598870056497189E-2</v>
      </c>
      <c r="M168" s="115">
        <v>3362</v>
      </c>
      <c r="N168" s="116">
        <v>-0.15506408645388292</v>
      </c>
      <c r="O168" s="116">
        <v>-5.6942496493688655E-2</v>
      </c>
    </row>
    <row r="169" spans="2:15" x14ac:dyDescent="0.25">
      <c r="B169" s="114" t="s">
        <v>83</v>
      </c>
      <c r="C169" s="115">
        <v>4025</v>
      </c>
      <c r="D169" s="116">
        <v>6.0606060606060552E-2</v>
      </c>
      <c r="E169" s="115">
        <v>0</v>
      </c>
      <c r="F169" s="116">
        <f t="shared" si="7"/>
        <v>-1</v>
      </c>
      <c r="G169" s="115">
        <v>4549</v>
      </c>
      <c r="H169" s="116" t="str">
        <f t="shared" si="7"/>
        <v>-</v>
      </c>
      <c r="I169" s="115">
        <v>5091</v>
      </c>
      <c r="J169" s="116">
        <f t="shared" si="7"/>
        <v>0.11914706528907448</v>
      </c>
      <c r="K169" s="115">
        <v>5154</v>
      </c>
      <c r="L169" s="116">
        <f t="shared" si="7"/>
        <v>1.2374779021803173E-2</v>
      </c>
      <c r="M169" s="115">
        <v>4329</v>
      </c>
      <c r="N169" s="116">
        <v>-0.16006984866123397</v>
      </c>
      <c r="O169" s="116">
        <v>7.5527950310559033E-2</v>
      </c>
    </row>
    <row r="170" spans="2:15" x14ac:dyDescent="0.25">
      <c r="B170" s="114" t="s">
        <v>85</v>
      </c>
      <c r="C170" s="115">
        <v>5358</v>
      </c>
      <c r="D170" s="116">
        <v>0.23570110701107017</v>
      </c>
      <c r="E170" s="115">
        <v>2080</v>
      </c>
      <c r="F170" s="116">
        <f t="shared" si="7"/>
        <v>-0.61179544606196345</v>
      </c>
      <c r="G170" s="115">
        <v>5301</v>
      </c>
      <c r="H170" s="116">
        <f t="shared" si="7"/>
        <v>1.5485576923076922</v>
      </c>
      <c r="I170" s="115">
        <v>6066</v>
      </c>
      <c r="J170" s="116">
        <f t="shared" si="7"/>
        <v>0.14431239388794559</v>
      </c>
      <c r="K170" s="115">
        <v>6412</v>
      </c>
      <c r="L170" s="116">
        <f t="shared" si="7"/>
        <v>5.7039235080778017E-2</v>
      </c>
      <c r="M170" s="115">
        <v>5757</v>
      </c>
      <c r="N170" s="116">
        <v>-0.10215221459762946</v>
      </c>
      <c r="O170" s="116">
        <v>7.4468085106383031E-2</v>
      </c>
    </row>
    <row r="171" spans="2:15" x14ac:dyDescent="0.25">
      <c r="B171" s="114" t="s">
        <v>87</v>
      </c>
      <c r="C171" s="115">
        <v>3284</v>
      </c>
      <c r="D171" s="116">
        <v>1.7348203221809078E-2</v>
      </c>
      <c r="E171" s="115">
        <v>757</v>
      </c>
      <c r="F171" s="116">
        <f t="shared" si="7"/>
        <v>-0.76948842874543244</v>
      </c>
      <c r="G171" s="115">
        <v>2945</v>
      </c>
      <c r="H171" s="116">
        <f t="shared" si="7"/>
        <v>2.890356671070013</v>
      </c>
      <c r="I171" s="115">
        <v>4266</v>
      </c>
      <c r="J171" s="116">
        <f t="shared" si="7"/>
        <v>0.44855687606112049</v>
      </c>
      <c r="K171" s="115">
        <v>4861</v>
      </c>
      <c r="L171" s="116">
        <f t="shared" si="7"/>
        <v>0.1394749179559307</v>
      </c>
      <c r="M171" s="115">
        <v>3048</v>
      </c>
      <c r="N171" s="116">
        <v>-0.372968524994857</v>
      </c>
      <c r="O171" s="116">
        <v>-7.1863580998781984E-2</v>
      </c>
    </row>
    <row r="172" spans="2:15" x14ac:dyDescent="0.25">
      <c r="B172" s="114" t="s">
        <v>89</v>
      </c>
      <c r="C172" s="115">
        <v>5000</v>
      </c>
      <c r="D172" s="116">
        <v>6.2386798148521549E-3</v>
      </c>
      <c r="E172" s="115">
        <v>2073</v>
      </c>
      <c r="F172" s="116">
        <f t="shared" si="7"/>
        <v>-0.58539999999999992</v>
      </c>
      <c r="G172" s="115">
        <v>5210</v>
      </c>
      <c r="H172" s="116">
        <f t="shared" si="7"/>
        <v>1.513265798359865</v>
      </c>
      <c r="I172" s="115">
        <v>6721</v>
      </c>
      <c r="J172" s="116">
        <f t="shared" si="7"/>
        <v>0.29001919385796548</v>
      </c>
      <c r="K172" s="115">
        <v>6991</v>
      </c>
      <c r="L172" s="116">
        <f t="shared" si="7"/>
        <v>4.0172593364082632E-2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3876</v>
      </c>
      <c r="D173" s="116">
        <v>0.48221797323135762</v>
      </c>
      <c r="E173" s="115">
        <v>538</v>
      </c>
      <c r="F173" s="116">
        <f t="shared" si="7"/>
        <v>-0.86119711042311664</v>
      </c>
      <c r="G173" s="115">
        <v>3964</v>
      </c>
      <c r="H173" s="116">
        <f t="shared" si="7"/>
        <v>6.3680297397769516</v>
      </c>
      <c r="I173" s="115">
        <v>3923</v>
      </c>
      <c r="J173" s="116">
        <f t="shared" si="7"/>
        <v>-1.034308779011095E-2</v>
      </c>
      <c r="K173" s="115">
        <v>4443</v>
      </c>
      <c r="L173" s="116">
        <f t="shared" si="7"/>
        <v>0.1325516186591893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3810</v>
      </c>
      <c r="D174" s="116">
        <v>6.872370266479666E-2</v>
      </c>
      <c r="E174" s="115">
        <v>1485</v>
      </c>
      <c r="F174" s="116">
        <f t="shared" si="7"/>
        <v>-0.61023622047244097</v>
      </c>
      <c r="G174" s="115">
        <v>5209</v>
      </c>
      <c r="H174" s="116">
        <f t="shared" si="7"/>
        <v>2.5077441077441076</v>
      </c>
      <c r="I174" s="115">
        <v>5577</v>
      </c>
      <c r="J174" s="116">
        <f t="shared" si="7"/>
        <v>7.0646957189479664E-2</v>
      </c>
      <c r="K174" s="115">
        <v>4673</v>
      </c>
      <c r="L174" s="116">
        <f t="shared" si="7"/>
        <v>-0.16209431594046975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52571</v>
      </c>
      <c r="D175" s="119">
        <v>0.11509173825432173</v>
      </c>
      <c r="E175" s="118">
        <v>20504</v>
      </c>
      <c r="F175" s="119">
        <f t="shared" si="7"/>
        <v>-0.60997508131859768</v>
      </c>
      <c r="G175" s="118">
        <v>42447</v>
      </c>
      <c r="H175" s="119">
        <f t="shared" si="7"/>
        <v>1.0701814280140463</v>
      </c>
      <c r="I175" s="118">
        <v>63176</v>
      </c>
      <c r="J175" s="119">
        <f t="shared" si="7"/>
        <v>0.48835017786887169</v>
      </c>
      <c r="K175" s="118">
        <v>65334</v>
      </c>
      <c r="L175" s="119">
        <f t="shared" si="7"/>
        <v>3.415854121818418E-2</v>
      </c>
      <c r="M175" s="118">
        <v>44942</v>
      </c>
      <c r="N175" s="119">
        <v>-8.7045726938468682E-2</v>
      </c>
      <c r="O175" s="119">
        <v>0.12678951986962517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6142</v>
      </c>
      <c r="D185" s="116">
        <v>-8.8752622236566436E-3</v>
      </c>
      <c r="E185" s="115">
        <v>6472</v>
      </c>
      <c r="F185" s="116">
        <f t="shared" ref="F185:L197" si="8">IFERROR(E185/C185-1,"-")</f>
        <v>5.372842722240323E-2</v>
      </c>
      <c r="G185" s="115">
        <v>562</v>
      </c>
      <c r="H185" s="116">
        <f t="shared" si="8"/>
        <v>-0.91316440049443759</v>
      </c>
      <c r="I185" s="115">
        <v>6894</v>
      </c>
      <c r="J185" s="116">
        <f t="shared" si="8"/>
        <v>11.266903914590747</v>
      </c>
      <c r="K185" s="115">
        <v>6261</v>
      </c>
      <c r="L185" s="116">
        <f t="shared" si="8"/>
        <v>-9.1818973020017403E-2</v>
      </c>
      <c r="M185" s="115">
        <v>6378</v>
      </c>
      <c r="N185" s="116">
        <v>1.8687110685194019E-2</v>
      </c>
      <c r="O185" s="116">
        <v>3.8423966134809584E-2</v>
      </c>
    </row>
    <row r="186" spans="1:16" x14ac:dyDescent="0.25">
      <c r="B186" s="114" t="s">
        <v>73</v>
      </c>
      <c r="C186" s="115">
        <v>5341</v>
      </c>
      <c r="D186" s="116">
        <v>-0.18928354584092288</v>
      </c>
      <c r="E186" s="115">
        <v>6909</v>
      </c>
      <c r="F186" s="116">
        <f t="shared" si="8"/>
        <v>0.29357798165137616</v>
      </c>
      <c r="G186" s="115">
        <v>249</v>
      </c>
      <c r="H186" s="116">
        <f t="shared" si="8"/>
        <v>-0.96396005210594882</v>
      </c>
      <c r="I186" s="115">
        <v>8112</v>
      </c>
      <c r="J186" s="116">
        <f t="shared" si="8"/>
        <v>31.578313253012048</v>
      </c>
      <c r="K186" s="115">
        <v>7362</v>
      </c>
      <c r="L186" s="116">
        <f t="shared" si="8"/>
        <v>-9.2455621301775093E-2</v>
      </c>
      <c r="M186" s="115">
        <v>6913</v>
      </c>
      <c r="N186" s="116">
        <v>-6.0988861722358068E-2</v>
      </c>
      <c r="O186" s="116">
        <v>0.29432690507395609</v>
      </c>
    </row>
    <row r="187" spans="1:16" x14ac:dyDescent="0.25">
      <c r="B187" s="114" t="s">
        <v>75</v>
      </c>
      <c r="C187" s="115">
        <v>7606</v>
      </c>
      <c r="D187" s="116">
        <v>0.18621334996880856</v>
      </c>
      <c r="E187" s="115">
        <v>2495</v>
      </c>
      <c r="F187" s="116">
        <f t="shared" si="8"/>
        <v>-0.67196949776492243</v>
      </c>
      <c r="G187" s="115">
        <v>303</v>
      </c>
      <c r="H187" s="116">
        <f t="shared" si="8"/>
        <v>-0.87855711422845695</v>
      </c>
      <c r="I187" s="115">
        <v>7378</v>
      </c>
      <c r="J187" s="116">
        <f t="shared" si="8"/>
        <v>23.349834983498351</v>
      </c>
      <c r="K187" s="115">
        <v>6069</v>
      </c>
      <c r="L187" s="116">
        <f t="shared" si="8"/>
        <v>-0.17741935483870963</v>
      </c>
      <c r="M187" s="115">
        <v>7454</v>
      </c>
      <c r="N187" s="116">
        <v>0.22820893063107595</v>
      </c>
      <c r="O187" s="116">
        <v>-1.9984222981856425E-2</v>
      </c>
    </row>
    <row r="188" spans="1:16" x14ac:dyDescent="0.25">
      <c r="B188" s="114" t="s">
        <v>77</v>
      </c>
      <c r="C188" s="115">
        <v>6786</v>
      </c>
      <c r="D188" s="116">
        <v>-8.0861438439658651E-2</v>
      </c>
      <c r="E188" s="115">
        <v>0</v>
      </c>
      <c r="F188" s="116">
        <f t="shared" si="8"/>
        <v>-1</v>
      </c>
      <c r="G188" s="115">
        <v>798</v>
      </c>
      <c r="H188" s="116" t="str">
        <f t="shared" si="8"/>
        <v>-</v>
      </c>
      <c r="I188" s="115">
        <v>8738</v>
      </c>
      <c r="J188" s="116">
        <f t="shared" si="8"/>
        <v>9.9498746867167913</v>
      </c>
      <c r="K188" s="115">
        <v>6859</v>
      </c>
      <c r="L188" s="116">
        <f t="shared" si="8"/>
        <v>-0.21503776607919434</v>
      </c>
      <c r="M188" s="115">
        <v>7570</v>
      </c>
      <c r="N188" s="116">
        <v>0.10365942557224095</v>
      </c>
      <c r="O188" s="116">
        <v>0.11553197760094314</v>
      </c>
    </row>
    <row r="189" spans="1:16" x14ac:dyDescent="0.25">
      <c r="B189" s="114" t="s">
        <v>79</v>
      </c>
      <c r="C189" s="115">
        <v>4786</v>
      </c>
      <c r="D189" s="116">
        <v>1.4412886816447701E-2</v>
      </c>
      <c r="E189" s="115">
        <v>0</v>
      </c>
      <c r="F189" s="116">
        <f t="shared" si="8"/>
        <v>-1</v>
      </c>
      <c r="G189" s="115">
        <v>2215</v>
      </c>
      <c r="H189" s="116" t="str">
        <f t="shared" si="8"/>
        <v>-</v>
      </c>
      <c r="I189" s="115">
        <v>5742</v>
      </c>
      <c r="J189" s="116">
        <f t="shared" si="8"/>
        <v>1.5923250564334084</v>
      </c>
      <c r="K189" s="115">
        <v>6343</v>
      </c>
      <c r="L189" s="116">
        <f t="shared" si="8"/>
        <v>0.10466736328805304</v>
      </c>
      <c r="M189" s="115">
        <v>5806</v>
      </c>
      <c r="N189" s="116">
        <v>-8.4660255399653161E-2</v>
      </c>
      <c r="O189" s="116">
        <v>0.21312160468031749</v>
      </c>
    </row>
    <row r="190" spans="1:16" x14ac:dyDescent="0.25">
      <c r="B190" s="114" t="s">
        <v>120</v>
      </c>
      <c r="C190" s="115">
        <v>5150</v>
      </c>
      <c r="D190" s="116">
        <v>0.1549674814980937</v>
      </c>
      <c r="E190" s="115">
        <v>0</v>
      </c>
      <c r="F190" s="116">
        <f t="shared" si="8"/>
        <v>-1</v>
      </c>
      <c r="G190" s="115">
        <v>3358</v>
      </c>
      <c r="H190" s="116" t="str">
        <f t="shared" si="8"/>
        <v>-</v>
      </c>
      <c r="I190" s="115">
        <v>4830</v>
      </c>
      <c r="J190" s="116">
        <f t="shared" si="8"/>
        <v>0.43835616438356162</v>
      </c>
      <c r="K190" s="115">
        <v>5029</v>
      </c>
      <c r="L190" s="116">
        <f t="shared" si="8"/>
        <v>4.1200828157349934E-2</v>
      </c>
      <c r="M190" s="115">
        <v>5288</v>
      </c>
      <c r="N190" s="116">
        <v>5.1501292503479901E-2</v>
      </c>
      <c r="O190" s="116">
        <v>2.6796116504854472E-2</v>
      </c>
    </row>
    <row r="191" spans="1:16" x14ac:dyDescent="0.25">
      <c r="B191" s="114" t="s">
        <v>83</v>
      </c>
      <c r="C191" s="115">
        <v>6310</v>
      </c>
      <c r="D191" s="116">
        <v>-1.8662519440124425E-2</v>
      </c>
      <c r="E191" s="115">
        <v>0</v>
      </c>
      <c r="F191" s="116">
        <f t="shared" si="8"/>
        <v>-1</v>
      </c>
      <c r="G191" s="115">
        <v>5182</v>
      </c>
      <c r="H191" s="116" t="str">
        <f t="shared" si="8"/>
        <v>-</v>
      </c>
      <c r="I191" s="115">
        <v>7856</v>
      </c>
      <c r="J191" s="116">
        <f t="shared" si="8"/>
        <v>0.51601698186028555</v>
      </c>
      <c r="K191" s="115">
        <v>8079</v>
      </c>
      <c r="L191" s="116">
        <f t="shared" si="8"/>
        <v>2.8385947046843274E-2</v>
      </c>
      <c r="M191" s="115">
        <v>8019</v>
      </c>
      <c r="N191" s="116">
        <v>-7.4266617155588355E-3</v>
      </c>
      <c r="O191" s="116">
        <v>0.27083993660855787</v>
      </c>
    </row>
    <row r="192" spans="1:16" x14ac:dyDescent="0.25">
      <c r="B192" s="114" t="s">
        <v>85</v>
      </c>
      <c r="C192" s="115">
        <v>5295</v>
      </c>
      <c r="D192" s="116">
        <v>-1.3231457323891194E-2</v>
      </c>
      <c r="E192" s="115">
        <v>2693</v>
      </c>
      <c r="F192" s="116">
        <f t="shared" si="8"/>
        <v>-0.49140698772426816</v>
      </c>
      <c r="G192" s="115">
        <v>6106</v>
      </c>
      <c r="H192" s="116">
        <f t="shared" si="8"/>
        <v>1.267359821760119</v>
      </c>
      <c r="I192" s="115">
        <v>5565</v>
      </c>
      <c r="J192" s="116">
        <f t="shared" si="8"/>
        <v>-8.8601375696036655E-2</v>
      </c>
      <c r="K192" s="115">
        <v>5971</v>
      </c>
      <c r="L192" s="116">
        <f t="shared" si="8"/>
        <v>7.2955974842767279E-2</v>
      </c>
      <c r="M192" s="115">
        <v>6230</v>
      </c>
      <c r="N192" s="116">
        <v>4.3376318874560393E-2</v>
      </c>
      <c r="O192" s="116">
        <v>0.17658168083097259</v>
      </c>
    </row>
    <row r="193" spans="2:16" x14ac:dyDescent="0.25">
      <c r="B193" s="114" t="s">
        <v>87</v>
      </c>
      <c r="C193" s="115">
        <v>4578</v>
      </c>
      <c r="D193" s="116">
        <v>-2.1795989537924942E-3</v>
      </c>
      <c r="E193" s="115">
        <v>3745</v>
      </c>
      <c r="F193" s="116">
        <f t="shared" si="8"/>
        <v>-0.18195718654434245</v>
      </c>
      <c r="G193" s="115">
        <v>6568</v>
      </c>
      <c r="H193" s="116">
        <f t="shared" si="8"/>
        <v>0.75380507343124159</v>
      </c>
      <c r="I193" s="115">
        <v>5560</v>
      </c>
      <c r="J193" s="116">
        <f t="shared" si="8"/>
        <v>-0.15347137637028019</v>
      </c>
      <c r="K193" s="115">
        <v>5596</v>
      </c>
      <c r="L193" s="116">
        <f t="shared" si="8"/>
        <v>6.4748201438848962E-3</v>
      </c>
      <c r="M193" s="115">
        <v>5752</v>
      </c>
      <c r="N193" s="116">
        <v>2.7877055039313703E-2</v>
      </c>
      <c r="O193" s="116">
        <v>0.25644386194844904</v>
      </c>
    </row>
    <row r="194" spans="2:16" x14ac:dyDescent="0.25">
      <c r="B194" s="114" t="s">
        <v>89</v>
      </c>
      <c r="C194" s="115">
        <v>5874</v>
      </c>
      <c r="D194" s="116">
        <v>-0.12</v>
      </c>
      <c r="E194" s="115">
        <v>1910</v>
      </c>
      <c r="F194" s="116">
        <f t="shared" si="8"/>
        <v>-0.67483827034388832</v>
      </c>
      <c r="G194" s="115">
        <v>8811</v>
      </c>
      <c r="H194" s="116">
        <f t="shared" si="8"/>
        <v>3.6130890052356017</v>
      </c>
      <c r="I194" s="115">
        <v>7815</v>
      </c>
      <c r="J194" s="116">
        <f t="shared" si="8"/>
        <v>-0.11304051753489952</v>
      </c>
      <c r="K194" s="115">
        <v>7759</v>
      </c>
      <c r="L194" s="116">
        <f t="shared" si="8"/>
        <v>-7.1657069737683932E-3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5950</v>
      </c>
      <c r="D195" s="116">
        <v>3.4243003650269443E-2</v>
      </c>
      <c r="E195" s="115">
        <v>1042</v>
      </c>
      <c r="F195" s="116">
        <f t="shared" si="8"/>
        <v>-0.82487394957983196</v>
      </c>
      <c r="G195" s="115">
        <v>9178</v>
      </c>
      <c r="H195" s="116">
        <f t="shared" si="8"/>
        <v>7.8080614203454886</v>
      </c>
      <c r="I195" s="115">
        <v>6968</v>
      </c>
      <c r="J195" s="116">
        <f t="shared" si="8"/>
        <v>-0.24079320113314451</v>
      </c>
      <c r="K195" s="115">
        <v>7155</v>
      </c>
      <c r="L195" s="116">
        <f t="shared" si="8"/>
        <v>2.683696900114807E-2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6454</v>
      </c>
      <c r="D196" s="116">
        <v>-3.8008645103592142E-2</v>
      </c>
      <c r="E196" s="115">
        <v>1396</v>
      </c>
      <c r="F196" s="116">
        <f t="shared" si="8"/>
        <v>-0.78370003098853425</v>
      </c>
      <c r="G196" s="115">
        <v>8563</v>
      </c>
      <c r="H196" s="116">
        <f t="shared" si="8"/>
        <v>5.1339541547277934</v>
      </c>
      <c r="I196" s="115">
        <v>7335</v>
      </c>
      <c r="J196" s="116">
        <f t="shared" si="8"/>
        <v>-0.14340768422281913</v>
      </c>
      <c r="K196" s="115">
        <v>7743</v>
      </c>
      <c r="L196" s="116">
        <f t="shared" si="8"/>
        <v>5.5623721881390642E-2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70272</v>
      </c>
      <c r="D197" s="119">
        <v>-1.4113751788770723E-2</v>
      </c>
      <c r="E197" s="118">
        <v>28980</v>
      </c>
      <c r="F197" s="119">
        <f t="shared" si="8"/>
        <v>-0.58760245901639352</v>
      </c>
      <c r="G197" s="118">
        <v>51893</v>
      </c>
      <c r="H197" s="119">
        <f t="shared" si="8"/>
        <v>0.79064872325741886</v>
      </c>
      <c r="I197" s="118">
        <v>82793</v>
      </c>
      <c r="J197" s="119">
        <f t="shared" si="8"/>
        <v>0.59545603453259588</v>
      </c>
      <c r="K197" s="118">
        <v>80226</v>
      </c>
      <c r="L197" s="119">
        <f t="shared" si="8"/>
        <v>-3.1005036657688501E-2</v>
      </c>
      <c r="M197" s="118">
        <v>59410</v>
      </c>
      <c r="N197" s="119">
        <v>3.1979016484566358E-2</v>
      </c>
      <c r="O197" s="119">
        <v>0.14263184213563096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4098</v>
      </c>
      <c r="D207" s="116">
        <v>-7.053753685643005E-2</v>
      </c>
      <c r="E207" s="115">
        <v>4575</v>
      </c>
      <c r="F207" s="116">
        <f t="shared" ref="F207:L219" si="9">IFERROR(E207/C207-1,"-")</f>
        <v>0.11639824304538804</v>
      </c>
      <c r="G207" s="115">
        <v>138</v>
      </c>
      <c r="H207" s="116">
        <f t="shared" si="9"/>
        <v>-0.96983606557377044</v>
      </c>
      <c r="I207" s="115">
        <v>5898</v>
      </c>
      <c r="J207" s="116">
        <f t="shared" si="9"/>
        <v>41.739130434782609</v>
      </c>
      <c r="K207" s="115">
        <v>5387</v>
      </c>
      <c r="L207" s="116">
        <f t="shared" si="9"/>
        <v>-8.663953882672093E-2</v>
      </c>
      <c r="M207" s="115">
        <v>5223</v>
      </c>
      <c r="N207" s="116">
        <v>-3.0443660664562833E-2</v>
      </c>
      <c r="O207" s="116">
        <v>0.27452415812591502</v>
      </c>
    </row>
    <row r="208" spans="2:16" x14ac:dyDescent="0.25">
      <c r="B208" s="114" t="s">
        <v>73</v>
      </c>
      <c r="C208" s="115">
        <v>4714</v>
      </c>
      <c r="D208" s="116">
        <v>-0.15428776462145677</v>
      </c>
      <c r="E208" s="115">
        <v>5653</v>
      </c>
      <c r="F208" s="116">
        <f t="shared" si="9"/>
        <v>0.19919389053882064</v>
      </c>
      <c r="G208" s="115">
        <v>170</v>
      </c>
      <c r="H208" s="116">
        <f t="shared" si="9"/>
        <v>-0.96992747213868746</v>
      </c>
      <c r="I208" s="115">
        <v>6830</v>
      </c>
      <c r="J208" s="116">
        <f t="shared" si="9"/>
        <v>39.176470588235297</v>
      </c>
      <c r="K208" s="115">
        <v>5327</v>
      </c>
      <c r="L208" s="116">
        <f t="shared" si="9"/>
        <v>-0.22005856515373357</v>
      </c>
      <c r="M208" s="115">
        <v>6123</v>
      </c>
      <c r="N208" s="116">
        <v>0.14942744509104555</v>
      </c>
      <c r="O208" s="116">
        <v>0.29889690284259651</v>
      </c>
    </row>
    <row r="209" spans="2:16" x14ac:dyDescent="0.25">
      <c r="B209" s="114" t="s">
        <v>75</v>
      </c>
      <c r="C209" s="115">
        <v>5393</v>
      </c>
      <c r="D209" s="116">
        <v>0.1462274176408076</v>
      </c>
      <c r="E209" s="115">
        <v>2275</v>
      </c>
      <c r="F209" s="116">
        <f t="shared" si="9"/>
        <v>-0.57815687001668836</v>
      </c>
      <c r="G209" s="115">
        <v>167</v>
      </c>
      <c r="H209" s="116">
        <f t="shared" si="9"/>
        <v>-0.92659340659340661</v>
      </c>
      <c r="I209" s="115">
        <v>6235</v>
      </c>
      <c r="J209" s="116">
        <f t="shared" si="9"/>
        <v>36.335329341317369</v>
      </c>
      <c r="K209" s="115">
        <v>4718</v>
      </c>
      <c r="L209" s="116">
        <f t="shared" si="9"/>
        <v>-0.2433039294306335</v>
      </c>
      <c r="M209" s="115">
        <v>5018</v>
      </c>
      <c r="N209" s="116">
        <v>6.3586265366680772E-2</v>
      </c>
      <c r="O209" s="116">
        <v>-6.9534581865381084E-2</v>
      </c>
    </row>
    <row r="210" spans="2:16" x14ac:dyDescent="0.25">
      <c r="B210" s="114" t="s">
        <v>77</v>
      </c>
      <c r="C210" s="115">
        <v>6633</v>
      </c>
      <c r="D210" s="116">
        <v>-0.12735166425470335</v>
      </c>
      <c r="E210" s="115">
        <v>0</v>
      </c>
      <c r="F210" s="116">
        <f t="shared" si="9"/>
        <v>-1</v>
      </c>
      <c r="G210" s="115">
        <v>228</v>
      </c>
      <c r="H210" s="116" t="str">
        <f t="shared" si="9"/>
        <v>-</v>
      </c>
      <c r="I210" s="115">
        <v>8867</v>
      </c>
      <c r="J210" s="116">
        <f t="shared" si="9"/>
        <v>37.890350877192979</v>
      </c>
      <c r="K210" s="115">
        <v>7779</v>
      </c>
      <c r="L210" s="116">
        <f t="shared" si="9"/>
        <v>-0.12270215405435891</v>
      </c>
      <c r="M210" s="115">
        <v>7219</v>
      </c>
      <c r="N210" s="116">
        <v>-7.198868749196552E-2</v>
      </c>
      <c r="O210" s="116">
        <v>8.8346148047640627E-2</v>
      </c>
    </row>
    <row r="211" spans="2:16" x14ac:dyDescent="0.25">
      <c r="B211" s="114" t="s">
        <v>79</v>
      </c>
      <c r="C211" s="115">
        <v>4622</v>
      </c>
      <c r="D211" s="116">
        <v>-0.22876689471049561</v>
      </c>
      <c r="E211" s="115">
        <v>0</v>
      </c>
      <c r="F211" s="116">
        <f t="shared" si="9"/>
        <v>-1</v>
      </c>
      <c r="G211" s="115">
        <v>740</v>
      </c>
      <c r="H211" s="116" t="str">
        <f t="shared" si="9"/>
        <v>-</v>
      </c>
      <c r="I211" s="115">
        <v>6899</v>
      </c>
      <c r="J211" s="116">
        <f t="shared" si="9"/>
        <v>8.3229729729729733</v>
      </c>
      <c r="K211" s="115">
        <v>5558</v>
      </c>
      <c r="L211" s="116">
        <f t="shared" si="9"/>
        <v>-0.19437599652123494</v>
      </c>
      <c r="M211" s="115">
        <v>6458</v>
      </c>
      <c r="N211" s="116">
        <v>0.16192875134940632</v>
      </c>
      <c r="O211" s="116">
        <v>0.39723063608827358</v>
      </c>
    </row>
    <row r="212" spans="2:16" x14ac:dyDescent="0.25">
      <c r="B212" s="114" t="s">
        <v>81</v>
      </c>
      <c r="C212" s="115">
        <v>3823</v>
      </c>
      <c r="D212" s="116">
        <v>-0.12296398256480845</v>
      </c>
      <c r="E212" s="115">
        <v>0</v>
      </c>
      <c r="F212" s="116">
        <f t="shared" si="9"/>
        <v>-1</v>
      </c>
      <c r="G212" s="115">
        <v>2516</v>
      </c>
      <c r="H212" s="116" t="str">
        <f t="shared" si="9"/>
        <v>-</v>
      </c>
      <c r="I212" s="115">
        <v>5674</v>
      </c>
      <c r="J212" s="116">
        <f t="shared" si="9"/>
        <v>1.25516693163752</v>
      </c>
      <c r="K212" s="115">
        <v>5224</v>
      </c>
      <c r="L212" s="116">
        <f t="shared" si="9"/>
        <v>-7.9309129362002073E-2</v>
      </c>
      <c r="M212" s="115">
        <v>5046</v>
      </c>
      <c r="N212" s="116">
        <v>-3.4073506891271088E-2</v>
      </c>
      <c r="O212" s="116">
        <v>0.31990583311535437</v>
      </c>
    </row>
    <row r="213" spans="2:16" x14ac:dyDescent="0.25">
      <c r="B213" s="114" t="s">
        <v>83</v>
      </c>
      <c r="C213" s="115">
        <v>6279</v>
      </c>
      <c r="D213" s="116">
        <v>3.0865210967000456E-2</v>
      </c>
      <c r="E213" s="115">
        <v>0</v>
      </c>
      <c r="F213" s="116">
        <f t="shared" si="9"/>
        <v>-1</v>
      </c>
      <c r="G213" s="115">
        <v>3643</v>
      </c>
      <c r="H213" s="116" t="str">
        <f t="shared" si="9"/>
        <v>-</v>
      </c>
      <c r="I213" s="115">
        <v>6649</v>
      </c>
      <c r="J213" s="116">
        <f t="shared" si="9"/>
        <v>0.825144111995608</v>
      </c>
      <c r="K213" s="115">
        <v>6648</v>
      </c>
      <c r="L213" s="116">
        <f t="shared" si="9"/>
        <v>-1.5039855617382525E-4</v>
      </c>
      <c r="M213" s="115">
        <v>7014</v>
      </c>
      <c r="N213" s="116">
        <v>5.5054151624548631E-2</v>
      </c>
      <c r="O213" s="116">
        <v>0.11705685618729089</v>
      </c>
    </row>
    <row r="214" spans="2:16" x14ac:dyDescent="0.25">
      <c r="B214" s="114" t="s">
        <v>85</v>
      </c>
      <c r="C214" s="115">
        <v>5759</v>
      </c>
      <c r="D214" s="116">
        <v>-9.5492382597769709E-2</v>
      </c>
      <c r="E214" s="115">
        <v>2493</v>
      </c>
      <c r="F214" s="116">
        <f t="shared" si="9"/>
        <v>-0.56711234589338422</v>
      </c>
      <c r="G214" s="115">
        <v>6493</v>
      </c>
      <c r="H214" s="116">
        <f t="shared" si="9"/>
        <v>1.6044925792218212</v>
      </c>
      <c r="I214" s="115">
        <v>7358</v>
      </c>
      <c r="J214" s="116">
        <f t="shared" si="9"/>
        <v>0.13322039119051277</v>
      </c>
      <c r="K214" s="115">
        <v>7588</v>
      </c>
      <c r="L214" s="116">
        <f t="shared" si="9"/>
        <v>3.1258494156020555E-2</v>
      </c>
      <c r="M214" s="115">
        <v>6567</v>
      </c>
      <c r="N214" s="116">
        <v>-0.13455455983131259</v>
      </c>
      <c r="O214" s="116">
        <v>0.1403021357874632</v>
      </c>
    </row>
    <row r="215" spans="2:16" x14ac:dyDescent="0.25">
      <c r="B215" s="114" t="s">
        <v>87</v>
      </c>
      <c r="C215" s="115">
        <v>4487</v>
      </c>
      <c r="D215" s="116">
        <v>-3.8156484458735318E-2</v>
      </c>
      <c r="E215" s="115">
        <v>194</v>
      </c>
      <c r="F215" s="116">
        <f t="shared" si="9"/>
        <v>-0.95676398484510805</v>
      </c>
      <c r="G215" s="115">
        <v>6334</v>
      </c>
      <c r="H215" s="116">
        <f t="shared" si="9"/>
        <v>31.649484536082475</v>
      </c>
      <c r="I215" s="115">
        <v>6059</v>
      </c>
      <c r="J215" s="116">
        <f t="shared" si="9"/>
        <v>-4.3416482475528873E-2</v>
      </c>
      <c r="K215" s="115">
        <v>5713</v>
      </c>
      <c r="L215" s="116">
        <f t="shared" si="9"/>
        <v>-5.7105132860207908E-2</v>
      </c>
      <c r="M215" s="115">
        <v>5429</v>
      </c>
      <c r="N215" s="116">
        <v>-4.9711185016628745E-2</v>
      </c>
      <c r="O215" s="116">
        <v>0.20993982616447515</v>
      </c>
    </row>
    <row r="216" spans="2:16" x14ac:dyDescent="0.25">
      <c r="B216" s="114" t="s">
        <v>89</v>
      </c>
      <c r="C216" s="115">
        <v>6463</v>
      </c>
      <c r="D216" s="116">
        <v>-5.2068055148137282E-2</v>
      </c>
      <c r="E216" s="115">
        <v>149</v>
      </c>
      <c r="F216" s="116">
        <f t="shared" si="9"/>
        <v>-0.97694569085563976</v>
      </c>
      <c r="G216" s="115">
        <v>9041</v>
      </c>
      <c r="H216" s="116">
        <f t="shared" si="9"/>
        <v>59.677852348993291</v>
      </c>
      <c r="I216" s="115">
        <v>5618</v>
      </c>
      <c r="J216" s="116">
        <f t="shared" si="9"/>
        <v>-0.37860856099988938</v>
      </c>
      <c r="K216" s="115">
        <v>6665</v>
      </c>
      <c r="L216" s="116">
        <f t="shared" si="9"/>
        <v>0.18636525453898178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4489</v>
      </c>
      <c r="D217" s="116">
        <v>5.1041910559587844E-2</v>
      </c>
      <c r="E217" s="115">
        <v>403</v>
      </c>
      <c r="F217" s="116">
        <f t="shared" si="9"/>
        <v>-0.91022499443083094</v>
      </c>
      <c r="G217" s="115">
        <v>6463</v>
      </c>
      <c r="H217" s="116">
        <f t="shared" si="9"/>
        <v>15.037220843672458</v>
      </c>
      <c r="I217" s="115">
        <v>5119</v>
      </c>
      <c r="J217" s="116">
        <f t="shared" si="9"/>
        <v>-0.20795296302026922</v>
      </c>
      <c r="K217" s="115">
        <v>5073</v>
      </c>
      <c r="L217" s="116">
        <f t="shared" si="9"/>
        <v>-8.9861301035358832E-3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4668</v>
      </c>
      <c r="D218" s="116">
        <v>2.3684210526315752E-2</v>
      </c>
      <c r="E218" s="115">
        <v>414</v>
      </c>
      <c r="F218" s="116">
        <f t="shared" si="9"/>
        <v>-0.91131105398457579</v>
      </c>
      <c r="G218" s="115">
        <v>5617</v>
      </c>
      <c r="H218" s="116">
        <f t="shared" si="9"/>
        <v>12.567632850241546</v>
      </c>
      <c r="I218" s="115">
        <v>4695</v>
      </c>
      <c r="J218" s="116">
        <f t="shared" si="9"/>
        <v>-0.16414456115364073</v>
      </c>
      <c r="K218" s="115">
        <v>5198</v>
      </c>
      <c r="L218" s="116">
        <f t="shared" si="9"/>
        <v>0.1071352502662406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61428</v>
      </c>
      <c r="D219" s="119">
        <v>-6.0920612110742511E-2</v>
      </c>
      <c r="E219" s="118">
        <v>17078</v>
      </c>
      <c r="F219" s="119">
        <f t="shared" si="9"/>
        <v>-0.72198346031125871</v>
      </c>
      <c r="G219" s="118">
        <v>41550</v>
      </c>
      <c r="H219" s="119">
        <f t="shared" si="9"/>
        <v>1.4329546785337861</v>
      </c>
      <c r="I219" s="118">
        <v>75901</v>
      </c>
      <c r="J219" s="119">
        <f t="shared" si="9"/>
        <v>0.82673886883273173</v>
      </c>
      <c r="K219" s="118">
        <v>70878</v>
      </c>
      <c r="L219" s="119">
        <f t="shared" si="9"/>
        <v>-6.6178311221195996E-2</v>
      </c>
      <c r="M219" s="118">
        <v>54097</v>
      </c>
      <c r="N219" s="119">
        <v>2.8734566756887236E-3</v>
      </c>
      <c r="O219" s="119">
        <v>0.1809509256025148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6142</v>
      </c>
      <c r="D229" s="116">
        <v>-8.8752622236566436E-3</v>
      </c>
      <c r="E229" s="115">
        <v>6472</v>
      </c>
      <c r="F229" s="116">
        <f t="shared" ref="F229:L241" si="10">IFERROR(E229/C229-1,"-")</f>
        <v>5.372842722240323E-2</v>
      </c>
      <c r="G229" s="115">
        <v>562</v>
      </c>
      <c r="H229" s="116">
        <f t="shared" si="10"/>
        <v>-0.91316440049443759</v>
      </c>
      <c r="I229" s="115">
        <v>6894</v>
      </c>
      <c r="J229" s="116">
        <f t="shared" si="10"/>
        <v>11.266903914590747</v>
      </c>
      <c r="K229" s="115">
        <v>6261</v>
      </c>
      <c r="L229" s="116">
        <f t="shared" si="10"/>
        <v>-9.1818973020017403E-2</v>
      </c>
      <c r="M229" s="115">
        <v>6378</v>
      </c>
      <c r="N229" s="116">
        <v>1.8687110685194019E-2</v>
      </c>
      <c r="O229" s="116">
        <v>3.8423966134809584E-2</v>
      </c>
    </row>
    <row r="230" spans="2:16" x14ac:dyDescent="0.25">
      <c r="B230" s="114" t="s">
        <v>73</v>
      </c>
      <c r="C230" s="115">
        <v>5341</v>
      </c>
      <c r="D230" s="116">
        <v>-0.18928354584092288</v>
      </c>
      <c r="E230" s="115">
        <v>6909</v>
      </c>
      <c r="F230" s="116">
        <f t="shared" si="10"/>
        <v>0.29357798165137616</v>
      </c>
      <c r="G230" s="115">
        <v>249</v>
      </c>
      <c r="H230" s="116">
        <f t="shared" si="10"/>
        <v>-0.96396005210594882</v>
      </c>
      <c r="I230" s="115">
        <v>8112</v>
      </c>
      <c r="J230" s="116">
        <f t="shared" si="10"/>
        <v>31.578313253012048</v>
      </c>
      <c r="K230" s="115">
        <v>7362</v>
      </c>
      <c r="L230" s="116">
        <f t="shared" si="10"/>
        <v>-9.2455621301775093E-2</v>
      </c>
      <c r="M230" s="115">
        <v>6913</v>
      </c>
      <c r="N230" s="116">
        <v>-6.0988861722358068E-2</v>
      </c>
      <c r="O230" s="116">
        <v>0.29432690507395609</v>
      </c>
    </row>
    <row r="231" spans="2:16" x14ac:dyDescent="0.25">
      <c r="B231" s="114" t="s">
        <v>75</v>
      </c>
      <c r="C231" s="115">
        <v>7606</v>
      </c>
      <c r="D231" s="116">
        <v>0.18621334996880856</v>
      </c>
      <c r="E231" s="115">
        <v>2495</v>
      </c>
      <c r="F231" s="116">
        <f t="shared" si="10"/>
        <v>-0.67196949776492243</v>
      </c>
      <c r="G231" s="115">
        <v>303</v>
      </c>
      <c r="H231" s="116">
        <f t="shared" si="10"/>
        <v>-0.87855711422845695</v>
      </c>
      <c r="I231" s="115">
        <v>7378</v>
      </c>
      <c r="J231" s="116">
        <f t="shared" si="10"/>
        <v>23.349834983498351</v>
      </c>
      <c r="K231" s="115">
        <v>6069</v>
      </c>
      <c r="L231" s="116">
        <f t="shared" si="10"/>
        <v>-0.17741935483870963</v>
      </c>
      <c r="M231" s="115">
        <v>7454</v>
      </c>
      <c r="N231" s="116">
        <v>0.22820893063107595</v>
      </c>
      <c r="O231" s="116">
        <v>-1.9984222981856425E-2</v>
      </c>
    </row>
    <row r="232" spans="2:16" x14ac:dyDescent="0.25">
      <c r="B232" s="114" t="s">
        <v>77</v>
      </c>
      <c r="C232" s="115">
        <v>6786</v>
      </c>
      <c r="D232" s="116">
        <v>-8.0861438439658651E-2</v>
      </c>
      <c r="E232" s="115">
        <v>0</v>
      </c>
      <c r="F232" s="116">
        <f t="shared" si="10"/>
        <v>-1</v>
      </c>
      <c r="G232" s="115">
        <v>798</v>
      </c>
      <c r="H232" s="116" t="str">
        <f t="shared" si="10"/>
        <v>-</v>
      </c>
      <c r="I232" s="115">
        <v>8738</v>
      </c>
      <c r="J232" s="116">
        <f t="shared" si="10"/>
        <v>9.9498746867167913</v>
      </c>
      <c r="K232" s="115">
        <v>6859</v>
      </c>
      <c r="L232" s="116">
        <f t="shared" si="10"/>
        <v>-0.21503776607919434</v>
      </c>
      <c r="M232" s="115">
        <v>7570</v>
      </c>
      <c r="N232" s="116">
        <v>0.10365942557224095</v>
      </c>
      <c r="O232" s="116">
        <v>0.11553197760094314</v>
      </c>
    </row>
    <row r="233" spans="2:16" x14ac:dyDescent="0.25">
      <c r="B233" s="114" t="s">
        <v>79</v>
      </c>
      <c r="C233" s="115">
        <v>4786</v>
      </c>
      <c r="D233" s="116">
        <v>1.4412886816447701E-2</v>
      </c>
      <c r="E233" s="115">
        <v>0</v>
      </c>
      <c r="F233" s="116">
        <f t="shared" si="10"/>
        <v>-1</v>
      </c>
      <c r="G233" s="115">
        <v>2215</v>
      </c>
      <c r="H233" s="116" t="str">
        <f t="shared" si="10"/>
        <v>-</v>
      </c>
      <c r="I233" s="115">
        <v>5742</v>
      </c>
      <c r="J233" s="116">
        <f t="shared" si="10"/>
        <v>1.5923250564334084</v>
      </c>
      <c r="K233" s="115">
        <v>6343</v>
      </c>
      <c r="L233" s="116">
        <f t="shared" si="10"/>
        <v>0.10466736328805304</v>
      </c>
      <c r="M233" s="115">
        <v>5806</v>
      </c>
      <c r="N233" s="116">
        <v>-8.4660255399653161E-2</v>
      </c>
      <c r="O233" s="116">
        <v>0.21312160468031749</v>
      </c>
    </row>
    <row r="234" spans="2:16" x14ac:dyDescent="0.25">
      <c r="B234" s="114" t="s">
        <v>81</v>
      </c>
      <c r="C234" s="115">
        <v>5150</v>
      </c>
      <c r="D234" s="116">
        <v>0.1549674814980937</v>
      </c>
      <c r="E234" s="115">
        <v>0</v>
      </c>
      <c r="F234" s="116">
        <f t="shared" si="10"/>
        <v>-1</v>
      </c>
      <c r="G234" s="115">
        <v>3358</v>
      </c>
      <c r="H234" s="116" t="str">
        <f t="shared" si="10"/>
        <v>-</v>
      </c>
      <c r="I234" s="115">
        <v>4830</v>
      </c>
      <c r="J234" s="116">
        <f t="shared" si="10"/>
        <v>0.43835616438356162</v>
      </c>
      <c r="K234" s="115">
        <v>5029</v>
      </c>
      <c r="L234" s="116">
        <f t="shared" si="10"/>
        <v>4.1200828157349934E-2</v>
      </c>
      <c r="M234" s="115">
        <v>5288</v>
      </c>
      <c r="N234" s="116">
        <v>5.1501292503479901E-2</v>
      </c>
      <c r="O234" s="116">
        <v>2.6796116504854472E-2</v>
      </c>
    </row>
    <row r="235" spans="2:16" x14ac:dyDescent="0.25">
      <c r="B235" s="114" t="s">
        <v>83</v>
      </c>
      <c r="C235" s="115">
        <v>6310</v>
      </c>
      <c r="D235" s="116">
        <v>-1.8662519440124425E-2</v>
      </c>
      <c r="E235" s="115">
        <v>0</v>
      </c>
      <c r="F235" s="116">
        <f t="shared" si="10"/>
        <v>-1</v>
      </c>
      <c r="G235" s="115">
        <v>5182</v>
      </c>
      <c r="H235" s="116" t="str">
        <f t="shared" si="10"/>
        <v>-</v>
      </c>
      <c r="I235" s="115">
        <v>7856</v>
      </c>
      <c r="J235" s="116">
        <f t="shared" si="10"/>
        <v>0.51601698186028555</v>
      </c>
      <c r="K235" s="115">
        <v>8079</v>
      </c>
      <c r="L235" s="116">
        <f t="shared" si="10"/>
        <v>2.8385947046843274E-2</v>
      </c>
      <c r="M235" s="115">
        <v>8019</v>
      </c>
      <c r="N235" s="116">
        <v>-7.4266617155588355E-3</v>
      </c>
      <c r="O235" s="116">
        <v>0.27083993660855787</v>
      </c>
    </row>
    <row r="236" spans="2:16" x14ac:dyDescent="0.25">
      <c r="B236" s="114" t="s">
        <v>85</v>
      </c>
      <c r="C236" s="115">
        <v>5295</v>
      </c>
      <c r="D236" s="116">
        <v>-1.3231457323891194E-2</v>
      </c>
      <c r="E236" s="115">
        <v>2693</v>
      </c>
      <c r="F236" s="116">
        <f t="shared" si="10"/>
        <v>-0.49140698772426816</v>
      </c>
      <c r="G236" s="115">
        <v>6106</v>
      </c>
      <c r="H236" s="116">
        <f t="shared" si="10"/>
        <v>1.267359821760119</v>
      </c>
      <c r="I236" s="115">
        <v>5565</v>
      </c>
      <c r="J236" s="116">
        <f t="shared" si="10"/>
        <v>-8.8601375696036655E-2</v>
      </c>
      <c r="K236" s="115">
        <v>5971</v>
      </c>
      <c r="L236" s="116">
        <f t="shared" si="10"/>
        <v>7.2955974842767279E-2</v>
      </c>
      <c r="M236" s="115">
        <v>6230</v>
      </c>
      <c r="N236" s="116">
        <v>4.3376318874560393E-2</v>
      </c>
      <c r="O236" s="116">
        <v>0.17658168083097259</v>
      </c>
    </row>
    <row r="237" spans="2:16" x14ac:dyDescent="0.25">
      <c r="B237" s="114" t="s">
        <v>87</v>
      </c>
      <c r="C237" s="115">
        <v>4578</v>
      </c>
      <c r="D237" s="116">
        <v>-2.1795989537924942E-3</v>
      </c>
      <c r="E237" s="115">
        <v>3745</v>
      </c>
      <c r="F237" s="116">
        <f t="shared" si="10"/>
        <v>-0.18195718654434245</v>
      </c>
      <c r="G237" s="115">
        <v>6568</v>
      </c>
      <c r="H237" s="116">
        <f t="shared" si="10"/>
        <v>0.75380507343124159</v>
      </c>
      <c r="I237" s="115">
        <v>5560</v>
      </c>
      <c r="J237" s="116">
        <f t="shared" si="10"/>
        <v>-0.15347137637028019</v>
      </c>
      <c r="K237" s="115">
        <v>5596</v>
      </c>
      <c r="L237" s="116">
        <f t="shared" si="10"/>
        <v>6.4748201438848962E-3</v>
      </c>
      <c r="M237" s="115">
        <v>5752</v>
      </c>
      <c r="N237" s="116">
        <v>2.7877055039313703E-2</v>
      </c>
      <c r="O237" s="116">
        <v>0.25644386194844904</v>
      </c>
    </row>
    <row r="238" spans="2:16" x14ac:dyDescent="0.25">
      <c r="B238" s="114" t="s">
        <v>89</v>
      </c>
      <c r="C238" s="115">
        <v>5874</v>
      </c>
      <c r="D238" s="116">
        <v>-0.12</v>
      </c>
      <c r="E238" s="115">
        <v>1910</v>
      </c>
      <c r="F238" s="116">
        <f t="shared" si="10"/>
        <v>-0.67483827034388832</v>
      </c>
      <c r="G238" s="115">
        <v>8811</v>
      </c>
      <c r="H238" s="116">
        <f t="shared" si="10"/>
        <v>3.6130890052356017</v>
      </c>
      <c r="I238" s="115">
        <v>7815</v>
      </c>
      <c r="J238" s="116">
        <f t="shared" si="10"/>
        <v>-0.11304051753489952</v>
      </c>
      <c r="K238" s="115">
        <v>7759</v>
      </c>
      <c r="L238" s="116">
        <f t="shared" si="10"/>
        <v>-7.1657069737683932E-3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5950</v>
      </c>
      <c r="D239" s="116">
        <v>3.4243003650269443E-2</v>
      </c>
      <c r="E239" s="115">
        <v>1042</v>
      </c>
      <c r="F239" s="116">
        <f t="shared" si="10"/>
        <v>-0.82487394957983196</v>
      </c>
      <c r="G239" s="115">
        <v>9178</v>
      </c>
      <c r="H239" s="116">
        <f t="shared" si="10"/>
        <v>7.8080614203454886</v>
      </c>
      <c r="I239" s="115">
        <v>6968</v>
      </c>
      <c r="J239" s="116">
        <f t="shared" si="10"/>
        <v>-0.24079320113314451</v>
      </c>
      <c r="K239" s="115">
        <v>7155</v>
      </c>
      <c r="L239" s="116">
        <f t="shared" si="10"/>
        <v>2.683696900114807E-2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6454</v>
      </c>
      <c r="D240" s="116">
        <v>-3.8008645103592142E-2</v>
      </c>
      <c r="E240" s="115">
        <v>1396</v>
      </c>
      <c r="F240" s="116">
        <f t="shared" si="10"/>
        <v>-0.78370003098853425</v>
      </c>
      <c r="G240" s="115">
        <v>8563</v>
      </c>
      <c r="H240" s="116">
        <f t="shared" si="10"/>
        <v>5.1339541547277934</v>
      </c>
      <c r="I240" s="115">
        <v>7335</v>
      </c>
      <c r="J240" s="116">
        <f t="shared" si="10"/>
        <v>-0.14340768422281913</v>
      </c>
      <c r="K240" s="115">
        <v>7743</v>
      </c>
      <c r="L240" s="116">
        <f t="shared" si="10"/>
        <v>5.5623721881390642E-2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70272</v>
      </c>
      <c r="D241" s="119">
        <v>-1.4113751788770723E-2</v>
      </c>
      <c r="E241" s="118">
        <v>28980</v>
      </c>
      <c r="F241" s="119">
        <f t="shared" si="10"/>
        <v>-0.58760245901639352</v>
      </c>
      <c r="G241" s="118">
        <v>51893</v>
      </c>
      <c r="H241" s="119">
        <f t="shared" si="10"/>
        <v>0.79064872325741886</v>
      </c>
      <c r="I241" s="118">
        <v>82793</v>
      </c>
      <c r="J241" s="119">
        <f t="shared" si="10"/>
        <v>0.59545603453259588</v>
      </c>
      <c r="K241" s="118">
        <v>80226</v>
      </c>
      <c r="L241" s="119">
        <f t="shared" si="10"/>
        <v>-3.1005036657688501E-2</v>
      </c>
      <c r="M241" s="118">
        <v>59410</v>
      </c>
      <c r="N241" s="119">
        <v>3.1979016484566358E-2</v>
      </c>
      <c r="O241" s="119">
        <v>0.14263184213563096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273</v>
      </c>
      <c r="O250" s="112" t="s">
        <v>274</v>
      </c>
    </row>
    <row r="251" spans="2:16" x14ac:dyDescent="0.25">
      <c r="B251" s="114" t="s">
        <v>71</v>
      </c>
      <c r="C251" s="115">
        <v>4588</v>
      </c>
      <c r="D251" s="116">
        <v>0.21055408970976264</v>
      </c>
      <c r="E251" s="115">
        <v>4233</v>
      </c>
      <c r="F251" s="116">
        <f t="shared" ref="F251:L263" si="11">IFERROR(E251/C251-1,"-")</f>
        <v>-7.7375762859633879E-2</v>
      </c>
      <c r="G251" s="115">
        <v>15</v>
      </c>
      <c r="H251" s="116">
        <f t="shared" si="11"/>
        <v>-0.9964564138908576</v>
      </c>
      <c r="I251" s="115">
        <v>2668</v>
      </c>
      <c r="J251" s="116">
        <f t="shared" si="11"/>
        <v>176.86666666666667</v>
      </c>
      <c r="K251" s="115">
        <v>4139</v>
      </c>
      <c r="L251" s="116">
        <f t="shared" si="11"/>
        <v>0.55134932533733139</v>
      </c>
      <c r="M251" s="115">
        <v>3435</v>
      </c>
      <c r="N251" s="116">
        <v>-0.17008939357332686</v>
      </c>
      <c r="O251" s="116">
        <v>-0.25130775937227545</v>
      </c>
    </row>
    <row r="252" spans="2:16" x14ac:dyDescent="0.25">
      <c r="B252" s="114" t="s">
        <v>73</v>
      </c>
      <c r="C252" s="115">
        <v>5060</v>
      </c>
      <c r="D252" s="116">
        <v>9.6900065033600713E-2</v>
      </c>
      <c r="E252" s="115">
        <v>5326</v>
      </c>
      <c r="F252" s="116">
        <f t="shared" si="11"/>
        <v>5.2569169960474227E-2</v>
      </c>
      <c r="G252" s="115">
        <v>39</v>
      </c>
      <c r="H252" s="116">
        <f t="shared" si="11"/>
        <v>-0.99267743146826892</v>
      </c>
      <c r="I252" s="115">
        <v>3232</v>
      </c>
      <c r="J252" s="116">
        <f t="shared" si="11"/>
        <v>81.871794871794876</v>
      </c>
      <c r="K252" s="115">
        <v>4376</v>
      </c>
      <c r="L252" s="116">
        <f t="shared" si="11"/>
        <v>0.35396039603960405</v>
      </c>
      <c r="M252" s="115">
        <v>3587</v>
      </c>
      <c r="N252" s="116">
        <v>-0.18030164533820836</v>
      </c>
      <c r="O252" s="116">
        <v>-0.29110671936758892</v>
      </c>
    </row>
    <row r="253" spans="2:16" x14ac:dyDescent="0.25">
      <c r="B253" s="114" t="s">
        <v>75</v>
      </c>
      <c r="C253" s="115">
        <v>4711</v>
      </c>
      <c r="D253" s="116">
        <v>0.11450201088242262</v>
      </c>
      <c r="E253" s="115">
        <v>1960</v>
      </c>
      <c r="F253" s="116">
        <f t="shared" si="11"/>
        <v>-0.58395245170876664</v>
      </c>
      <c r="G253" s="115">
        <v>25</v>
      </c>
      <c r="H253" s="116">
        <f t="shared" si="11"/>
        <v>-0.98724489795918369</v>
      </c>
      <c r="I253" s="115">
        <v>3519</v>
      </c>
      <c r="J253" s="116">
        <f t="shared" si="11"/>
        <v>139.76</v>
      </c>
      <c r="K253" s="115">
        <v>3712</v>
      </c>
      <c r="L253" s="116">
        <f t="shared" si="11"/>
        <v>5.4845126456379623E-2</v>
      </c>
      <c r="M253" s="115">
        <v>4025</v>
      </c>
      <c r="N253" s="116">
        <v>8.4321120689655249E-2</v>
      </c>
      <c r="O253" s="116">
        <v>-0.14561664190193169</v>
      </c>
    </row>
    <row r="254" spans="2:16" x14ac:dyDescent="0.25">
      <c r="B254" s="114" t="s">
        <v>77</v>
      </c>
      <c r="C254" s="115">
        <v>2172</v>
      </c>
      <c r="D254" s="116">
        <v>0.1696284329563813</v>
      </c>
      <c r="E254" s="115">
        <v>0</v>
      </c>
      <c r="F254" s="116">
        <f t="shared" si="11"/>
        <v>-1</v>
      </c>
      <c r="G254" s="115">
        <v>27</v>
      </c>
      <c r="H254" s="116" t="str">
        <f t="shared" si="11"/>
        <v>-</v>
      </c>
      <c r="I254" s="115">
        <v>2608</v>
      </c>
      <c r="J254" s="116">
        <f t="shared" si="11"/>
        <v>95.592592592592595</v>
      </c>
      <c r="K254" s="115">
        <v>2116</v>
      </c>
      <c r="L254" s="116">
        <f t="shared" si="11"/>
        <v>-0.18865030674846628</v>
      </c>
      <c r="M254" s="115">
        <v>1591</v>
      </c>
      <c r="N254" s="116">
        <v>-0.24810964083175802</v>
      </c>
      <c r="O254" s="116">
        <v>-0.26749539594843463</v>
      </c>
    </row>
    <row r="255" spans="2:16" x14ac:dyDescent="0.25">
      <c r="B255" s="114" t="s">
        <v>79</v>
      </c>
      <c r="C255" s="115">
        <v>2560</v>
      </c>
      <c r="D255" s="116">
        <v>1.5371655104063429</v>
      </c>
      <c r="E255" s="115">
        <v>0</v>
      </c>
      <c r="F255" s="116">
        <f t="shared" si="11"/>
        <v>-1</v>
      </c>
      <c r="G255" s="115">
        <v>28</v>
      </c>
      <c r="H255" s="116" t="str">
        <f t="shared" si="11"/>
        <v>-</v>
      </c>
      <c r="I255" s="115">
        <v>519</v>
      </c>
      <c r="J255" s="116">
        <f t="shared" si="11"/>
        <v>17.535714285714285</v>
      </c>
      <c r="K255" s="115">
        <v>434</v>
      </c>
      <c r="L255" s="116">
        <f t="shared" si="11"/>
        <v>-0.16377649325626209</v>
      </c>
      <c r="M255" s="115">
        <v>622</v>
      </c>
      <c r="N255" s="116">
        <v>0.43317972350230405</v>
      </c>
      <c r="O255" s="116">
        <v>-0.75703125000000004</v>
      </c>
    </row>
    <row r="256" spans="2:16" x14ac:dyDescent="0.25">
      <c r="B256" s="114" t="s">
        <v>81</v>
      </c>
      <c r="C256" s="115">
        <v>794</v>
      </c>
      <c r="D256" s="116">
        <v>2.525252525252597E-3</v>
      </c>
      <c r="E256" s="115">
        <v>0</v>
      </c>
      <c r="F256" s="116">
        <f t="shared" si="11"/>
        <v>-1</v>
      </c>
      <c r="G256" s="115">
        <v>37</v>
      </c>
      <c r="H256" s="116" t="str">
        <f t="shared" si="11"/>
        <v>-</v>
      </c>
      <c r="I256" s="115">
        <v>388</v>
      </c>
      <c r="J256" s="116">
        <f t="shared" si="11"/>
        <v>9.486486486486486</v>
      </c>
      <c r="K256" s="115">
        <v>450</v>
      </c>
      <c r="L256" s="116">
        <f t="shared" si="11"/>
        <v>0.15979381443298979</v>
      </c>
      <c r="M256" s="115">
        <v>450</v>
      </c>
      <c r="N256" s="116">
        <v>0</v>
      </c>
      <c r="O256" s="116">
        <v>-0.43324937027707811</v>
      </c>
    </row>
    <row r="257" spans="2:16" x14ac:dyDescent="0.25">
      <c r="B257" s="114" t="s">
        <v>83</v>
      </c>
      <c r="C257" s="115">
        <v>1127</v>
      </c>
      <c r="D257" s="116">
        <v>-0.20014194464158974</v>
      </c>
      <c r="E257" s="115">
        <v>0</v>
      </c>
      <c r="F257" s="116">
        <f t="shared" si="11"/>
        <v>-1</v>
      </c>
      <c r="G257" s="115">
        <v>194</v>
      </c>
      <c r="H257" s="116" t="str">
        <f t="shared" si="11"/>
        <v>-</v>
      </c>
      <c r="I257" s="115">
        <v>687</v>
      </c>
      <c r="J257" s="116">
        <f t="shared" si="11"/>
        <v>2.5412371134020617</v>
      </c>
      <c r="K257" s="115">
        <v>522</v>
      </c>
      <c r="L257" s="116">
        <f t="shared" si="11"/>
        <v>-0.24017467248908297</v>
      </c>
      <c r="M257" s="115">
        <v>1214</v>
      </c>
      <c r="N257" s="116">
        <v>1.3256704980842913</v>
      </c>
      <c r="O257" s="116">
        <v>7.7196095829636269E-2</v>
      </c>
    </row>
    <row r="258" spans="2:16" x14ac:dyDescent="0.25">
      <c r="B258" s="114" t="s">
        <v>85</v>
      </c>
      <c r="C258" s="115">
        <v>560</v>
      </c>
      <c r="D258" s="116">
        <v>0.33333333333333326</v>
      </c>
      <c r="E258" s="115">
        <v>9</v>
      </c>
      <c r="F258" s="116">
        <f t="shared" si="11"/>
        <v>-0.98392857142857149</v>
      </c>
      <c r="G258" s="115">
        <v>149</v>
      </c>
      <c r="H258" s="116">
        <f t="shared" si="11"/>
        <v>15.555555555555557</v>
      </c>
      <c r="I258" s="115">
        <v>460</v>
      </c>
      <c r="J258" s="116">
        <f t="shared" si="11"/>
        <v>2.087248322147651</v>
      </c>
      <c r="K258" s="115">
        <v>651</v>
      </c>
      <c r="L258" s="116">
        <f t="shared" si="11"/>
        <v>0.41521739130434776</v>
      </c>
      <c r="M258" s="115">
        <v>545</v>
      </c>
      <c r="N258" s="116">
        <v>-0.16282642089093702</v>
      </c>
      <c r="O258" s="116">
        <v>-2.6785714285714302E-2</v>
      </c>
    </row>
    <row r="259" spans="2:16" x14ac:dyDescent="0.25">
      <c r="B259" s="114" t="s">
        <v>87</v>
      </c>
      <c r="C259" s="115">
        <v>891</v>
      </c>
      <c r="D259" s="116">
        <v>3.125E-2</v>
      </c>
      <c r="E259" s="115">
        <v>1</v>
      </c>
      <c r="F259" s="116">
        <f t="shared" si="11"/>
        <v>-0.99887766554433222</v>
      </c>
      <c r="G259" s="115">
        <v>187</v>
      </c>
      <c r="H259" s="116">
        <f t="shared" si="11"/>
        <v>186</v>
      </c>
      <c r="I259" s="115">
        <v>487</v>
      </c>
      <c r="J259" s="116">
        <f t="shared" si="11"/>
        <v>1.6042780748663104</v>
      </c>
      <c r="K259" s="115">
        <v>563</v>
      </c>
      <c r="L259" s="116">
        <f t="shared" si="11"/>
        <v>0.15605749486652987</v>
      </c>
      <c r="M259" s="115">
        <v>786</v>
      </c>
      <c r="N259" s="116">
        <v>0.39609236234458267</v>
      </c>
      <c r="O259" s="116">
        <v>-0.11784511784511786</v>
      </c>
    </row>
    <row r="260" spans="2:16" x14ac:dyDescent="0.25">
      <c r="B260" s="114" t="s">
        <v>89</v>
      </c>
      <c r="C260" s="115">
        <v>2179</v>
      </c>
      <c r="D260" s="116">
        <v>0.22484541877459252</v>
      </c>
      <c r="E260" s="115">
        <v>9</v>
      </c>
      <c r="F260" s="116">
        <f t="shared" si="11"/>
        <v>-0.99586966498393759</v>
      </c>
      <c r="G260" s="115">
        <v>1976</v>
      </c>
      <c r="H260" s="116">
        <f t="shared" si="11"/>
        <v>218.55555555555554</v>
      </c>
      <c r="I260" s="115">
        <v>2499</v>
      </c>
      <c r="J260" s="116">
        <f t="shared" si="11"/>
        <v>0.26467611336032393</v>
      </c>
      <c r="K260" s="115">
        <v>2101</v>
      </c>
      <c r="L260" s="116">
        <f t="shared" si="11"/>
        <v>-0.15926370548219293</v>
      </c>
      <c r="M260" s="115"/>
      <c r="N260" s="116" t="s">
        <v>236</v>
      </c>
      <c r="O260" s="116" t="s">
        <v>236</v>
      </c>
    </row>
    <row r="261" spans="2:16" x14ac:dyDescent="0.25">
      <c r="B261" s="114" t="s">
        <v>91</v>
      </c>
      <c r="C261" s="115">
        <v>2939</v>
      </c>
      <c r="D261" s="116">
        <v>0.23073701842546068</v>
      </c>
      <c r="E261" s="115">
        <v>14</v>
      </c>
      <c r="F261" s="116">
        <f t="shared" si="11"/>
        <v>-0.9952364749914937</v>
      </c>
      <c r="G261" s="115">
        <v>2835</v>
      </c>
      <c r="H261" s="116">
        <f t="shared" si="11"/>
        <v>201.5</v>
      </c>
      <c r="I261" s="115">
        <v>3397</v>
      </c>
      <c r="J261" s="116">
        <f t="shared" si="11"/>
        <v>0.19823633156966491</v>
      </c>
      <c r="K261" s="115">
        <v>3063</v>
      </c>
      <c r="L261" s="116">
        <f t="shared" si="11"/>
        <v>-9.8322048866647083E-2</v>
      </c>
      <c r="M261" s="115"/>
      <c r="N261" s="116" t="s">
        <v>236</v>
      </c>
      <c r="O261" s="116" t="s">
        <v>236</v>
      </c>
    </row>
    <row r="262" spans="2:16" x14ac:dyDescent="0.25">
      <c r="B262" s="114" t="s">
        <v>93</v>
      </c>
      <c r="C262" s="115">
        <v>3383</v>
      </c>
      <c r="D262" s="116">
        <v>0.12019867549668883</v>
      </c>
      <c r="E262" s="115">
        <v>24</v>
      </c>
      <c r="F262" s="116">
        <f t="shared" si="11"/>
        <v>-0.99290570499556607</v>
      </c>
      <c r="G262" s="115">
        <v>2091</v>
      </c>
      <c r="H262" s="116">
        <f t="shared" si="11"/>
        <v>86.125</v>
      </c>
      <c r="I262" s="115">
        <v>2400</v>
      </c>
      <c r="J262" s="116">
        <f t="shared" si="11"/>
        <v>0.14777618364418932</v>
      </c>
      <c r="K262" s="115">
        <v>2463</v>
      </c>
      <c r="L262" s="116">
        <f t="shared" si="11"/>
        <v>2.6250000000000107E-2</v>
      </c>
      <c r="M262" s="115"/>
      <c r="N262" s="116" t="s">
        <v>236</v>
      </c>
      <c r="O262" s="116" t="s">
        <v>236</v>
      </c>
    </row>
    <row r="263" spans="2:16" ht="15.75" x14ac:dyDescent="0.25">
      <c r="B263" s="117" t="s">
        <v>30</v>
      </c>
      <c r="C263" s="118">
        <v>30964</v>
      </c>
      <c r="D263" s="119">
        <v>0.18327728523387354</v>
      </c>
      <c r="E263" s="118">
        <v>11625</v>
      </c>
      <c r="F263" s="119">
        <f t="shared" si="11"/>
        <v>-0.62456400981785298</v>
      </c>
      <c r="G263" s="118">
        <v>7603</v>
      </c>
      <c r="H263" s="119">
        <f t="shared" si="11"/>
        <v>-0.34597849462365593</v>
      </c>
      <c r="I263" s="118">
        <v>22864</v>
      </c>
      <c r="J263" s="119">
        <f t="shared" si="11"/>
        <v>2.007233986584243</v>
      </c>
      <c r="K263" s="118">
        <v>24590</v>
      </c>
      <c r="L263" s="119">
        <f t="shared" si="11"/>
        <v>7.5489853044086841E-2</v>
      </c>
      <c r="M263" s="118">
        <v>16255</v>
      </c>
      <c r="N263" s="119">
        <v>-4.1737900135589201E-2</v>
      </c>
      <c r="O263" s="119">
        <v>-0.27636557895205449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273</v>
      </c>
      <c r="O272" s="112" t="s">
        <v>274</v>
      </c>
    </row>
    <row r="273" spans="2:15" x14ac:dyDescent="0.25">
      <c r="B273" s="114" t="s">
        <v>71</v>
      </c>
      <c r="C273" s="115">
        <v>5128</v>
      </c>
      <c r="D273" s="116">
        <v>-0.19874999999999998</v>
      </c>
      <c r="E273" s="115">
        <v>5434</v>
      </c>
      <c r="F273" s="116">
        <f t="shared" ref="F273:L285" si="12">IFERROR(E273/C273-1,"-")</f>
        <v>5.9672386895475826E-2</v>
      </c>
      <c r="G273" s="115">
        <v>56</v>
      </c>
      <c r="H273" s="116">
        <f t="shared" si="12"/>
        <v>-0.98969451601030545</v>
      </c>
      <c r="I273" s="115">
        <v>1897</v>
      </c>
      <c r="J273" s="116">
        <f t="shared" si="12"/>
        <v>32.875</v>
      </c>
      <c r="K273" s="115">
        <v>4811</v>
      </c>
      <c r="L273" s="116">
        <f t="shared" si="12"/>
        <v>1.536109646810754</v>
      </c>
      <c r="M273" s="115">
        <v>4085</v>
      </c>
      <c r="N273" s="116">
        <v>-0.15090417792558719</v>
      </c>
      <c r="O273" s="116">
        <v>-0.20339313572542905</v>
      </c>
    </row>
    <row r="274" spans="2:15" x14ac:dyDescent="0.25">
      <c r="B274" s="114" t="s">
        <v>73</v>
      </c>
      <c r="C274" s="115">
        <v>4340</v>
      </c>
      <c r="D274" s="116">
        <v>-0.24403414039365967</v>
      </c>
      <c r="E274" s="115">
        <v>5626</v>
      </c>
      <c r="F274" s="116">
        <f t="shared" si="12"/>
        <v>0.29631336405529951</v>
      </c>
      <c r="G274" s="115">
        <v>90</v>
      </c>
      <c r="H274" s="116">
        <f t="shared" si="12"/>
        <v>-0.98400284393885529</v>
      </c>
      <c r="I274" s="115">
        <v>1725</v>
      </c>
      <c r="J274" s="116">
        <f t="shared" si="12"/>
        <v>18.166666666666668</v>
      </c>
      <c r="K274" s="115">
        <v>3291</v>
      </c>
      <c r="L274" s="116">
        <f t="shared" si="12"/>
        <v>0.90782608695652178</v>
      </c>
      <c r="M274" s="115">
        <v>3554</v>
      </c>
      <c r="N274" s="116">
        <v>7.9914919477362512E-2</v>
      </c>
      <c r="O274" s="116">
        <v>-0.18110599078341016</v>
      </c>
    </row>
    <row r="275" spans="2:15" x14ac:dyDescent="0.25">
      <c r="B275" s="114" t="s">
        <v>75</v>
      </c>
      <c r="C275" s="115">
        <v>4954</v>
      </c>
      <c r="D275" s="116">
        <v>-8.6483496219804556E-2</v>
      </c>
      <c r="E275" s="115">
        <v>1740</v>
      </c>
      <c r="F275" s="116">
        <f t="shared" si="12"/>
        <v>-0.64876867178037956</v>
      </c>
      <c r="G275" s="115">
        <v>55</v>
      </c>
      <c r="H275" s="116">
        <f t="shared" si="12"/>
        <v>-0.9683908045977011</v>
      </c>
      <c r="I275" s="115">
        <v>2166</v>
      </c>
      <c r="J275" s="116">
        <f t="shared" si="12"/>
        <v>38.381818181818183</v>
      </c>
      <c r="K275" s="115">
        <v>2951</v>
      </c>
      <c r="L275" s="116">
        <f t="shared" si="12"/>
        <v>0.3624192059095106</v>
      </c>
      <c r="M275" s="115">
        <v>3964</v>
      </c>
      <c r="N275" s="116">
        <v>0.34327346662148428</v>
      </c>
      <c r="O275" s="116">
        <v>-0.19983851433185307</v>
      </c>
    </row>
    <row r="276" spans="2:15" x14ac:dyDescent="0.25">
      <c r="B276" s="114" t="s">
        <v>77</v>
      </c>
      <c r="C276" s="115">
        <v>2353</v>
      </c>
      <c r="D276" s="116">
        <v>-0.15934262236513042</v>
      </c>
      <c r="E276" s="115">
        <v>0</v>
      </c>
      <c r="F276" s="116">
        <f t="shared" si="12"/>
        <v>-1</v>
      </c>
      <c r="G276" s="115">
        <v>80</v>
      </c>
      <c r="H276" s="116" t="str">
        <f t="shared" si="12"/>
        <v>-</v>
      </c>
      <c r="I276" s="115">
        <v>1648</v>
      </c>
      <c r="J276" s="116">
        <f t="shared" si="12"/>
        <v>19.600000000000001</v>
      </c>
      <c r="K276" s="115">
        <v>1900</v>
      </c>
      <c r="L276" s="116">
        <f t="shared" si="12"/>
        <v>0.15291262135922334</v>
      </c>
      <c r="M276" s="115">
        <v>1351</v>
      </c>
      <c r="N276" s="116">
        <v>-0.28894736842105262</v>
      </c>
      <c r="O276" s="116">
        <v>-0.42583935401614958</v>
      </c>
    </row>
    <row r="277" spans="2:15" x14ac:dyDescent="0.25">
      <c r="B277" s="114" t="s">
        <v>79</v>
      </c>
      <c r="C277" s="115">
        <v>588</v>
      </c>
      <c r="D277" s="116">
        <v>1.2528735632183907</v>
      </c>
      <c r="E277" s="115">
        <v>0</v>
      </c>
      <c r="F277" s="116">
        <f t="shared" si="12"/>
        <v>-1</v>
      </c>
      <c r="G277" s="115">
        <v>38</v>
      </c>
      <c r="H277" s="116" t="str">
        <f t="shared" si="12"/>
        <v>-</v>
      </c>
      <c r="I277" s="115">
        <v>211</v>
      </c>
      <c r="J277" s="116">
        <f t="shared" si="12"/>
        <v>4.5526315789473681</v>
      </c>
      <c r="K277" s="115">
        <v>280</v>
      </c>
      <c r="L277" s="116">
        <f t="shared" si="12"/>
        <v>0.32701421800947861</v>
      </c>
      <c r="M277" s="115">
        <v>163</v>
      </c>
      <c r="N277" s="116">
        <v>-0.41785714285714282</v>
      </c>
      <c r="O277" s="116">
        <v>-0.72278911564625847</v>
      </c>
    </row>
    <row r="278" spans="2:15" x14ac:dyDescent="0.25">
      <c r="B278" s="114" t="s">
        <v>81</v>
      </c>
      <c r="C278" s="115">
        <v>1107</v>
      </c>
      <c r="D278" s="116">
        <v>0.87309644670050757</v>
      </c>
      <c r="E278" s="115">
        <v>0</v>
      </c>
      <c r="F278" s="116">
        <f t="shared" si="12"/>
        <v>-1</v>
      </c>
      <c r="G278" s="115">
        <v>26</v>
      </c>
      <c r="H278" s="116" t="str">
        <f t="shared" si="12"/>
        <v>-</v>
      </c>
      <c r="I278" s="115">
        <v>298</v>
      </c>
      <c r="J278" s="116">
        <f t="shared" si="12"/>
        <v>10.461538461538462</v>
      </c>
      <c r="K278" s="115">
        <v>429</v>
      </c>
      <c r="L278" s="116">
        <f t="shared" si="12"/>
        <v>0.43959731543624159</v>
      </c>
      <c r="M278" s="115">
        <v>233</v>
      </c>
      <c r="N278" s="116">
        <v>-0.45687645687645684</v>
      </c>
      <c r="O278" s="116">
        <v>-0.78952122854561879</v>
      </c>
    </row>
    <row r="279" spans="2:15" x14ac:dyDescent="0.25">
      <c r="B279" s="114" t="s">
        <v>83</v>
      </c>
      <c r="C279" s="115">
        <v>620</v>
      </c>
      <c r="D279" s="116">
        <v>0.19230769230769229</v>
      </c>
      <c r="E279" s="115">
        <v>0</v>
      </c>
      <c r="F279" s="116">
        <f t="shared" si="12"/>
        <v>-1</v>
      </c>
      <c r="G279" s="115">
        <v>70</v>
      </c>
      <c r="H279" s="116" t="str">
        <f t="shared" si="12"/>
        <v>-</v>
      </c>
      <c r="I279" s="115">
        <v>242</v>
      </c>
      <c r="J279" s="116">
        <f t="shared" si="12"/>
        <v>2.4571428571428573</v>
      </c>
      <c r="K279" s="115">
        <v>391</v>
      </c>
      <c r="L279" s="116">
        <f t="shared" si="12"/>
        <v>0.61570247933884303</v>
      </c>
      <c r="M279" s="115">
        <v>247</v>
      </c>
      <c r="N279" s="116">
        <v>-0.36828644501278773</v>
      </c>
      <c r="O279" s="116">
        <v>-0.60161290322580641</v>
      </c>
    </row>
    <row r="280" spans="2:15" x14ac:dyDescent="0.25">
      <c r="B280" s="114" t="s">
        <v>85</v>
      </c>
      <c r="C280" s="115">
        <v>677</v>
      </c>
      <c r="D280" s="116">
        <v>0.47173913043478266</v>
      </c>
      <c r="E280" s="115">
        <v>30</v>
      </c>
      <c r="F280" s="116">
        <f t="shared" si="12"/>
        <v>-0.95568685376661744</v>
      </c>
      <c r="G280" s="115">
        <v>66</v>
      </c>
      <c r="H280" s="116">
        <f t="shared" si="12"/>
        <v>1.2000000000000002</v>
      </c>
      <c r="I280" s="115">
        <v>287</v>
      </c>
      <c r="J280" s="116">
        <f t="shared" si="12"/>
        <v>3.3484848484848486</v>
      </c>
      <c r="K280" s="115">
        <v>383</v>
      </c>
      <c r="L280" s="116">
        <f t="shared" si="12"/>
        <v>0.33449477351916368</v>
      </c>
      <c r="M280" s="115">
        <v>201</v>
      </c>
      <c r="N280" s="116">
        <v>-0.47519582245430814</v>
      </c>
      <c r="O280" s="116">
        <v>-0.70310192023633677</v>
      </c>
    </row>
    <row r="281" spans="2:15" x14ac:dyDescent="0.25">
      <c r="B281" s="114" t="s">
        <v>87</v>
      </c>
      <c r="C281" s="115">
        <v>586</v>
      </c>
      <c r="D281" s="116">
        <v>6.3520871143375679E-2</v>
      </c>
      <c r="E281" s="115">
        <v>16</v>
      </c>
      <c r="F281" s="116">
        <f t="shared" si="12"/>
        <v>-0.97269624573378843</v>
      </c>
      <c r="G281" s="115">
        <v>54</v>
      </c>
      <c r="H281" s="116">
        <f t="shared" si="12"/>
        <v>2.375</v>
      </c>
      <c r="I281" s="115">
        <v>382</v>
      </c>
      <c r="J281" s="116">
        <f t="shared" si="12"/>
        <v>6.0740740740740744</v>
      </c>
      <c r="K281" s="115">
        <v>399</v>
      </c>
      <c r="L281" s="116">
        <f t="shared" si="12"/>
        <v>4.4502617801047029E-2</v>
      </c>
      <c r="M281" s="115">
        <v>175</v>
      </c>
      <c r="N281" s="116">
        <v>-0.56140350877192979</v>
      </c>
      <c r="O281" s="116">
        <v>-0.70136518771331058</v>
      </c>
    </row>
    <row r="282" spans="2:15" x14ac:dyDescent="0.25">
      <c r="B282" s="114" t="s">
        <v>89</v>
      </c>
      <c r="C282" s="115">
        <v>3682</v>
      </c>
      <c r="D282" s="116">
        <v>0.19429127473240349</v>
      </c>
      <c r="E282" s="115">
        <v>138</v>
      </c>
      <c r="F282" s="116">
        <f t="shared" si="12"/>
        <v>-0.96252036936447583</v>
      </c>
      <c r="G282" s="115">
        <v>1125</v>
      </c>
      <c r="H282" s="116">
        <f t="shared" si="12"/>
        <v>7.1521739130434785</v>
      </c>
      <c r="I282" s="115">
        <v>2204</v>
      </c>
      <c r="J282" s="116">
        <f t="shared" si="12"/>
        <v>0.95911111111111103</v>
      </c>
      <c r="K282" s="115">
        <v>2388</v>
      </c>
      <c r="L282" s="116">
        <f t="shared" si="12"/>
        <v>8.3484573502722315E-2</v>
      </c>
      <c r="M282" s="115"/>
      <c r="N282" s="116" t="s">
        <v>236</v>
      </c>
      <c r="O282" s="116" t="s">
        <v>236</v>
      </c>
    </row>
    <row r="283" spans="2:15" x14ac:dyDescent="0.25">
      <c r="B283" s="114" t="s">
        <v>91</v>
      </c>
      <c r="C283" s="115">
        <v>5260</v>
      </c>
      <c r="D283" s="116">
        <v>0.10620399579390116</v>
      </c>
      <c r="E283" s="115">
        <v>302</v>
      </c>
      <c r="F283" s="116">
        <f t="shared" si="12"/>
        <v>-0.94258555133079847</v>
      </c>
      <c r="G283" s="115">
        <v>2172</v>
      </c>
      <c r="H283" s="116">
        <f t="shared" si="12"/>
        <v>6.1920529801324502</v>
      </c>
      <c r="I283" s="115">
        <v>4737</v>
      </c>
      <c r="J283" s="116">
        <f t="shared" si="12"/>
        <v>1.180939226519337</v>
      </c>
      <c r="K283" s="115">
        <v>3933</v>
      </c>
      <c r="L283" s="116">
        <f t="shared" si="12"/>
        <v>-0.16972767574414183</v>
      </c>
      <c r="M283" s="115"/>
      <c r="N283" s="116" t="s">
        <v>236</v>
      </c>
      <c r="O283" s="116" t="s">
        <v>236</v>
      </c>
    </row>
    <row r="284" spans="2:15" x14ac:dyDescent="0.25">
      <c r="B284" s="114" t="s">
        <v>93</v>
      </c>
      <c r="C284" s="115">
        <v>6251</v>
      </c>
      <c r="D284" s="116">
        <v>0.1232704402515723</v>
      </c>
      <c r="E284" s="115">
        <v>61</v>
      </c>
      <c r="F284" s="116">
        <f t="shared" si="12"/>
        <v>-0.99024156135018393</v>
      </c>
      <c r="G284" s="115">
        <v>1633</v>
      </c>
      <c r="H284" s="116">
        <f t="shared" si="12"/>
        <v>25.770491803278688</v>
      </c>
      <c r="I284" s="115">
        <v>3908</v>
      </c>
      <c r="J284" s="116">
        <f t="shared" si="12"/>
        <v>1.3931414574402941</v>
      </c>
      <c r="K284" s="115">
        <v>4511</v>
      </c>
      <c r="L284" s="116">
        <f t="shared" si="12"/>
        <v>0.15429887410440113</v>
      </c>
      <c r="M284" s="115"/>
      <c r="N284" s="116" t="s">
        <v>236</v>
      </c>
      <c r="O284" s="116" t="s">
        <v>236</v>
      </c>
    </row>
    <row r="285" spans="2:15" ht="15.75" x14ac:dyDescent="0.25">
      <c r="B285" s="117" t="s">
        <v>30</v>
      </c>
      <c r="C285" s="118">
        <v>35546</v>
      </c>
      <c r="D285" s="119">
        <v>-1.6680959362638026E-2</v>
      </c>
      <c r="E285" s="118">
        <v>13377</v>
      </c>
      <c r="F285" s="119">
        <f t="shared" si="12"/>
        <v>-0.62367073651043725</v>
      </c>
      <c r="G285" s="118">
        <v>5465</v>
      </c>
      <c r="H285" s="119">
        <f t="shared" si="12"/>
        <v>-0.59146295880989763</v>
      </c>
      <c r="I285" s="118">
        <v>19705</v>
      </c>
      <c r="J285" s="119">
        <f t="shared" si="12"/>
        <v>2.6056724611161939</v>
      </c>
      <c r="K285" s="118">
        <v>25667</v>
      </c>
      <c r="L285" s="119">
        <f t="shared" si="12"/>
        <v>0.30256280131946212</v>
      </c>
      <c r="M285" s="118">
        <v>13973</v>
      </c>
      <c r="N285" s="119">
        <v>-5.8105830805527448E-2</v>
      </c>
      <c r="O285" s="119">
        <v>-0.31346730211762397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2CE6F-0467-4DEE-9DC5-8912C36E39F2}">
  <sheetPr>
    <tabColor theme="7" tint="0.79998168889431442"/>
  </sheetPr>
  <dimension ref="A4:T23"/>
  <sheetViews>
    <sheetView showGridLines="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141334</v>
      </c>
      <c r="D9" s="115">
        <v>124519</v>
      </c>
      <c r="E9" s="116">
        <f t="shared" ref="E9:E21" si="0">D9/C9-1</f>
        <v>-0.11897349540804047</v>
      </c>
      <c r="F9" s="115">
        <v>131427</v>
      </c>
      <c r="G9" s="116">
        <f>F9/D9-1</f>
        <v>5.5477477332776415E-2</v>
      </c>
      <c r="H9" s="115">
        <v>138100</v>
      </c>
      <c r="I9" s="116">
        <f>H9/F9-1</f>
        <v>5.0773433160613779E-2</v>
      </c>
      <c r="J9" s="115">
        <v>15182</v>
      </c>
      <c r="K9" s="116">
        <v>-0.89006517016654596</v>
      </c>
      <c r="L9" s="115">
        <v>99949</v>
      </c>
      <c r="M9" s="116">
        <f t="shared" ref="M9:M21" si="1">IFERROR(L9/J9-1,"-")</f>
        <v>5.5833882228955343</v>
      </c>
      <c r="N9" s="115">
        <v>139602</v>
      </c>
      <c r="O9" s="116">
        <f>IFERROR(N9/L9-1,"-")</f>
        <v>0.39673233349007986</v>
      </c>
      <c r="P9" s="98">
        <f>N9/F9-1</f>
        <v>6.2201830674062375E-2</v>
      </c>
      <c r="Q9" s="115">
        <v>150925</v>
      </c>
      <c r="R9" s="116">
        <f>IFERROR(Q9/N9-1,"-")</f>
        <v>8.1109153163994696E-2</v>
      </c>
      <c r="S9" s="116">
        <f>IFERROR(Q9/F9-1,"-")</f>
        <v>0.14835612164928058</v>
      </c>
    </row>
    <row r="10" spans="1:20" x14ac:dyDescent="0.25">
      <c r="A10" s="1" t="s">
        <v>72</v>
      </c>
      <c r="B10" s="114" t="s">
        <v>73</v>
      </c>
      <c r="C10" s="115">
        <v>133917</v>
      </c>
      <c r="D10" s="115">
        <v>128316</v>
      </c>
      <c r="E10" s="116">
        <f t="shared" si="0"/>
        <v>-4.1824413629337531E-2</v>
      </c>
      <c r="F10" s="115">
        <v>129821</v>
      </c>
      <c r="G10" s="116">
        <f t="shared" ref="G10:I21" si="2">F10/D10-1</f>
        <v>1.1728856884566152E-2</v>
      </c>
      <c r="H10" s="115">
        <v>148350</v>
      </c>
      <c r="I10" s="116">
        <f t="shared" si="2"/>
        <v>0.14272729373521997</v>
      </c>
      <c r="J10" s="115">
        <v>19347</v>
      </c>
      <c r="K10" s="116">
        <v>-0.86958543983822045</v>
      </c>
      <c r="L10" s="115">
        <v>130897</v>
      </c>
      <c r="M10" s="116">
        <f t="shared" si="1"/>
        <v>5.7657517961441052</v>
      </c>
      <c r="N10" s="115">
        <v>147030</v>
      </c>
      <c r="O10" s="116">
        <f t="shared" ref="O10:O21" si="3">IFERROR(N10/L10-1,"-")</f>
        <v>0.12324957791240432</v>
      </c>
      <c r="P10" s="98">
        <f t="shared" ref="P10:P21" si="4">N10/F10-1</f>
        <v>0.13255944723889046</v>
      </c>
      <c r="Q10" s="115">
        <v>154587</v>
      </c>
      <c r="R10" s="116">
        <f t="shared" ref="R10:R19" si="5">IFERROR(Q10/N10-1,"-")</f>
        <v>5.1397673944093114E-2</v>
      </c>
      <c r="S10" s="116">
        <f t="shared" ref="S10:S20" si="6">IFERROR(Q10/F10-1,"-")</f>
        <v>0.1907703684303772</v>
      </c>
    </row>
    <row r="11" spans="1:20" x14ac:dyDescent="0.25">
      <c r="A11" s="1" t="s">
        <v>74</v>
      </c>
      <c r="B11" s="114" t="s">
        <v>75</v>
      </c>
      <c r="C11" s="115">
        <v>148815</v>
      </c>
      <c r="D11" s="115">
        <v>151090</v>
      </c>
      <c r="E11" s="116">
        <f t="shared" si="0"/>
        <v>1.5287437422302874E-2</v>
      </c>
      <c r="F11" s="115">
        <v>155039</v>
      </c>
      <c r="G11" s="116">
        <f t="shared" si="2"/>
        <v>2.6136739691574595E-2</v>
      </c>
      <c r="H11" s="115">
        <v>57720</v>
      </c>
      <c r="I11" s="116">
        <f t="shared" si="2"/>
        <v>-0.62770657705480559</v>
      </c>
      <c r="J11" s="115">
        <v>24976</v>
      </c>
      <c r="K11" s="116">
        <v>-0.5672903672903673</v>
      </c>
      <c r="L11" s="115">
        <v>140303</v>
      </c>
      <c r="M11" s="116">
        <f t="shared" si="1"/>
        <v>4.6175128122998075</v>
      </c>
      <c r="N11" s="115">
        <v>154113</v>
      </c>
      <c r="O11" s="116">
        <f t="shared" si="3"/>
        <v>9.8429826874692594E-2</v>
      </c>
      <c r="P11" s="98">
        <f t="shared" si="4"/>
        <v>-5.9726907423293119E-3</v>
      </c>
      <c r="Q11" s="115">
        <v>175927</v>
      </c>
      <c r="R11" s="116">
        <f t="shared" si="5"/>
        <v>0.14154548934872468</v>
      </c>
      <c r="S11" s="116">
        <f t="shared" si="6"/>
        <v>0.13472739117254373</v>
      </c>
    </row>
    <row r="12" spans="1:20" x14ac:dyDescent="0.25">
      <c r="A12" s="1" t="s">
        <v>76</v>
      </c>
      <c r="B12" s="114" t="s">
        <v>77</v>
      </c>
      <c r="C12" s="115">
        <v>161778</v>
      </c>
      <c r="D12" s="115">
        <v>140771</v>
      </c>
      <c r="E12" s="116">
        <f t="shared" si="0"/>
        <v>-0.12985078317200116</v>
      </c>
      <c r="F12" s="115">
        <v>154790</v>
      </c>
      <c r="G12" s="116">
        <f t="shared" si="2"/>
        <v>9.9587272946842775E-2</v>
      </c>
      <c r="H12" s="115">
        <v>0</v>
      </c>
      <c r="I12" s="116">
        <f t="shared" si="2"/>
        <v>-1</v>
      </c>
      <c r="J12" s="115">
        <v>32795</v>
      </c>
      <c r="K12" s="116" t="s">
        <v>236</v>
      </c>
      <c r="L12" s="115">
        <v>166226</v>
      </c>
      <c r="M12" s="116">
        <f t="shared" si="1"/>
        <v>4.0686385119682882</v>
      </c>
      <c r="N12" s="115">
        <v>167625</v>
      </c>
      <c r="O12" s="116">
        <f t="shared" si="3"/>
        <v>8.4162525717998982E-3</v>
      </c>
      <c r="P12" s="116">
        <f>N12/F12-1</f>
        <v>8.291879320369544E-2</v>
      </c>
      <c r="Q12" s="115">
        <v>158852</v>
      </c>
      <c r="R12" s="116">
        <f t="shared" si="5"/>
        <v>-5.2337061894108916E-2</v>
      </c>
      <c r="S12" s="116">
        <f t="shared" si="6"/>
        <v>2.6242005297499871E-2</v>
      </c>
    </row>
    <row r="13" spans="1:20" x14ac:dyDescent="0.25">
      <c r="A13" s="1" t="s">
        <v>78</v>
      </c>
      <c r="B13" s="114" t="s">
        <v>79</v>
      </c>
      <c r="C13" s="115">
        <v>136248</v>
      </c>
      <c r="D13" s="115">
        <v>130764</v>
      </c>
      <c r="E13" s="116">
        <f t="shared" si="0"/>
        <v>-4.025013211203099E-2</v>
      </c>
      <c r="F13" s="115">
        <v>147295</v>
      </c>
      <c r="G13" s="116">
        <f t="shared" si="2"/>
        <v>0.12641858615521095</v>
      </c>
      <c r="H13" s="115">
        <v>0</v>
      </c>
      <c r="I13" s="116">
        <f t="shared" si="2"/>
        <v>-1</v>
      </c>
      <c r="J13" s="115">
        <v>42014</v>
      </c>
      <c r="K13" s="116" t="s">
        <v>236</v>
      </c>
      <c r="L13" s="115">
        <v>145846</v>
      </c>
      <c r="M13" s="116">
        <f t="shared" si="1"/>
        <v>2.4713666872947111</v>
      </c>
      <c r="N13" s="115">
        <v>150325</v>
      </c>
      <c r="O13" s="116">
        <f t="shared" si="3"/>
        <v>3.0710475432990991E-2</v>
      </c>
      <c r="P13" s="116">
        <f t="shared" si="4"/>
        <v>2.0570963033368361E-2</v>
      </c>
      <c r="Q13" s="115">
        <v>161561</v>
      </c>
      <c r="R13" s="116">
        <f t="shared" si="5"/>
        <v>7.4744719773823354E-2</v>
      </c>
      <c r="S13" s="116">
        <f t="shared" si="6"/>
        <v>9.6853253674598516E-2</v>
      </c>
    </row>
    <row r="14" spans="1:20" x14ac:dyDescent="0.25">
      <c r="A14" s="1" t="s">
        <v>80</v>
      </c>
      <c r="B14" s="114" t="s">
        <v>81</v>
      </c>
      <c r="C14" s="115">
        <v>145754</v>
      </c>
      <c r="D14" s="115">
        <v>144000</v>
      </c>
      <c r="E14" s="116">
        <f t="shared" si="0"/>
        <v>-1.2033975053857837E-2</v>
      </c>
      <c r="F14" s="115">
        <v>151143</v>
      </c>
      <c r="G14" s="116">
        <f t="shared" si="2"/>
        <v>4.9604166666666671E-2</v>
      </c>
      <c r="H14" s="115">
        <v>0</v>
      </c>
      <c r="I14" s="116">
        <f t="shared" si="2"/>
        <v>-1</v>
      </c>
      <c r="J14" s="115">
        <v>53539</v>
      </c>
      <c r="K14" s="116" t="s">
        <v>236</v>
      </c>
      <c r="L14" s="115">
        <v>144989</v>
      </c>
      <c r="M14" s="116">
        <f t="shared" si="1"/>
        <v>1.7081006369188816</v>
      </c>
      <c r="N14" s="115">
        <v>157350</v>
      </c>
      <c r="O14" s="116">
        <f t="shared" si="3"/>
        <v>8.5254743463297311E-2</v>
      </c>
      <c r="P14" s="116">
        <f t="shared" si="4"/>
        <v>4.1067068934717454E-2</v>
      </c>
      <c r="Q14" s="115">
        <v>157065</v>
      </c>
      <c r="R14" s="116">
        <f t="shared" si="5"/>
        <v>-1.8112488083888989E-3</v>
      </c>
      <c r="S14" s="116">
        <f t="shared" si="6"/>
        <v>3.9181437446656586E-2</v>
      </c>
    </row>
    <row r="15" spans="1:20" x14ac:dyDescent="0.25">
      <c r="A15" s="1" t="s">
        <v>82</v>
      </c>
      <c r="B15" s="114" t="s">
        <v>83</v>
      </c>
      <c r="C15" s="115">
        <v>154597</v>
      </c>
      <c r="D15" s="115">
        <v>151588</v>
      </c>
      <c r="E15" s="116">
        <f t="shared" si="0"/>
        <v>-1.9463508347509983E-2</v>
      </c>
      <c r="F15" s="115">
        <v>155735</v>
      </c>
      <c r="G15" s="116">
        <f t="shared" si="2"/>
        <v>2.7357046731931289E-2</v>
      </c>
      <c r="H15" s="115">
        <v>0</v>
      </c>
      <c r="I15" s="116">
        <f t="shared" si="2"/>
        <v>-1</v>
      </c>
      <c r="J15" s="115">
        <v>94144</v>
      </c>
      <c r="K15" s="116" t="s">
        <v>236</v>
      </c>
      <c r="L15" s="115">
        <v>164843</v>
      </c>
      <c r="M15" s="116">
        <f t="shared" si="1"/>
        <v>0.75096660435078189</v>
      </c>
      <c r="N15" s="115">
        <v>163971</v>
      </c>
      <c r="O15" s="116">
        <f t="shared" si="3"/>
        <v>-5.2898818876142562E-3</v>
      </c>
      <c r="P15" s="116">
        <f t="shared" si="4"/>
        <v>5.2884707997560065E-2</v>
      </c>
      <c r="Q15" s="115">
        <v>166795</v>
      </c>
      <c r="R15" s="116">
        <f t="shared" si="5"/>
        <v>1.7222557647388781E-2</v>
      </c>
      <c r="S15" s="116">
        <f t="shared" si="6"/>
        <v>7.1018075577102158E-2</v>
      </c>
    </row>
    <row r="16" spans="1:20" x14ac:dyDescent="0.25">
      <c r="A16" s="1" t="s">
        <v>84</v>
      </c>
      <c r="B16" s="114" t="s">
        <v>85</v>
      </c>
      <c r="C16" s="115">
        <v>154681</v>
      </c>
      <c r="D16" s="115">
        <v>160004</v>
      </c>
      <c r="E16" s="116">
        <f t="shared" si="0"/>
        <v>3.4412759162405271E-2</v>
      </c>
      <c r="F16" s="115">
        <v>164814</v>
      </c>
      <c r="G16" s="116">
        <f t="shared" si="2"/>
        <v>3.0061748456288617E-2</v>
      </c>
      <c r="H16" s="115">
        <v>52795</v>
      </c>
      <c r="I16" s="116">
        <f t="shared" si="2"/>
        <v>-0.67966920285898036</v>
      </c>
      <c r="J16" s="115">
        <v>118184</v>
      </c>
      <c r="K16" s="116">
        <v>1.2385453167913627</v>
      </c>
      <c r="L16" s="115">
        <v>164674</v>
      </c>
      <c r="M16" s="116">
        <f t="shared" si="1"/>
        <v>0.39336966086779945</v>
      </c>
      <c r="N16" s="115">
        <v>166974</v>
      </c>
      <c r="O16" s="116">
        <f t="shared" si="3"/>
        <v>1.3966989324362133E-2</v>
      </c>
      <c r="P16" s="98">
        <f t="shared" si="4"/>
        <v>1.3105682769667615E-2</v>
      </c>
      <c r="Q16" s="115">
        <v>175399</v>
      </c>
      <c r="R16" s="116">
        <f t="shared" si="5"/>
        <v>5.0456957370608624E-2</v>
      </c>
      <c r="S16" s="116">
        <f t="shared" si="6"/>
        <v>6.4223913017098067E-2</v>
      </c>
    </row>
    <row r="17" spans="1:19" x14ac:dyDescent="0.25">
      <c r="A17" s="1" t="s">
        <v>86</v>
      </c>
      <c r="B17" s="114" t="s">
        <v>87</v>
      </c>
      <c r="C17" s="115">
        <v>147325</v>
      </c>
      <c r="D17" s="115">
        <v>139210</v>
      </c>
      <c r="E17" s="116">
        <f t="shared" si="0"/>
        <v>-5.5082301035126457E-2</v>
      </c>
      <c r="F17" s="115">
        <v>136766</v>
      </c>
      <c r="G17" s="116">
        <f t="shared" si="2"/>
        <v>-1.7556210042382059E-2</v>
      </c>
      <c r="H17" s="115">
        <v>37281</v>
      </c>
      <c r="I17" s="116">
        <f t="shared" si="2"/>
        <v>-0.72741032127868044</v>
      </c>
      <c r="J17" s="115">
        <v>105384</v>
      </c>
      <c r="K17" s="116">
        <v>1.8267482095437355</v>
      </c>
      <c r="L17" s="115">
        <v>140395</v>
      </c>
      <c r="M17" s="116">
        <f t="shared" si="1"/>
        <v>0.33222310787216269</v>
      </c>
      <c r="N17" s="115">
        <v>153067</v>
      </c>
      <c r="O17" s="116">
        <f t="shared" si="3"/>
        <v>9.0259624630506741E-2</v>
      </c>
      <c r="P17" s="98">
        <f t="shared" si="4"/>
        <v>0.11918897971718123</v>
      </c>
      <c r="Q17" s="115">
        <v>148572</v>
      </c>
      <c r="R17" s="116">
        <f t="shared" si="5"/>
        <v>-2.936622524776733E-2</v>
      </c>
      <c r="S17" s="116">
        <f t="shared" si="6"/>
        <v>8.6322624043987606E-2</v>
      </c>
    </row>
    <row r="18" spans="1:19" x14ac:dyDescent="0.25">
      <c r="A18" s="1" t="s">
        <v>88</v>
      </c>
      <c r="B18" s="114" t="s">
        <v>89</v>
      </c>
      <c r="C18" s="115">
        <v>165056</v>
      </c>
      <c r="D18" s="115">
        <v>163587</v>
      </c>
      <c r="E18" s="116">
        <f t="shared" si="0"/>
        <v>-8.9000096936797668E-3</v>
      </c>
      <c r="F18" s="115">
        <v>158662</v>
      </c>
      <c r="G18" s="116">
        <f t="shared" si="2"/>
        <v>-3.0106304290683283E-2</v>
      </c>
      <c r="H18" s="115">
        <v>29818</v>
      </c>
      <c r="I18" s="116">
        <f t="shared" si="2"/>
        <v>-0.81206590109793142</v>
      </c>
      <c r="J18" s="115">
        <v>139108</v>
      </c>
      <c r="K18" s="116">
        <v>3.6652357636327046</v>
      </c>
      <c r="L18" s="115">
        <v>159273</v>
      </c>
      <c r="M18" s="116">
        <f t="shared" si="1"/>
        <v>0.14495931218909042</v>
      </c>
      <c r="N18" s="115">
        <v>172251</v>
      </c>
      <c r="O18" s="116">
        <f t="shared" si="3"/>
        <v>8.1482737187093868E-2</v>
      </c>
      <c r="P18" s="98">
        <f t="shared" si="4"/>
        <v>8.5647477026635332E-2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136815</v>
      </c>
      <c r="D19" s="115">
        <v>136247</v>
      </c>
      <c r="E19" s="116">
        <f t="shared" si="0"/>
        <v>-4.151591565252355E-3</v>
      </c>
      <c r="F19" s="115">
        <v>136028</v>
      </c>
      <c r="G19" s="116">
        <f t="shared" si="2"/>
        <v>-1.6073748412809286E-3</v>
      </c>
      <c r="H19" s="115">
        <v>22307</v>
      </c>
      <c r="I19" s="116">
        <f t="shared" si="2"/>
        <v>-0.83601170347281439</v>
      </c>
      <c r="J19" s="115">
        <v>122250</v>
      </c>
      <c r="K19" s="116">
        <v>4.4803424933877256</v>
      </c>
      <c r="L19" s="115">
        <v>145679</v>
      </c>
      <c r="M19" s="116">
        <f t="shared" si="1"/>
        <v>0.19164826175869121</v>
      </c>
      <c r="N19" s="115">
        <v>154254</v>
      </c>
      <c r="O19" s="116">
        <f t="shared" si="3"/>
        <v>5.8862293123923104E-2</v>
      </c>
      <c r="P19" s="98">
        <f t="shared" si="4"/>
        <v>0.13398712029876192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144629</v>
      </c>
      <c r="D20" s="115">
        <v>145039</v>
      </c>
      <c r="E20" s="116">
        <f t="shared" si="0"/>
        <v>2.8348394858568327E-3</v>
      </c>
      <c r="F20" s="115">
        <v>141195</v>
      </c>
      <c r="G20" s="116">
        <f t="shared" si="2"/>
        <v>-2.6503216376284944E-2</v>
      </c>
      <c r="H20" s="115">
        <v>27724</v>
      </c>
      <c r="I20" s="116">
        <f t="shared" si="2"/>
        <v>-0.80364743794043703</v>
      </c>
      <c r="J20" s="115">
        <v>114122</v>
      </c>
      <c r="K20" s="116">
        <v>3.1163612754292309</v>
      </c>
      <c r="L20" s="115">
        <v>153975</v>
      </c>
      <c r="M20" s="116">
        <f t="shared" si="1"/>
        <v>0.34921399905364425</v>
      </c>
      <c r="N20" s="115">
        <v>161770</v>
      </c>
      <c r="O20" s="116">
        <f t="shared" si="3"/>
        <v>5.0625101477512535E-2</v>
      </c>
      <c r="P20" s="98">
        <f t="shared" si="4"/>
        <v>0.14572045752328333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1770949</v>
      </c>
      <c r="D21" s="118">
        <v>1715135</v>
      </c>
      <c r="E21" s="119">
        <f t="shared" si="0"/>
        <v>-3.1516435538234022E-2</v>
      </c>
      <c r="F21" s="118">
        <v>1762715</v>
      </c>
      <c r="G21" s="119">
        <f>F21/D21-1</f>
        <v>2.7741256519166146E-2</v>
      </c>
      <c r="H21" s="118">
        <v>550867</v>
      </c>
      <c r="I21" s="119">
        <f t="shared" si="2"/>
        <v>-0.68748946936969391</v>
      </c>
      <c r="J21" s="118">
        <v>881045</v>
      </c>
      <c r="K21" s="119">
        <v>0.5993787974229714</v>
      </c>
      <c r="L21" s="118">
        <v>1757049</v>
      </c>
      <c r="M21" s="119">
        <f t="shared" si="1"/>
        <v>0.99427838532651558</v>
      </c>
      <c r="N21" s="118">
        <v>1888332</v>
      </c>
      <c r="O21" s="119">
        <f t="shared" si="3"/>
        <v>7.4717893467968199E-2</v>
      </c>
      <c r="P21" s="119">
        <f t="shared" si="4"/>
        <v>7.1263363618055076E-2</v>
      </c>
      <c r="Q21" s="118">
        <v>1449683</v>
      </c>
      <c r="R21" s="119">
        <v>3.5445699710797474E-2</v>
      </c>
      <c r="S21" s="119">
        <v>9.2591364379762231E-2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8C855A-CC34-4D12-AB44-7EAFC36F6655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421097F4-2043-41B1-98F1-45223155A1B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C6725D3-567A-4130-AAE4-C2B9CCD0B2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2024-10-23T12:29:14Z</dcterms:created>
  <dcterms:modified xsi:type="dcterms:W3CDTF">2024-10-24T08:40:50Z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