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7.xml" ContentType="application/vnd.openxmlformats-officedocument.drawingml.chart+xml"/>
  <Override PartName="/xl/drawings/drawing104.xml" ContentType="application/vnd.openxmlformats-officedocument.drawingml.chartshapes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5.xml" ContentType="application/vnd.openxmlformats-officedocument.drawingml.chartshapes+xml"/>
  <Override PartName="/xl/charts/chart69.xml" ContentType="application/vnd.openxmlformats-officedocument.drawingml.chart+xml"/>
  <Override PartName="/xl/theme/themeOverride67.xml" ContentType="application/vnd.openxmlformats-officedocument.themeOverrid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7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1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4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7.xml" ContentType="application/vnd.openxmlformats-officedocument.drawingml.chartshapes+xml"/>
  <Override PartName="/xl/charts/chart77.xml" ContentType="application/vnd.openxmlformats-officedocument.drawingml.chart+xml"/>
  <Override PartName="/xl/theme/themeOverride68.xml" ContentType="application/vnd.openxmlformats-officedocument.themeOverride+xml"/>
  <Override PartName="/xl/drawings/drawing118.xml" ContentType="application/vnd.openxmlformats-officedocument.drawingml.chartshapes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80.xml" ContentType="application/vnd.openxmlformats-officedocument.drawingml.chart+xml"/>
  <Override PartName="/xl/theme/themeOverride69.xml" ContentType="application/vnd.openxmlformats-officedocument.themeOverride+xml"/>
  <Override PartName="/xl/drawings/drawing122.xml" ContentType="application/vnd.openxmlformats-officedocument.drawingml.chartshapes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26.xml" ContentType="application/vnd.openxmlformats-officedocument.drawingml.chartshapes+xml"/>
  <Override PartName="/xl/charts/chart8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1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2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octubre/"/>
    </mc:Choice>
  </mc:AlternateContent>
  <xr:revisionPtr revIDLastSave="76" documentId="8_{33E22CEB-6727-4D82-A0A0-5B21AA7FFA77}" xr6:coauthVersionLast="47" xr6:coauthVersionMax="47" xr10:uidLastSave="{9ACD5729-D32D-465A-8C37-577E0C433333}"/>
  <bookViews>
    <workbookView xWindow="-120" yWindow="-120" windowWidth="29040" windowHeight="15720" xr2:uid="{DE690903-0323-4BAA-A112-D37D56D6C591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35" i="43" l="1"/>
  <c r="H135" i="43"/>
  <c r="G135" i="43"/>
  <c r="P5" i="43"/>
  <c r="F5" i="43"/>
  <c r="S5" i="43"/>
  <c r="M135" i="42"/>
  <c r="L135" i="42"/>
  <c r="K135" i="42"/>
  <c r="I135" i="42"/>
  <c r="G135" i="42"/>
  <c r="Q5" i="42"/>
  <c r="N5" i="42"/>
  <c r="I5" i="42"/>
  <c r="J5" i="42"/>
  <c r="F5" i="42"/>
  <c r="M135" i="41"/>
  <c r="L135" i="41"/>
  <c r="K135" i="41"/>
  <c r="I135" i="41"/>
  <c r="G135" i="41"/>
  <c r="N133" i="40"/>
  <c r="M133" i="40"/>
  <c r="K133" i="40"/>
  <c r="I133" i="40"/>
  <c r="H133" i="40"/>
  <c r="S5" i="40"/>
  <c r="I5" i="39"/>
  <c r="F5" i="39"/>
  <c r="N133" i="38"/>
  <c r="K133" i="38"/>
  <c r="M133" i="38"/>
  <c r="T5" i="38"/>
  <c r="R5" i="38"/>
  <c r="Q5" i="38"/>
  <c r="P5" i="38"/>
  <c r="M5" i="38"/>
  <c r="L5" i="38"/>
  <c r="J5" i="38"/>
  <c r="I5" i="38"/>
  <c r="H5" i="38"/>
  <c r="N123" i="37"/>
  <c r="O123" i="37"/>
  <c r="G123" i="37"/>
  <c r="R5" i="37"/>
  <c r="I5" i="37"/>
  <c r="H5" i="37"/>
  <c r="G5" i="37"/>
  <c r="I29" i="35"/>
  <c r="BB7" i="35"/>
  <c r="AX7" i="35"/>
  <c r="BA7" i="35"/>
  <c r="AY7" i="35"/>
  <c r="AF7" i="35"/>
  <c r="Y7" i="35"/>
  <c r="X7" i="35"/>
  <c r="O96" i="33"/>
  <c r="L96" i="33"/>
  <c r="N96" i="33"/>
  <c r="F96" i="33"/>
  <c r="D96" i="33"/>
  <c r="J74" i="33"/>
  <c r="H74" i="33"/>
  <c r="D74" i="33"/>
  <c r="H52" i="33"/>
  <c r="N52" i="33"/>
  <c r="L30" i="33"/>
  <c r="H30" i="33"/>
  <c r="J30" i="33"/>
  <c r="D30" i="33"/>
  <c r="H8" i="33"/>
  <c r="F8" i="33"/>
  <c r="D8" i="33"/>
  <c r="O96" i="31"/>
  <c r="L96" i="31"/>
  <c r="F96" i="31"/>
  <c r="D96" i="31"/>
  <c r="J96" i="31"/>
  <c r="H96" i="31"/>
  <c r="O74" i="31"/>
  <c r="H74" i="31"/>
  <c r="F74" i="31"/>
  <c r="D74" i="31"/>
  <c r="N74" i="31"/>
  <c r="J74" i="31"/>
  <c r="O52" i="31"/>
  <c r="N52" i="31"/>
  <c r="L52" i="31"/>
  <c r="F52" i="31"/>
  <c r="D52" i="31"/>
  <c r="J52" i="31"/>
  <c r="H52" i="31"/>
  <c r="L30" i="31"/>
  <c r="D30" i="31"/>
  <c r="O8" i="31"/>
  <c r="J8" i="31"/>
  <c r="N8" i="31"/>
  <c r="L8" i="31"/>
  <c r="D8" i="31"/>
  <c r="N272" i="30"/>
  <c r="H272" i="30"/>
  <c r="D272" i="30"/>
  <c r="J272" i="30"/>
  <c r="C271" i="30"/>
  <c r="O272" i="30" s="1"/>
  <c r="B270" i="30"/>
  <c r="N250" i="30"/>
  <c r="H250" i="30"/>
  <c r="D250" i="30"/>
  <c r="J250" i="30"/>
  <c r="C249" i="30"/>
  <c r="F250" i="30" s="1"/>
  <c r="B248" i="30"/>
  <c r="O228" i="30"/>
  <c r="N228" i="30"/>
  <c r="D228" i="30"/>
  <c r="J228" i="30"/>
  <c r="H228" i="30"/>
  <c r="F228" i="30"/>
  <c r="C227" i="30"/>
  <c r="B226" i="30"/>
  <c r="O206" i="30"/>
  <c r="N206" i="30"/>
  <c r="D206" i="30"/>
  <c r="J206" i="30"/>
  <c r="F206" i="30"/>
  <c r="C205" i="30"/>
  <c r="B204" i="30"/>
  <c r="O184" i="30"/>
  <c r="J184" i="30"/>
  <c r="D184" i="30"/>
  <c r="F184" i="30"/>
  <c r="C183" i="30"/>
  <c r="B182" i="30"/>
  <c r="O162" i="30"/>
  <c r="D162" i="30"/>
  <c r="N162" i="30"/>
  <c r="L162" i="30"/>
  <c r="F162" i="30"/>
  <c r="C161" i="30"/>
  <c r="B160" i="30"/>
  <c r="O140" i="30"/>
  <c r="N140" i="30"/>
  <c r="D140" i="30"/>
  <c r="L140" i="30"/>
  <c r="F140" i="30"/>
  <c r="C139" i="30"/>
  <c r="B138" i="30"/>
  <c r="L118" i="30"/>
  <c r="F118" i="30"/>
  <c r="D118" i="30"/>
  <c r="O118" i="30"/>
  <c r="H118" i="30"/>
  <c r="C117" i="30"/>
  <c r="B116" i="30"/>
  <c r="L96" i="30"/>
  <c r="F96" i="30"/>
  <c r="D96" i="30"/>
  <c r="O96" i="30"/>
  <c r="H96" i="30"/>
  <c r="C95" i="30"/>
  <c r="O74" i="30"/>
  <c r="J74" i="30"/>
  <c r="D74" i="30"/>
  <c r="L74" i="30"/>
  <c r="F74" i="30"/>
  <c r="C73" i="30"/>
  <c r="H52" i="30"/>
  <c r="D52" i="30"/>
  <c r="C51" i="30"/>
  <c r="O30" i="30"/>
  <c r="F30" i="30"/>
  <c r="D30" i="30"/>
  <c r="L30" i="30"/>
  <c r="J30" i="30"/>
  <c r="H30" i="30"/>
  <c r="C29" i="30"/>
  <c r="O8" i="30"/>
  <c r="D8" i="30"/>
  <c r="J8" i="30"/>
  <c r="F8" i="30"/>
  <c r="C7" i="30"/>
  <c r="M6" i="28"/>
  <c r="L6" i="28"/>
  <c r="B4" i="28"/>
  <c r="M6" i="27"/>
  <c r="K6" i="27"/>
  <c r="J6" i="27"/>
  <c r="B3" i="27"/>
  <c r="M6" i="26"/>
  <c r="B4" i="26"/>
  <c r="O76" i="25"/>
  <c r="L76" i="25"/>
  <c r="N76" i="25"/>
  <c r="H76" i="25"/>
  <c r="F76" i="25"/>
  <c r="D76" i="25"/>
  <c r="L52" i="25"/>
  <c r="H52" i="25"/>
  <c r="J52" i="25"/>
  <c r="D52" i="25"/>
  <c r="J30" i="25"/>
  <c r="H30" i="25"/>
  <c r="N8" i="25"/>
  <c r="H8" i="25"/>
  <c r="L8" i="25"/>
  <c r="J8" i="25"/>
  <c r="F254" i="24"/>
  <c r="D254" i="24"/>
  <c r="H254" i="24"/>
  <c r="C253" i="24"/>
  <c r="B252" i="24"/>
  <c r="F228" i="24"/>
  <c r="D228" i="24"/>
  <c r="H228" i="24"/>
  <c r="C227" i="24"/>
  <c r="B226" i="24"/>
  <c r="F206" i="24"/>
  <c r="D206" i="24"/>
  <c r="H206" i="24"/>
  <c r="C205" i="24"/>
  <c r="B204" i="24"/>
  <c r="F184" i="24"/>
  <c r="D184" i="24"/>
  <c r="H184" i="24"/>
  <c r="C183" i="24"/>
  <c r="B182" i="24"/>
  <c r="H162" i="24"/>
  <c r="F162" i="24"/>
  <c r="C161" i="24"/>
  <c r="D162" i="24" s="1"/>
  <c r="B160" i="24"/>
  <c r="H140" i="24"/>
  <c r="F140" i="24"/>
  <c r="C139" i="24"/>
  <c r="D140" i="24" s="1"/>
  <c r="B138" i="24"/>
  <c r="H118" i="24"/>
  <c r="F118" i="24"/>
  <c r="C117" i="24"/>
  <c r="D118" i="24" s="1"/>
  <c r="B116" i="24"/>
  <c r="H96" i="24"/>
  <c r="F96" i="24"/>
  <c r="C95" i="24"/>
  <c r="D96" i="24" s="1"/>
  <c r="F74" i="24"/>
  <c r="D74" i="24"/>
  <c r="C73" i="24"/>
  <c r="D52" i="24"/>
  <c r="C51" i="24"/>
  <c r="H30" i="24"/>
  <c r="C29" i="24"/>
  <c r="D30" i="24" s="1"/>
  <c r="O8" i="24"/>
  <c r="N8" i="24"/>
  <c r="H8" i="24"/>
  <c r="F8" i="24"/>
  <c r="D8" i="24"/>
  <c r="L8" i="24"/>
  <c r="J8" i="24"/>
  <c r="AB7" i="22"/>
  <c r="Y7" i="22"/>
  <c r="AA7" i="22"/>
  <c r="B4" i="22"/>
  <c r="S8" i="21"/>
  <c r="R8" i="21"/>
  <c r="T8" i="21"/>
  <c r="I8" i="21"/>
  <c r="J8" i="21"/>
  <c r="B5" i="21"/>
  <c r="R7" i="19"/>
  <c r="F7" i="19"/>
  <c r="B4" i="19"/>
  <c r="AB6" i="18"/>
  <c r="T6" i="18"/>
  <c r="K6" i="18"/>
  <c r="J6" i="18"/>
  <c r="I6" i="18"/>
  <c r="B3" i="18"/>
  <c r="AA7" i="17"/>
  <c r="Z7" i="17"/>
  <c r="Y7" i="17"/>
  <c r="B4" i="17"/>
  <c r="X7" i="16"/>
  <c r="W7" i="16"/>
  <c r="AA7" i="16"/>
  <c r="M7" i="16"/>
  <c r="L7" i="16"/>
  <c r="K7" i="16"/>
  <c r="J7" i="16"/>
  <c r="B4" i="16"/>
  <c r="AA7" i="15"/>
  <c r="W7" i="15"/>
  <c r="J7" i="15"/>
  <c r="I7" i="15"/>
  <c r="M7" i="15"/>
  <c r="L7" i="15"/>
  <c r="B4" i="15"/>
  <c r="T9" i="14"/>
  <c r="V9" i="14"/>
  <c r="U9" i="14"/>
  <c r="K9" i="14"/>
  <c r="I9" i="14"/>
  <c r="J9" i="14"/>
  <c r="B6" i="14"/>
  <c r="Z6" i="13"/>
  <c r="Y6" i="13"/>
  <c r="X6" i="13"/>
  <c r="M6" i="13"/>
  <c r="I6" i="13"/>
  <c r="B3" i="13"/>
  <c r="N5" i="12"/>
  <c r="L5" i="12"/>
  <c r="J5" i="12"/>
  <c r="O74" i="10"/>
  <c r="L74" i="10"/>
  <c r="J74" i="10"/>
  <c r="H74" i="10"/>
  <c r="D74" i="10"/>
  <c r="C73" i="10"/>
  <c r="L52" i="10"/>
  <c r="F52" i="10"/>
  <c r="D52" i="10"/>
  <c r="C51" i="10"/>
  <c r="J30" i="10"/>
  <c r="D30" i="10"/>
  <c r="C29" i="10"/>
  <c r="O8" i="10"/>
  <c r="H8" i="10"/>
  <c r="D8" i="10"/>
  <c r="C7" i="10"/>
  <c r="P8" i="9"/>
  <c r="S8" i="9"/>
  <c r="L272" i="8"/>
  <c r="F272" i="8"/>
  <c r="D272" i="8"/>
  <c r="O272" i="8"/>
  <c r="J272" i="8"/>
  <c r="H272" i="8"/>
  <c r="C271" i="8"/>
  <c r="B270" i="8"/>
  <c r="L250" i="8"/>
  <c r="F250" i="8"/>
  <c r="D250" i="8"/>
  <c r="O250" i="8"/>
  <c r="J250" i="8"/>
  <c r="H250" i="8"/>
  <c r="C249" i="8"/>
  <c r="B248" i="8"/>
  <c r="N228" i="8"/>
  <c r="L228" i="8"/>
  <c r="H228" i="8"/>
  <c r="F228" i="8"/>
  <c r="D228" i="8"/>
  <c r="O228" i="8"/>
  <c r="J228" i="8"/>
  <c r="C227" i="8"/>
  <c r="B226" i="8"/>
  <c r="N206" i="8"/>
  <c r="L206" i="8"/>
  <c r="J206" i="8"/>
  <c r="D206" i="8"/>
  <c r="O206" i="8"/>
  <c r="H206" i="8"/>
  <c r="F206" i="8"/>
  <c r="C205" i="8"/>
  <c r="B204" i="8"/>
  <c r="N184" i="8"/>
  <c r="L184" i="8"/>
  <c r="D184" i="8"/>
  <c r="O184" i="8"/>
  <c r="J184" i="8"/>
  <c r="H184" i="8"/>
  <c r="F184" i="8"/>
  <c r="C183" i="8"/>
  <c r="B182" i="8"/>
  <c r="N162" i="8"/>
  <c r="L162" i="8"/>
  <c r="D162" i="8"/>
  <c r="O162" i="8"/>
  <c r="J162" i="8"/>
  <c r="H162" i="8"/>
  <c r="F162" i="8"/>
  <c r="C161" i="8"/>
  <c r="B160" i="8"/>
  <c r="N140" i="8"/>
  <c r="L140" i="8"/>
  <c r="J140" i="8"/>
  <c r="D140" i="8"/>
  <c r="O140" i="8"/>
  <c r="H140" i="8"/>
  <c r="F140" i="8"/>
  <c r="C139" i="8"/>
  <c r="B138" i="8"/>
  <c r="N118" i="8"/>
  <c r="L118" i="8"/>
  <c r="J118" i="8"/>
  <c r="D118" i="8"/>
  <c r="O118" i="8"/>
  <c r="H118" i="8"/>
  <c r="F118" i="8"/>
  <c r="C117" i="8"/>
  <c r="B116" i="8"/>
  <c r="N96" i="8"/>
  <c r="L96" i="8"/>
  <c r="D96" i="8"/>
  <c r="O96" i="8"/>
  <c r="J96" i="8"/>
  <c r="H96" i="8"/>
  <c r="F96" i="8"/>
  <c r="C95" i="8"/>
  <c r="L74" i="8"/>
  <c r="J74" i="8"/>
  <c r="D74" i="8"/>
  <c r="H74" i="8"/>
  <c r="C73" i="8"/>
  <c r="O52" i="8"/>
  <c r="J52" i="8"/>
  <c r="H52" i="8"/>
  <c r="F52" i="8"/>
  <c r="D52" i="8"/>
  <c r="C51" i="8"/>
  <c r="N30" i="8"/>
  <c r="H30" i="8"/>
  <c r="F30" i="8"/>
  <c r="D30" i="8"/>
  <c r="O30" i="8"/>
  <c r="L30" i="8"/>
  <c r="J30" i="8"/>
  <c r="C29" i="8"/>
  <c r="L8" i="8"/>
  <c r="F8" i="8"/>
  <c r="D8" i="8"/>
  <c r="J8" i="8"/>
  <c r="H8" i="8"/>
  <c r="C7" i="8"/>
  <c r="W6" i="6"/>
  <c r="V6" i="6"/>
  <c r="U6" i="6"/>
  <c r="M6" i="6"/>
  <c r="J6" i="6"/>
  <c r="B3" i="6"/>
  <c r="W6" i="5"/>
  <c r="T6" i="5"/>
  <c r="S6" i="5"/>
  <c r="L6" i="5"/>
  <c r="J6" i="5"/>
  <c r="B3" i="5"/>
  <c r="N152" i="3"/>
  <c r="K152" i="3"/>
  <c r="J152" i="3"/>
  <c r="N79" i="3"/>
  <c r="K79" i="3"/>
  <c r="J79" i="3"/>
  <c r="M79" i="3"/>
  <c r="L6" i="3"/>
  <c r="K6" i="3"/>
  <c r="J6" i="3"/>
  <c r="N56" i="2"/>
  <c r="M56" i="2"/>
  <c r="K6" i="2"/>
  <c r="J6" i="2"/>
  <c r="B39" i="1"/>
  <c r="B38" i="1"/>
  <c r="B37" i="1"/>
  <c r="M2" i="1"/>
  <c r="D134" i="21"/>
  <c r="F148" i="18"/>
  <c r="D118" i="18"/>
  <c r="G104" i="18"/>
  <c r="U92" i="18"/>
  <c r="C76" i="18"/>
  <c r="U62" i="18"/>
  <c r="C50" i="18"/>
  <c r="G48" i="18"/>
  <c r="U36" i="18"/>
  <c r="G22" i="18"/>
  <c r="G35" i="17"/>
  <c r="P120" i="18"/>
  <c r="F92" i="18"/>
  <c r="X78" i="18"/>
  <c r="N62" i="18"/>
  <c r="N36" i="18"/>
  <c r="D20" i="18"/>
  <c r="G49" i="17"/>
  <c r="F35" i="17"/>
  <c r="G23" i="17"/>
  <c r="X160" i="18"/>
  <c r="E92" i="18"/>
  <c r="W78" i="18"/>
  <c r="M62" i="18"/>
  <c r="M36" i="18"/>
  <c r="C20" i="18"/>
  <c r="F49" i="17"/>
  <c r="G37" i="17"/>
  <c r="E35" i="17"/>
  <c r="F23" i="17"/>
  <c r="G21" i="17"/>
  <c r="X104" i="18"/>
  <c r="L76" i="18"/>
  <c r="L50" i="18"/>
  <c r="P48" i="18"/>
  <c r="P22" i="18"/>
  <c r="C49" i="17"/>
  <c r="D37" i="17"/>
  <c r="C23" i="17"/>
  <c r="V118" i="18"/>
  <c r="W104" i="18"/>
  <c r="O48" i="18"/>
  <c r="O22" i="18"/>
  <c r="W22" i="18"/>
  <c r="C35" i="17"/>
  <c r="E21" i="17"/>
  <c r="C161" i="16"/>
  <c r="D149" i="16"/>
  <c r="C135" i="16"/>
  <c r="G105" i="16"/>
  <c r="F91" i="16"/>
  <c r="G79" i="16"/>
  <c r="E77" i="16"/>
  <c r="F65" i="16"/>
  <c r="D63" i="16"/>
  <c r="E51" i="16"/>
  <c r="C49" i="16"/>
  <c r="D37" i="16"/>
  <c r="C23" i="16"/>
  <c r="D21" i="16"/>
  <c r="F9" i="16"/>
  <c r="G147" i="15"/>
  <c r="F133" i="15"/>
  <c r="E119" i="15"/>
  <c r="D105" i="15"/>
  <c r="C91" i="15"/>
  <c r="G35" i="15"/>
  <c r="C163" i="14"/>
  <c r="E135" i="14"/>
  <c r="G107" i="14"/>
  <c r="D93" i="14"/>
  <c r="F65" i="14"/>
  <c r="C51" i="14"/>
  <c r="E23" i="14"/>
  <c r="F62" i="18"/>
  <c r="E49" i="17"/>
  <c r="D21" i="17"/>
  <c r="S9" i="17"/>
  <c r="C149" i="16"/>
  <c r="G119" i="16"/>
  <c r="F105" i="16"/>
  <c r="G93" i="16"/>
  <c r="E91" i="16"/>
  <c r="F79" i="16"/>
  <c r="D77" i="16"/>
  <c r="E65" i="16"/>
  <c r="C63" i="16"/>
  <c r="D51" i="16"/>
  <c r="C37" i="16"/>
  <c r="C21" i="16"/>
  <c r="E9" i="16"/>
  <c r="G161" i="15"/>
  <c r="F147" i="15"/>
  <c r="E133" i="15"/>
  <c r="D119" i="15"/>
  <c r="C105" i="15"/>
  <c r="G49" i="15"/>
  <c r="F35" i="15"/>
  <c r="G149" i="14"/>
  <c r="D135" i="14"/>
  <c r="F107" i="14"/>
  <c r="C93" i="14"/>
  <c r="E65" i="14"/>
  <c r="G37" i="14"/>
  <c r="D23" i="14"/>
  <c r="E62" i="18"/>
  <c r="D49" i="17"/>
  <c r="C21" i="17"/>
  <c r="R9" i="17"/>
  <c r="G9" i="17"/>
  <c r="G133" i="16"/>
  <c r="F119" i="16"/>
  <c r="G107" i="16"/>
  <c r="E105" i="16"/>
  <c r="F93" i="16"/>
  <c r="D91" i="16"/>
  <c r="E79" i="16"/>
  <c r="C77" i="16"/>
  <c r="D65" i="16"/>
  <c r="C51" i="16"/>
  <c r="D9" i="16"/>
  <c r="F161" i="15"/>
  <c r="E147" i="15"/>
  <c r="D133" i="15"/>
  <c r="C119" i="15"/>
  <c r="G63" i="15"/>
  <c r="F49" i="15"/>
  <c r="E35" i="15"/>
  <c r="G21" i="15"/>
  <c r="F149" i="14"/>
  <c r="C135" i="14"/>
  <c r="E107" i="14"/>
  <c r="G79" i="14"/>
  <c r="D65" i="14"/>
  <c r="F37" i="14"/>
  <c r="F36" i="18"/>
  <c r="E23" i="17"/>
  <c r="Q21" i="17"/>
  <c r="Q9" i="17"/>
  <c r="F9" i="17"/>
  <c r="G147" i="16"/>
  <c r="F133" i="16"/>
  <c r="G121" i="16"/>
  <c r="E119" i="16"/>
  <c r="F107" i="16"/>
  <c r="D105" i="16"/>
  <c r="E93" i="16"/>
  <c r="C91" i="16"/>
  <c r="D79" i="16"/>
  <c r="C65" i="16"/>
  <c r="G35" i="16"/>
  <c r="C9" i="16"/>
  <c r="E161" i="15"/>
  <c r="D147" i="15"/>
  <c r="C133" i="15"/>
  <c r="G77" i="15"/>
  <c r="F63" i="15"/>
  <c r="E49" i="15"/>
  <c r="D35" i="15"/>
  <c r="F21" i="15"/>
  <c r="E149" i="14"/>
  <c r="G121" i="14"/>
  <c r="D107" i="14"/>
  <c r="F79" i="14"/>
  <c r="C65" i="14"/>
  <c r="E37" i="14"/>
  <c r="E36" i="18"/>
  <c r="D23" i="17"/>
  <c r="E9" i="17"/>
  <c r="G161" i="16"/>
  <c r="F147" i="16"/>
  <c r="G135" i="16"/>
  <c r="E133" i="16"/>
  <c r="F121" i="16"/>
  <c r="D119" i="16"/>
  <c r="E107" i="16"/>
  <c r="C105" i="16"/>
  <c r="D93" i="16"/>
  <c r="C79" i="16"/>
  <c r="G49" i="16"/>
  <c r="F35" i="16"/>
  <c r="G23" i="16"/>
  <c r="D161" i="15"/>
  <c r="C147" i="15"/>
  <c r="G91" i="15"/>
  <c r="F77" i="15"/>
  <c r="E63" i="15"/>
  <c r="D49" i="15"/>
  <c r="C35" i="15"/>
  <c r="E21" i="15"/>
  <c r="G163" i="14"/>
  <c r="D149" i="14"/>
  <c r="F121" i="14"/>
  <c r="C107" i="14"/>
  <c r="E79" i="14"/>
  <c r="G51" i="14"/>
  <c r="D37" i="14"/>
  <c r="X48" i="18"/>
  <c r="F37" i="17"/>
  <c r="D9" i="17"/>
  <c r="F161" i="16"/>
  <c r="G149" i="16"/>
  <c r="E147" i="16"/>
  <c r="F135" i="16"/>
  <c r="D133" i="16"/>
  <c r="E121" i="16"/>
  <c r="C119" i="16"/>
  <c r="D107" i="16"/>
  <c r="C93" i="16"/>
  <c r="G63" i="16"/>
  <c r="F49" i="16"/>
  <c r="G37" i="16"/>
  <c r="E35" i="16"/>
  <c r="F23" i="16"/>
  <c r="G21" i="16"/>
  <c r="C161" i="15"/>
  <c r="G105" i="15"/>
  <c r="F91" i="15"/>
  <c r="E77" i="15"/>
  <c r="D63" i="15"/>
  <c r="C49" i="15"/>
  <c r="D21" i="15"/>
  <c r="F163" i="14"/>
  <c r="C149" i="14"/>
  <c r="E121" i="14"/>
  <c r="G93" i="14"/>
  <c r="D79" i="14"/>
  <c r="F51" i="14"/>
  <c r="C37" i="14"/>
  <c r="W48" i="18"/>
  <c r="D77" i="17"/>
  <c r="D35" i="17"/>
  <c r="D147" i="16"/>
  <c r="E135" i="16"/>
  <c r="C107" i="16"/>
  <c r="Q21" i="16"/>
  <c r="S9" i="16"/>
  <c r="F119" i="15"/>
  <c r="D91" i="15"/>
  <c r="U21" i="15"/>
  <c r="F135" i="14"/>
  <c r="E93" i="14"/>
  <c r="D51" i="14"/>
  <c r="F23" i="14"/>
  <c r="D64" i="11"/>
  <c r="D60" i="11"/>
  <c r="D56" i="11"/>
  <c r="D52" i="11"/>
  <c r="D40" i="11"/>
  <c r="D36" i="11"/>
  <c r="D32" i="11"/>
  <c r="D20" i="11"/>
  <c r="D16" i="11"/>
  <c r="D12" i="11"/>
  <c r="D8" i="11"/>
  <c r="I21" i="9"/>
  <c r="M17" i="9"/>
  <c r="E17" i="9"/>
  <c r="G15" i="9"/>
  <c r="I13" i="9"/>
  <c r="M9" i="9"/>
  <c r="E9" i="9"/>
  <c r="C147" i="16"/>
  <c r="D135" i="16"/>
  <c r="R9" i="16"/>
  <c r="C23" i="14"/>
  <c r="D108" i="11"/>
  <c r="D104" i="11"/>
  <c r="D100" i="11"/>
  <c r="D96" i="11"/>
  <c r="D84" i="11"/>
  <c r="D80" i="11"/>
  <c r="D76" i="11"/>
  <c r="I20" i="9"/>
  <c r="M16" i="9"/>
  <c r="E16" i="9"/>
  <c r="G14" i="9"/>
  <c r="I12" i="9"/>
  <c r="X134" i="18"/>
  <c r="F21" i="17"/>
  <c r="U9" i="17"/>
  <c r="G77" i="16"/>
  <c r="E49" i="16"/>
  <c r="F37" i="16"/>
  <c r="F21" i="16"/>
  <c r="G65" i="14"/>
  <c r="D63" i="11"/>
  <c r="D59" i="11"/>
  <c r="D55" i="11"/>
  <c r="D39" i="11"/>
  <c r="D35" i="11"/>
  <c r="D31" i="11"/>
  <c r="D19" i="11"/>
  <c r="D15" i="11"/>
  <c r="D11" i="11"/>
  <c r="G21" i="9"/>
  <c r="I19" i="9"/>
  <c r="M15" i="9"/>
  <c r="E15" i="9"/>
  <c r="G13" i="9"/>
  <c r="I11" i="9"/>
  <c r="F77" i="16"/>
  <c r="G65" i="16"/>
  <c r="D49" i="16"/>
  <c r="E37" i="16"/>
  <c r="E21" i="16"/>
  <c r="G9" i="16"/>
  <c r="F105" i="15"/>
  <c r="D77" i="15"/>
  <c r="C21" i="15"/>
  <c r="R23" i="14"/>
  <c r="F160" i="13"/>
  <c r="D132" i="13"/>
  <c r="C118" i="13"/>
  <c r="D90" i="13"/>
  <c r="E161" i="16"/>
  <c r="F149" i="16"/>
  <c r="C133" i="16"/>
  <c r="D121" i="16"/>
  <c r="G133" i="15"/>
  <c r="E105" i="15"/>
  <c r="C77" i="15"/>
  <c r="D62" i="11"/>
  <c r="D58" i="11"/>
  <c r="D54" i="11"/>
  <c r="D42" i="11"/>
  <c r="D38" i="11"/>
  <c r="D34" i="11"/>
  <c r="D30" i="11"/>
  <c r="D18" i="11"/>
  <c r="D14" i="11"/>
  <c r="D10" i="11"/>
  <c r="M21" i="9"/>
  <c r="E21" i="9"/>
  <c r="G19" i="9"/>
  <c r="I17" i="9"/>
  <c r="M13" i="9"/>
  <c r="E13" i="9"/>
  <c r="G11" i="9"/>
  <c r="I9" i="9"/>
  <c r="E50" i="21"/>
  <c r="C37" i="17"/>
  <c r="F63" i="16"/>
  <c r="G51" i="16"/>
  <c r="D35" i="16"/>
  <c r="E23" i="16"/>
  <c r="D163" i="14"/>
  <c r="C121" i="14"/>
  <c r="A12" i="12"/>
  <c r="G54" i="12"/>
  <c r="E53" i="12"/>
  <c r="D61" i="11"/>
  <c r="D57" i="11"/>
  <c r="D53" i="11"/>
  <c r="D41" i="11"/>
  <c r="D37" i="11"/>
  <c r="D33" i="11"/>
  <c r="D17" i="11"/>
  <c r="D13" i="11"/>
  <c r="D9" i="11"/>
  <c r="L87" i="10"/>
  <c r="J81" i="10"/>
  <c r="L79" i="10"/>
  <c r="D161" i="16"/>
  <c r="D121" i="14"/>
  <c r="D106" i="11"/>
  <c r="D78" i="11"/>
  <c r="H82" i="10"/>
  <c r="J65" i="10"/>
  <c r="L55" i="10"/>
  <c r="F53" i="10"/>
  <c r="J63" i="10"/>
  <c r="J38" i="10"/>
  <c r="H32" i="10"/>
  <c r="H38" i="10"/>
  <c r="H21" i="10"/>
  <c r="F15" i="10"/>
  <c r="J11" i="10"/>
  <c r="F21" i="10"/>
  <c r="M19" i="9"/>
  <c r="E11" i="9"/>
  <c r="G9" i="9"/>
  <c r="H108" i="8"/>
  <c r="J106" i="8"/>
  <c r="L104" i="8"/>
  <c r="H100" i="8"/>
  <c r="J98" i="8"/>
  <c r="J79" i="8"/>
  <c r="H62" i="8"/>
  <c r="H54" i="8"/>
  <c r="H43" i="8"/>
  <c r="J41" i="8"/>
  <c r="L39" i="8"/>
  <c r="H35" i="8"/>
  <c r="J33" i="8"/>
  <c r="L31" i="8"/>
  <c r="L20" i="8"/>
  <c r="H16" i="8"/>
  <c r="J14" i="8"/>
  <c r="L12" i="8"/>
  <c r="F51" i="16"/>
  <c r="C35" i="16"/>
  <c r="G135" i="14"/>
  <c r="F20" i="13"/>
  <c r="A13" i="12"/>
  <c r="A14" i="12"/>
  <c r="D105" i="11"/>
  <c r="D77" i="11"/>
  <c r="F82" i="10"/>
  <c r="J80" i="10"/>
  <c r="F64" i="10"/>
  <c r="J60" i="10"/>
  <c r="H43" i="10"/>
  <c r="L39" i="10"/>
  <c r="J33" i="10"/>
  <c r="H16" i="10"/>
  <c r="F10" i="10"/>
  <c r="M18" i="9"/>
  <c r="E10" i="9"/>
  <c r="J109" i="8"/>
  <c r="L107" i="8"/>
  <c r="H103" i="8"/>
  <c r="J101" i="8"/>
  <c r="L99" i="8"/>
  <c r="J82" i="8"/>
  <c r="L80" i="8"/>
  <c r="H65" i="8"/>
  <c r="H57" i="8"/>
  <c r="J55" i="8"/>
  <c r="L42" i="8"/>
  <c r="H38" i="8"/>
  <c r="J36" i="8"/>
  <c r="L34" i="8"/>
  <c r="H19" i="8"/>
  <c r="J17" i="8"/>
  <c r="L15" i="8"/>
  <c r="H11" i="8"/>
  <c r="J9" i="8"/>
  <c r="E149" i="16"/>
  <c r="G119" i="15"/>
  <c r="E163" i="14"/>
  <c r="A11" i="12"/>
  <c r="D103" i="11"/>
  <c r="D86" i="11"/>
  <c r="D75" i="11"/>
  <c r="H80" i="10"/>
  <c r="L78" i="10"/>
  <c r="L62" i="10"/>
  <c r="F60" i="10"/>
  <c r="J56" i="10"/>
  <c r="F59" i="10"/>
  <c r="H39" i="10"/>
  <c r="L35" i="10"/>
  <c r="F33" i="10"/>
  <c r="J18" i="10"/>
  <c r="H12" i="10"/>
  <c r="G20" i="9"/>
  <c r="I18" i="9"/>
  <c r="M14" i="9"/>
  <c r="L217" i="8"/>
  <c r="H216" i="8"/>
  <c r="J214" i="8"/>
  <c r="L212" i="8"/>
  <c r="H208" i="8"/>
  <c r="H194" i="8"/>
  <c r="J192" i="8"/>
  <c r="L190" i="8"/>
  <c r="H186" i="8"/>
  <c r="H172" i="8"/>
  <c r="J170" i="8"/>
  <c r="L168" i="8"/>
  <c r="H164" i="8"/>
  <c r="H150" i="8"/>
  <c r="J148" i="8"/>
  <c r="L146" i="8"/>
  <c r="H142" i="8"/>
  <c r="H128" i="8"/>
  <c r="J126" i="8"/>
  <c r="L124" i="8"/>
  <c r="H120" i="8"/>
  <c r="F108" i="8"/>
  <c r="H106" i="8"/>
  <c r="J104" i="8"/>
  <c r="L102" i="8"/>
  <c r="F100" i="8"/>
  <c r="H98" i="8"/>
  <c r="H87" i="8"/>
  <c r="J85" i="8"/>
  <c r="L83" i="8"/>
  <c r="J77" i="8"/>
  <c r="L75" i="8"/>
  <c r="H60" i="8"/>
  <c r="J58" i="8"/>
  <c r="F43" i="8"/>
  <c r="H41" i="8"/>
  <c r="J39" i="8"/>
  <c r="L37" i="8"/>
  <c r="F35" i="8"/>
  <c r="H33" i="8"/>
  <c r="J31" i="8"/>
  <c r="J20" i="8"/>
  <c r="L18" i="8"/>
  <c r="F16" i="8"/>
  <c r="H14" i="8"/>
  <c r="J12" i="8"/>
  <c r="E37" i="17"/>
  <c r="D23" i="16"/>
  <c r="F62" i="13"/>
  <c r="D102" i="11"/>
  <c r="D85" i="11"/>
  <c r="D74" i="11"/>
  <c r="L86" i="10"/>
  <c r="F80" i="10"/>
  <c r="J78" i="10"/>
  <c r="J87" i="10"/>
  <c r="J62" i="10"/>
  <c r="L41" i="10"/>
  <c r="J35" i="10"/>
  <c r="H18" i="10"/>
  <c r="F12" i="10"/>
  <c r="E20" i="9"/>
  <c r="G18" i="9"/>
  <c r="I16" i="9"/>
  <c r="M12" i="9"/>
  <c r="H109" i="8"/>
  <c r="J107" i="8"/>
  <c r="L105" i="8"/>
  <c r="H101" i="8"/>
  <c r="J99" i="8"/>
  <c r="L97" i="8"/>
  <c r="J80" i="8"/>
  <c r="H63" i="8"/>
  <c r="H55" i="8"/>
  <c r="J42" i="8"/>
  <c r="L40" i="8"/>
  <c r="H36" i="8"/>
  <c r="J34" i="8"/>
  <c r="L32" i="8"/>
  <c r="L21" i="8"/>
  <c r="H17" i="8"/>
  <c r="J15" i="8"/>
  <c r="L13" i="8"/>
  <c r="H9" i="8"/>
  <c r="X22" i="18"/>
  <c r="F77" i="17"/>
  <c r="C121" i="16"/>
  <c r="E91" i="15"/>
  <c r="D101" i="11"/>
  <c r="D83" i="11"/>
  <c r="J86" i="10"/>
  <c r="L76" i="10"/>
  <c r="L63" i="10"/>
  <c r="F61" i="10"/>
  <c r="J57" i="10"/>
  <c r="H40" i="10"/>
  <c r="L36" i="10"/>
  <c r="J19" i="10"/>
  <c r="H13" i="10"/>
  <c r="E19" i="9"/>
  <c r="G17" i="9"/>
  <c r="I15" i="9"/>
  <c r="M11" i="9"/>
  <c r="L108" i="8"/>
  <c r="H104" i="8"/>
  <c r="J102" i="8"/>
  <c r="L100" i="8"/>
  <c r="L43" i="8"/>
  <c r="H39" i="8"/>
  <c r="J37" i="8"/>
  <c r="L35" i="8"/>
  <c r="H31" i="8"/>
  <c r="H20" i="8"/>
  <c r="J18" i="8"/>
  <c r="L16" i="8"/>
  <c r="H12" i="8"/>
  <c r="J10" i="8"/>
  <c r="C63" i="15"/>
  <c r="C79" i="14"/>
  <c r="C76" i="13"/>
  <c r="F34" i="13"/>
  <c r="Q20" i="13"/>
  <c r="D98" i="11"/>
  <c r="D81" i="11"/>
  <c r="J84" i="10"/>
  <c r="F76" i="10"/>
  <c r="J64" i="10"/>
  <c r="H58" i="10"/>
  <c r="L54" i="10"/>
  <c r="L43" i="10"/>
  <c r="F41" i="10"/>
  <c r="J37" i="10"/>
  <c r="H31" i="10"/>
  <c r="L85" i="10"/>
  <c r="H20" i="10"/>
  <c r="F14" i="10"/>
  <c r="J10" i="10"/>
  <c r="J17" i="10"/>
  <c r="E14" i="9"/>
  <c r="G12" i="9"/>
  <c r="I10" i="9"/>
  <c r="L216" i="8"/>
  <c r="H212" i="8"/>
  <c r="J210" i="8"/>
  <c r="L208" i="8"/>
  <c r="J196" i="8"/>
  <c r="L194" i="8"/>
  <c r="H190" i="8"/>
  <c r="J188" i="8"/>
  <c r="L186" i="8"/>
  <c r="J174" i="8"/>
  <c r="L172" i="8"/>
  <c r="H168" i="8"/>
  <c r="J166" i="8"/>
  <c r="L164" i="8"/>
  <c r="J152" i="8"/>
  <c r="L150" i="8"/>
  <c r="H146" i="8"/>
  <c r="J144" i="8"/>
  <c r="L142" i="8"/>
  <c r="J130" i="8"/>
  <c r="L128" i="8"/>
  <c r="H124" i="8"/>
  <c r="J122" i="8"/>
  <c r="L120" i="8"/>
  <c r="J108" i="8"/>
  <c r="L106" i="8"/>
  <c r="F104" i="8"/>
  <c r="H102" i="8"/>
  <c r="J100" i="8"/>
  <c r="L98" i="8"/>
  <c r="J81" i="8"/>
  <c r="L79" i="8"/>
  <c r="H64" i="8"/>
  <c r="J62" i="8"/>
  <c r="L60" i="8"/>
  <c r="H56" i="8"/>
  <c r="J54" i="8"/>
  <c r="J43" i="8"/>
  <c r="L41" i="8"/>
  <c r="F39" i="8"/>
  <c r="H37" i="8"/>
  <c r="J35" i="8"/>
  <c r="L33" i="8"/>
  <c r="F31" i="8"/>
  <c r="C9" i="17"/>
  <c r="S20" i="13"/>
  <c r="J76" i="10"/>
  <c r="F56" i="10"/>
  <c r="J16" i="10"/>
  <c r="G10" i="9"/>
  <c r="H209" i="8"/>
  <c r="L191" i="8"/>
  <c r="F189" i="8"/>
  <c r="H196" i="8"/>
  <c r="J171" i="8"/>
  <c r="H151" i="8"/>
  <c r="J141" i="8"/>
  <c r="F131" i="8"/>
  <c r="H121" i="8"/>
  <c r="L103" i="8"/>
  <c r="F101" i="8"/>
  <c r="L85" i="8"/>
  <c r="L57" i="8"/>
  <c r="F55" i="8"/>
  <c r="H58" i="8"/>
  <c r="H42" i="8"/>
  <c r="J32" i="8"/>
  <c r="H15" i="8"/>
  <c r="F12" i="8"/>
  <c r="L9" i="8"/>
  <c r="G23" i="14"/>
  <c r="D53" i="12"/>
  <c r="D107" i="11"/>
  <c r="L82" i="10"/>
  <c r="L60" i="10"/>
  <c r="J43" i="10"/>
  <c r="L33" i="10"/>
  <c r="L211" i="8"/>
  <c r="F209" i="8"/>
  <c r="J191" i="8"/>
  <c r="H171" i="8"/>
  <c r="L153" i="8"/>
  <c r="F151" i="8"/>
  <c r="H141" i="8"/>
  <c r="L123" i="8"/>
  <c r="F121" i="8"/>
  <c r="J103" i="8"/>
  <c r="J83" i="8"/>
  <c r="J57" i="8"/>
  <c r="F42" i="8"/>
  <c r="H32" i="8"/>
  <c r="F20" i="8"/>
  <c r="J13" i="8"/>
  <c r="L10" i="8"/>
  <c r="E51" i="14"/>
  <c r="G76" i="13"/>
  <c r="W9" i="12"/>
  <c r="D99" i="11"/>
  <c r="J36" i="10"/>
  <c r="F20" i="10"/>
  <c r="H10" i="10"/>
  <c r="M20" i="9"/>
  <c r="J240" i="8"/>
  <c r="L230" i="8"/>
  <c r="F219" i="8"/>
  <c r="L213" i="8"/>
  <c r="F211" i="8"/>
  <c r="J219" i="8"/>
  <c r="J193" i="8"/>
  <c r="H173" i="8"/>
  <c r="J163" i="8"/>
  <c r="F153" i="8"/>
  <c r="H143" i="8"/>
  <c r="L125" i="8"/>
  <c r="F123" i="8"/>
  <c r="H130" i="8"/>
  <c r="J105" i="8"/>
  <c r="L82" i="8"/>
  <c r="F80" i="8"/>
  <c r="J59" i="8"/>
  <c r="H34" i="8"/>
  <c r="J21" i="8"/>
  <c r="H18" i="8"/>
  <c r="F15" i="8"/>
  <c r="L11" i="8"/>
  <c r="F9" i="8"/>
  <c r="E63" i="16"/>
  <c r="D34" i="13"/>
  <c r="W12" i="12"/>
  <c r="D97" i="11"/>
  <c r="F83" i="10"/>
  <c r="H64" i="10"/>
  <c r="J54" i="10"/>
  <c r="H37" i="10"/>
  <c r="J14" i="10"/>
  <c r="H19" i="10"/>
  <c r="G16" i="9"/>
  <c r="L239" i="8"/>
  <c r="J213" i="8"/>
  <c r="H193" i="8"/>
  <c r="L175" i="8"/>
  <c r="F173" i="8"/>
  <c r="H163" i="8"/>
  <c r="L145" i="8"/>
  <c r="F143" i="8"/>
  <c r="J125" i="8"/>
  <c r="H105" i="8"/>
  <c r="L84" i="8"/>
  <c r="F82" i="8"/>
  <c r="F83" i="8"/>
  <c r="H59" i="8"/>
  <c r="L36" i="8"/>
  <c r="F34" i="8"/>
  <c r="L19" i="8"/>
  <c r="J16" i="8"/>
  <c r="H13" i="8"/>
  <c r="H10" i="8"/>
  <c r="W8" i="12"/>
  <c r="W14" i="12"/>
  <c r="H86" i="10"/>
  <c r="L58" i="10"/>
  <c r="H56" i="10"/>
  <c r="J41" i="10"/>
  <c r="L31" i="10"/>
  <c r="F39" i="10"/>
  <c r="E12" i="9"/>
  <c r="H234" i="8"/>
  <c r="J215" i="8"/>
  <c r="H195" i="8"/>
  <c r="J185" i="8"/>
  <c r="F175" i="8"/>
  <c r="H165" i="8"/>
  <c r="L147" i="8"/>
  <c r="F145" i="8"/>
  <c r="H152" i="8"/>
  <c r="J127" i="8"/>
  <c r="H107" i="8"/>
  <c r="J97" i="8"/>
  <c r="J84" i="8"/>
  <c r="H61" i="8"/>
  <c r="L38" i="8"/>
  <c r="F36" i="8"/>
  <c r="H21" i="8"/>
  <c r="L14" i="8"/>
  <c r="J11" i="8"/>
  <c r="F216" i="8"/>
  <c r="F93" i="14"/>
  <c r="D82" i="11"/>
  <c r="F58" i="10"/>
  <c r="F31" i="10"/>
  <c r="F18" i="10"/>
  <c r="J233" i="8"/>
  <c r="H215" i="8"/>
  <c r="L197" i="8"/>
  <c r="F195" i="8"/>
  <c r="H185" i="8"/>
  <c r="L167" i="8"/>
  <c r="F165" i="8"/>
  <c r="J147" i="8"/>
  <c r="H127" i="8"/>
  <c r="L109" i="8"/>
  <c r="F107" i="8"/>
  <c r="H97" i="8"/>
  <c r="J86" i="8"/>
  <c r="L76" i="8"/>
  <c r="L63" i="8"/>
  <c r="J38" i="8"/>
  <c r="J19" i="8"/>
  <c r="G91" i="16"/>
  <c r="W7" i="12"/>
  <c r="D79" i="11"/>
  <c r="L84" i="10"/>
  <c r="H62" i="10"/>
  <c r="H35" i="10"/>
  <c r="H217" i="8"/>
  <c r="J207" i="8"/>
  <c r="F197" i="8"/>
  <c r="H187" i="8"/>
  <c r="L169" i="8"/>
  <c r="F167" i="8"/>
  <c r="H174" i="8"/>
  <c r="J149" i="8"/>
  <c r="H129" i="8"/>
  <c r="J119" i="8"/>
  <c r="F109" i="8"/>
  <c r="H99" i="8"/>
  <c r="J76" i="8"/>
  <c r="L65" i="8"/>
  <c r="F63" i="8"/>
  <c r="H53" i="8"/>
  <c r="L58" i="8"/>
  <c r="J40" i="8"/>
  <c r="L17" i="8"/>
  <c r="J78" i="8"/>
  <c r="L55" i="8"/>
  <c r="F17" i="8"/>
  <c r="F84" i="10"/>
  <c r="E18" i="9"/>
  <c r="F281" i="8"/>
  <c r="H119" i="8"/>
  <c r="L101" i="8"/>
  <c r="F53" i="8"/>
  <c r="J87" i="8"/>
  <c r="H40" i="8"/>
  <c r="I14" i="9"/>
  <c r="F217" i="8"/>
  <c r="F99" i="8"/>
  <c r="G18" i="2"/>
  <c r="M10" i="9"/>
  <c r="F237" i="8"/>
  <c r="F61" i="8"/>
  <c r="H149" i="8"/>
  <c r="L131" i="8"/>
  <c r="J65" i="8"/>
  <c r="F187" i="8"/>
  <c r="J169" i="8"/>
  <c r="F129" i="8"/>
  <c r="H18" i="2"/>
  <c r="F259" i="8"/>
  <c r="H207" i="8"/>
  <c r="L189" i="8"/>
  <c r="L20" i="18" l="1"/>
  <c r="V36" i="18"/>
  <c r="D50" i="18"/>
  <c r="V62" i="18"/>
  <c r="D76" i="18"/>
  <c r="V92" i="18"/>
  <c r="E118" i="18"/>
  <c r="P146" i="18"/>
  <c r="L148" i="18"/>
  <c r="F23" i="19"/>
  <c r="C8" i="18"/>
  <c r="E20" i="18"/>
  <c r="M20" i="18"/>
  <c r="U20" i="18"/>
  <c r="C34" i="18"/>
  <c r="F42" i="2"/>
  <c r="E42" i="2"/>
  <c r="J19" i="2"/>
  <c r="K19" i="2"/>
  <c r="M19" i="2"/>
  <c r="L19" i="2"/>
  <c r="J48" i="2"/>
  <c r="K48" i="2"/>
  <c r="N48" i="2"/>
  <c r="M48" i="2"/>
  <c r="L48" i="2"/>
  <c r="F43" i="2"/>
  <c r="J21" i="3"/>
  <c r="N21" i="3"/>
  <c r="M21" i="3"/>
  <c r="L21" i="3"/>
  <c r="K21" i="3"/>
  <c r="N22" i="3"/>
  <c r="M22" i="3"/>
  <c r="L22" i="3"/>
  <c r="K22" i="3"/>
  <c r="J22" i="3"/>
  <c r="N39" i="3"/>
  <c r="J39" i="3"/>
  <c r="M39" i="3"/>
  <c r="L39" i="3"/>
  <c r="K39" i="3"/>
  <c r="J46" i="3"/>
  <c r="M46" i="3"/>
  <c r="L46" i="3"/>
  <c r="K46" i="3"/>
  <c r="M56" i="3"/>
  <c r="L56" i="3"/>
  <c r="K56" i="3"/>
  <c r="J56" i="3"/>
  <c r="M63" i="3"/>
  <c r="L63" i="3"/>
  <c r="N63" i="3"/>
  <c r="K63" i="3"/>
  <c r="J63" i="3"/>
  <c r="K68" i="3"/>
  <c r="J68" i="3"/>
  <c r="N68" i="3"/>
  <c r="M68" i="3"/>
  <c r="L68" i="3"/>
  <c r="N142" i="3"/>
  <c r="M142" i="3"/>
  <c r="L142" i="3"/>
  <c r="K142" i="3"/>
  <c r="J142" i="3"/>
  <c r="N84" i="3"/>
  <c r="J84" i="3"/>
  <c r="M84" i="3"/>
  <c r="L84" i="3"/>
  <c r="K84" i="3"/>
  <c r="M93" i="3"/>
  <c r="L93" i="3"/>
  <c r="N93" i="3"/>
  <c r="K93" i="3"/>
  <c r="J93" i="3"/>
  <c r="K98" i="3"/>
  <c r="J98" i="3"/>
  <c r="N98" i="3"/>
  <c r="M98" i="3"/>
  <c r="L98" i="3"/>
  <c r="M101" i="3"/>
  <c r="L101" i="3"/>
  <c r="J101" i="3"/>
  <c r="N101" i="3"/>
  <c r="K101" i="3"/>
  <c r="E114" i="3"/>
  <c r="G117" i="3"/>
  <c r="K137" i="3"/>
  <c r="J137" i="3"/>
  <c r="N137" i="3"/>
  <c r="M137" i="3"/>
  <c r="L137" i="3"/>
  <c r="N139" i="3"/>
  <c r="L139" i="3"/>
  <c r="K139" i="3"/>
  <c r="J139" i="3"/>
  <c r="M139" i="3"/>
  <c r="K163" i="3"/>
  <c r="J163" i="3"/>
  <c r="N163" i="3"/>
  <c r="M163" i="3"/>
  <c r="L163" i="3"/>
  <c r="N165" i="3"/>
  <c r="L165" i="3"/>
  <c r="K165" i="3"/>
  <c r="J165" i="3"/>
  <c r="M165" i="3"/>
  <c r="K210" i="3"/>
  <c r="J210" i="3"/>
  <c r="N210" i="3"/>
  <c r="M210" i="3"/>
  <c r="L210" i="3"/>
  <c r="N212" i="3"/>
  <c r="L212" i="3"/>
  <c r="K212" i="3"/>
  <c r="J212" i="3"/>
  <c r="M212" i="3"/>
  <c r="J9" i="5"/>
  <c r="I9" i="5"/>
  <c r="M9" i="5"/>
  <c r="L9" i="5"/>
  <c r="K9" i="5"/>
  <c r="M21" i="5"/>
  <c r="L21" i="5"/>
  <c r="J21" i="5"/>
  <c r="I21" i="5"/>
  <c r="K21" i="5"/>
  <c r="M98" i="13"/>
  <c r="K98" i="13"/>
  <c r="I98" i="13"/>
  <c r="L98" i="13"/>
  <c r="J98" i="13"/>
  <c r="J14" i="2"/>
  <c r="I17" i="2"/>
  <c r="N14" i="2"/>
  <c r="M14" i="2"/>
  <c r="L14" i="2"/>
  <c r="K14" i="2"/>
  <c r="N38" i="2"/>
  <c r="M38" i="2"/>
  <c r="L38" i="2"/>
  <c r="K38" i="2"/>
  <c r="J38" i="2"/>
  <c r="N62" i="2"/>
  <c r="M62" i="2"/>
  <c r="L62" i="2"/>
  <c r="K62" i="2"/>
  <c r="J62" i="2"/>
  <c r="N35" i="3"/>
  <c r="J35" i="3"/>
  <c r="M35" i="3"/>
  <c r="L35" i="3"/>
  <c r="K35" i="3"/>
  <c r="K50" i="3"/>
  <c r="J50" i="3"/>
  <c r="M50" i="3"/>
  <c r="L50" i="3"/>
  <c r="F189" i="3"/>
  <c r="N8" i="3"/>
  <c r="M8" i="3"/>
  <c r="L8" i="3"/>
  <c r="K8" i="3"/>
  <c r="J8" i="3"/>
  <c r="N12" i="3"/>
  <c r="M12" i="3"/>
  <c r="L12" i="3"/>
  <c r="K12" i="3"/>
  <c r="J12" i="3"/>
  <c r="N16" i="3"/>
  <c r="M16" i="3"/>
  <c r="L16" i="3"/>
  <c r="K16" i="3"/>
  <c r="J16" i="3"/>
  <c r="N23" i="3"/>
  <c r="M23" i="3"/>
  <c r="L23" i="3"/>
  <c r="K23" i="3"/>
  <c r="J23" i="3"/>
  <c r="L49" i="3"/>
  <c r="K49" i="3"/>
  <c r="M49" i="3"/>
  <c r="J49" i="3"/>
  <c r="M67" i="3"/>
  <c r="L67" i="3"/>
  <c r="N67" i="3"/>
  <c r="K67" i="3"/>
  <c r="J67" i="3"/>
  <c r="K72" i="3"/>
  <c r="J72" i="3"/>
  <c r="N72" i="3"/>
  <c r="M72" i="3"/>
  <c r="L72" i="3"/>
  <c r="N88" i="3"/>
  <c r="J88" i="3"/>
  <c r="M88" i="3"/>
  <c r="L88" i="3"/>
  <c r="K88" i="3"/>
  <c r="M97" i="3"/>
  <c r="L97" i="3"/>
  <c r="N97" i="3"/>
  <c r="K97" i="3"/>
  <c r="J97" i="3"/>
  <c r="G114" i="3"/>
  <c r="I117" i="3"/>
  <c r="K106" i="3"/>
  <c r="J106" i="3"/>
  <c r="N106" i="3"/>
  <c r="M106" i="3"/>
  <c r="L106" i="3"/>
  <c r="E119" i="3"/>
  <c r="E123" i="3"/>
  <c r="N135" i="3"/>
  <c r="L135" i="3"/>
  <c r="K135" i="3"/>
  <c r="J135" i="3"/>
  <c r="M135" i="3"/>
  <c r="K159" i="3"/>
  <c r="J159" i="3"/>
  <c r="N159" i="3"/>
  <c r="M159" i="3"/>
  <c r="L159" i="3"/>
  <c r="N161" i="3"/>
  <c r="L161" i="3"/>
  <c r="K161" i="3"/>
  <c r="J161" i="3"/>
  <c r="M161" i="3"/>
  <c r="E196" i="3"/>
  <c r="N208" i="3"/>
  <c r="L208" i="3"/>
  <c r="K208" i="3"/>
  <c r="J208" i="3"/>
  <c r="M208" i="3"/>
  <c r="T15" i="5"/>
  <c r="S15" i="5"/>
  <c r="V15" i="5"/>
  <c r="U15" i="5"/>
  <c r="W15" i="5"/>
  <c r="W35" i="5"/>
  <c r="V35" i="5"/>
  <c r="T35" i="5"/>
  <c r="S35" i="5"/>
  <c r="U35" i="5"/>
  <c r="O83" i="8"/>
  <c r="N83" i="8"/>
  <c r="N209" i="8"/>
  <c r="O209" i="8"/>
  <c r="N58" i="2"/>
  <c r="M58" i="2"/>
  <c r="L58" i="2"/>
  <c r="K58" i="2"/>
  <c r="J58" i="2"/>
  <c r="E67" i="2"/>
  <c r="N7" i="3"/>
  <c r="M7" i="3"/>
  <c r="L7" i="3"/>
  <c r="K7" i="3"/>
  <c r="J7" i="3"/>
  <c r="N15" i="3"/>
  <c r="M15" i="3"/>
  <c r="L15" i="3"/>
  <c r="K15" i="3"/>
  <c r="J15" i="3"/>
  <c r="M89" i="3"/>
  <c r="L89" i="3"/>
  <c r="N89" i="3"/>
  <c r="K89" i="3"/>
  <c r="J89" i="3"/>
  <c r="G191" i="3"/>
  <c r="M23" i="6"/>
  <c r="K23" i="6"/>
  <c r="J23" i="6"/>
  <c r="L23" i="6"/>
  <c r="I23" i="6"/>
  <c r="L24" i="3"/>
  <c r="N24" i="3"/>
  <c r="M24" i="3"/>
  <c r="K24" i="3"/>
  <c r="J24" i="3"/>
  <c r="K29" i="3"/>
  <c r="J29" i="3"/>
  <c r="N29" i="3"/>
  <c r="M29" i="3"/>
  <c r="L29" i="3"/>
  <c r="K42" i="3"/>
  <c r="J42" i="3"/>
  <c r="M42" i="3"/>
  <c r="L42" i="3"/>
  <c r="K45" i="3"/>
  <c r="M45" i="3"/>
  <c r="L45" i="3"/>
  <c r="J45" i="3"/>
  <c r="N62" i="3"/>
  <c r="J62" i="3"/>
  <c r="M62" i="3"/>
  <c r="L62" i="3"/>
  <c r="K62" i="3"/>
  <c r="M71" i="3"/>
  <c r="L71" i="3"/>
  <c r="N71" i="3"/>
  <c r="K71" i="3"/>
  <c r="J71" i="3"/>
  <c r="N92" i="3"/>
  <c r="J92" i="3"/>
  <c r="M92" i="3"/>
  <c r="L92" i="3"/>
  <c r="K92" i="3"/>
  <c r="F116" i="3"/>
  <c r="H119" i="3"/>
  <c r="E121" i="3"/>
  <c r="H123" i="3"/>
  <c r="K155" i="3"/>
  <c r="J155" i="3"/>
  <c r="N155" i="3"/>
  <c r="M155" i="3"/>
  <c r="L155" i="3"/>
  <c r="N157" i="3"/>
  <c r="L157" i="3"/>
  <c r="K157" i="3"/>
  <c r="J157" i="3"/>
  <c r="M157" i="3"/>
  <c r="E192" i="3"/>
  <c r="E194" i="3"/>
  <c r="H196" i="3"/>
  <c r="T7" i="5"/>
  <c r="S7" i="5"/>
  <c r="W7" i="5"/>
  <c r="V7" i="5"/>
  <c r="U7" i="5"/>
  <c r="W19" i="5"/>
  <c r="V19" i="5"/>
  <c r="T19" i="5"/>
  <c r="S19" i="5"/>
  <c r="U19" i="5"/>
  <c r="W37" i="6"/>
  <c r="U37" i="6"/>
  <c r="T37" i="6"/>
  <c r="V37" i="6"/>
  <c r="S37" i="6"/>
  <c r="N10" i="2"/>
  <c r="M10" i="2"/>
  <c r="L10" i="2"/>
  <c r="K10" i="2"/>
  <c r="J10" i="2"/>
  <c r="J20" i="2"/>
  <c r="M20" i="2"/>
  <c r="L20" i="2"/>
  <c r="K20" i="2"/>
  <c r="N72" i="2"/>
  <c r="M72" i="2"/>
  <c r="L72" i="2"/>
  <c r="K72" i="2"/>
  <c r="J72" i="2"/>
  <c r="K141" i="3"/>
  <c r="J141" i="3"/>
  <c r="N141" i="3"/>
  <c r="M141" i="3"/>
  <c r="L141" i="3"/>
  <c r="N169" i="3"/>
  <c r="L169" i="3"/>
  <c r="K169" i="3"/>
  <c r="J169" i="3"/>
  <c r="M169" i="3"/>
  <c r="L9" i="3"/>
  <c r="K9" i="3"/>
  <c r="J9" i="3"/>
  <c r="M9" i="3"/>
  <c r="N9" i="3"/>
  <c r="L13" i="3"/>
  <c r="M13" i="3"/>
  <c r="K13" i="3"/>
  <c r="J13" i="3"/>
  <c r="N13" i="3"/>
  <c r="L17" i="3"/>
  <c r="K17" i="3"/>
  <c r="J17" i="3"/>
  <c r="M17" i="3"/>
  <c r="N17" i="3"/>
  <c r="J25" i="3"/>
  <c r="M25" i="3"/>
  <c r="L25" i="3"/>
  <c r="K25" i="3"/>
  <c r="N25" i="3"/>
  <c r="L26" i="3"/>
  <c r="K26" i="3"/>
  <c r="J26" i="3"/>
  <c r="M26" i="3"/>
  <c r="N26" i="3"/>
  <c r="M28" i="3"/>
  <c r="L28" i="3"/>
  <c r="N28" i="3"/>
  <c r="K28" i="3"/>
  <c r="J28" i="3"/>
  <c r="K33" i="3"/>
  <c r="J33" i="3"/>
  <c r="N33" i="3"/>
  <c r="M33" i="3"/>
  <c r="L33" i="3"/>
  <c r="M48" i="3"/>
  <c r="L48" i="3"/>
  <c r="K48" i="3"/>
  <c r="J48" i="3"/>
  <c r="N66" i="3"/>
  <c r="J66" i="3"/>
  <c r="M66" i="3"/>
  <c r="L66" i="3"/>
  <c r="K66" i="3"/>
  <c r="N96" i="3"/>
  <c r="J96" i="3"/>
  <c r="M96" i="3"/>
  <c r="L96" i="3"/>
  <c r="K96" i="3"/>
  <c r="N100" i="3"/>
  <c r="L100" i="3"/>
  <c r="J100" i="3"/>
  <c r="M100" i="3"/>
  <c r="K100" i="3"/>
  <c r="E113" i="3"/>
  <c r="G116" i="3"/>
  <c r="N108" i="3"/>
  <c r="L108" i="3"/>
  <c r="J108" i="3"/>
  <c r="M108" i="3"/>
  <c r="K108" i="3"/>
  <c r="I119" i="3"/>
  <c r="K110" i="3"/>
  <c r="J110" i="3"/>
  <c r="I121" i="3"/>
  <c r="N110" i="3"/>
  <c r="M110" i="3"/>
  <c r="L110" i="3"/>
  <c r="N112" i="3"/>
  <c r="L112" i="3"/>
  <c r="K112" i="3"/>
  <c r="J112" i="3"/>
  <c r="M112" i="3"/>
  <c r="I123" i="3"/>
  <c r="N153" i="3"/>
  <c r="L153" i="3"/>
  <c r="K153" i="3"/>
  <c r="J153" i="3"/>
  <c r="M153" i="3"/>
  <c r="E188" i="3"/>
  <c r="E190" i="3"/>
  <c r="H192" i="3"/>
  <c r="K183" i="3"/>
  <c r="J183" i="3"/>
  <c r="I194" i="3"/>
  <c r="N183" i="3"/>
  <c r="M183" i="3"/>
  <c r="L183" i="3"/>
  <c r="N185" i="3"/>
  <c r="L185" i="3"/>
  <c r="K185" i="3"/>
  <c r="J185" i="3"/>
  <c r="M185" i="3"/>
  <c r="I196" i="3"/>
  <c r="M217" i="3"/>
  <c r="L217" i="3"/>
  <c r="N217" i="3"/>
  <c r="K217" i="3"/>
  <c r="J217" i="3"/>
  <c r="M37" i="5"/>
  <c r="L37" i="5"/>
  <c r="J37" i="5"/>
  <c r="I37" i="5"/>
  <c r="K37" i="5"/>
  <c r="N34" i="2"/>
  <c r="M34" i="2"/>
  <c r="L34" i="2"/>
  <c r="K34" i="2"/>
  <c r="J34" i="2"/>
  <c r="N49" i="2"/>
  <c r="M49" i="2"/>
  <c r="L49" i="2"/>
  <c r="K49" i="2"/>
  <c r="J49" i="2"/>
  <c r="K53" i="3"/>
  <c r="M53" i="3"/>
  <c r="L53" i="3"/>
  <c r="J53" i="3"/>
  <c r="K64" i="3"/>
  <c r="J64" i="3"/>
  <c r="N64" i="3"/>
  <c r="M64" i="3"/>
  <c r="L64" i="3"/>
  <c r="K94" i="3"/>
  <c r="J94" i="3"/>
  <c r="N94" i="3"/>
  <c r="M94" i="3"/>
  <c r="L94" i="3"/>
  <c r="G120" i="3"/>
  <c r="K167" i="3"/>
  <c r="J167" i="3"/>
  <c r="N167" i="3"/>
  <c r="M167" i="3"/>
  <c r="L167" i="3"/>
  <c r="M65" i="15"/>
  <c r="L65" i="15"/>
  <c r="K65" i="15"/>
  <c r="J65" i="15"/>
  <c r="I65" i="15"/>
  <c r="M21" i="2"/>
  <c r="L21" i="2"/>
  <c r="K21" i="2"/>
  <c r="J21" i="2"/>
  <c r="N27" i="3"/>
  <c r="K27" i="3"/>
  <c r="J27" i="3"/>
  <c r="L27" i="3"/>
  <c r="M27" i="3"/>
  <c r="M32" i="3"/>
  <c r="L32" i="3"/>
  <c r="K32" i="3"/>
  <c r="J32" i="3"/>
  <c r="N32" i="3"/>
  <c r="K37" i="3"/>
  <c r="J37" i="3"/>
  <c r="N37" i="3"/>
  <c r="M37" i="3"/>
  <c r="L37" i="3"/>
  <c r="L41" i="3"/>
  <c r="K41" i="3"/>
  <c r="M41" i="3"/>
  <c r="J41" i="3"/>
  <c r="K58" i="3"/>
  <c r="J58" i="3"/>
  <c r="M58" i="3"/>
  <c r="L58" i="3"/>
  <c r="K61" i="3"/>
  <c r="L61" i="3"/>
  <c r="J61" i="3"/>
  <c r="M61" i="3"/>
  <c r="N70" i="3"/>
  <c r="J70" i="3"/>
  <c r="L70" i="3"/>
  <c r="K70" i="3"/>
  <c r="M70" i="3"/>
  <c r="K82" i="3"/>
  <c r="J82" i="3"/>
  <c r="N82" i="3"/>
  <c r="M82" i="3"/>
  <c r="L82" i="3"/>
  <c r="G113" i="3"/>
  <c r="M105" i="3"/>
  <c r="I116" i="3"/>
  <c r="L105" i="3"/>
  <c r="J105" i="3"/>
  <c r="N105" i="3"/>
  <c r="K105" i="3"/>
  <c r="E118" i="3"/>
  <c r="E186" i="3"/>
  <c r="H188" i="3"/>
  <c r="I190" i="3"/>
  <c r="K179" i="3"/>
  <c r="J179" i="3"/>
  <c r="N179" i="3"/>
  <c r="M179" i="3"/>
  <c r="L179" i="3"/>
  <c r="N181" i="3"/>
  <c r="L181" i="3"/>
  <c r="K181" i="3"/>
  <c r="J181" i="3"/>
  <c r="M181" i="3"/>
  <c r="I192" i="3"/>
  <c r="V49" i="5"/>
  <c r="U49" i="5"/>
  <c r="W49" i="5"/>
  <c r="T49" i="5"/>
  <c r="S49" i="5"/>
  <c r="J20" i="5"/>
  <c r="I20" i="5"/>
  <c r="L20" i="5"/>
  <c r="K20" i="5"/>
  <c r="M20" i="5"/>
  <c r="J28" i="5"/>
  <c r="I28" i="5"/>
  <c r="M28" i="5"/>
  <c r="L28" i="5"/>
  <c r="K28" i="5"/>
  <c r="M39" i="6"/>
  <c r="K39" i="6"/>
  <c r="J39" i="6"/>
  <c r="L39" i="6"/>
  <c r="I39" i="6"/>
  <c r="G42" i="2"/>
  <c r="M66" i="2"/>
  <c r="L66" i="2"/>
  <c r="K66" i="2"/>
  <c r="J66" i="2"/>
  <c r="L20" i="3"/>
  <c r="N20" i="3"/>
  <c r="M20" i="3"/>
  <c r="K20" i="3"/>
  <c r="J20" i="3"/>
  <c r="N104" i="3"/>
  <c r="L104" i="3"/>
  <c r="J104" i="3"/>
  <c r="I115" i="3"/>
  <c r="M104" i="3"/>
  <c r="K104" i="3"/>
  <c r="M17" i="13"/>
  <c r="K17" i="13"/>
  <c r="I17" i="13"/>
  <c r="J17" i="13"/>
  <c r="L17" i="13"/>
  <c r="J10" i="3"/>
  <c r="N10" i="3"/>
  <c r="M10" i="3"/>
  <c r="K10" i="3"/>
  <c r="L10" i="3"/>
  <c r="J14" i="3"/>
  <c r="K14" i="3"/>
  <c r="N14" i="3"/>
  <c r="M14" i="3"/>
  <c r="L14" i="3"/>
  <c r="J18" i="3"/>
  <c r="K18" i="3"/>
  <c r="N18" i="3"/>
  <c r="M18" i="3"/>
  <c r="L18" i="3"/>
  <c r="M36" i="3"/>
  <c r="L36" i="3"/>
  <c r="J36" i="3"/>
  <c r="K36" i="3"/>
  <c r="N36" i="3"/>
  <c r="J54" i="3"/>
  <c r="K54" i="3"/>
  <c r="L54" i="3"/>
  <c r="M54" i="3"/>
  <c r="M81" i="3"/>
  <c r="L81" i="3"/>
  <c r="J81" i="3"/>
  <c r="K81" i="3"/>
  <c r="N81" i="3"/>
  <c r="K86" i="3"/>
  <c r="J86" i="3"/>
  <c r="N86" i="3"/>
  <c r="L86" i="3"/>
  <c r="M86" i="3"/>
  <c r="K102" i="3"/>
  <c r="J102" i="3"/>
  <c r="I113" i="3"/>
  <c r="N102" i="3"/>
  <c r="L102" i="3"/>
  <c r="M102" i="3"/>
  <c r="E115" i="3"/>
  <c r="G118" i="3"/>
  <c r="N218" i="3"/>
  <c r="M218" i="3"/>
  <c r="K218" i="3"/>
  <c r="J218" i="3"/>
  <c r="L218" i="3"/>
  <c r="K175" i="3"/>
  <c r="J175" i="3"/>
  <c r="I186" i="3"/>
  <c r="N175" i="3"/>
  <c r="L175" i="3"/>
  <c r="M175" i="3"/>
  <c r="N177" i="3"/>
  <c r="L177" i="3"/>
  <c r="K177" i="3"/>
  <c r="J177" i="3"/>
  <c r="M177" i="3"/>
  <c r="I188" i="3"/>
  <c r="W16" i="5"/>
  <c r="V16" i="5"/>
  <c r="T16" i="5"/>
  <c r="S16" i="5"/>
  <c r="U16" i="5"/>
  <c r="T34" i="5"/>
  <c r="S34" i="5"/>
  <c r="V34" i="5"/>
  <c r="U34" i="5"/>
  <c r="W34" i="5"/>
  <c r="W21" i="6"/>
  <c r="U21" i="6"/>
  <c r="T21" i="6"/>
  <c r="V21" i="6"/>
  <c r="S21" i="6"/>
  <c r="O15" i="8"/>
  <c r="N15" i="8"/>
  <c r="H79" i="16"/>
  <c r="L80" i="16"/>
  <c r="K80" i="16"/>
  <c r="J80" i="16"/>
  <c r="I80" i="16"/>
  <c r="E43" i="2"/>
  <c r="N11" i="3"/>
  <c r="M11" i="3"/>
  <c r="L11" i="3"/>
  <c r="K11" i="3"/>
  <c r="J11" i="3"/>
  <c r="N80" i="3"/>
  <c r="J80" i="3"/>
  <c r="M80" i="3"/>
  <c r="L80" i="3"/>
  <c r="K80" i="3"/>
  <c r="E117" i="3"/>
  <c r="N143" i="3"/>
  <c r="L143" i="3"/>
  <c r="K143" i="3"/>
  <c r="J143" i="3"/>
  <c r="M143" i="3"/>
  <c r="G193" i="3"/>
  <c r="N19" i="3"/>
  <c r="M19" i="3"/>
  <c r="J19" i="3"/>
  <c r="L19" i="3"/>
  <c r="K19" i="3"/>
  <c r="N31" i="3"/>
  <c r="J31" i="3"/>
  <c r="K31" i="3"/>
  <c r="M31" i="3"/>
  <c r="L31" i="3"/>
  <c r="M40" i="3"/>
  <c r="L40" i="3"/>
  <c r="J40" i="3"/>
  <c r="K40" i="3"/>
  <c r="L57" i="3"/>
  <c r="K57" i="3"/>
  <c r="J57" i="3"/>
  <c r="M57" i="3"/>
  <c r="M85" i="3"/>
  <c r="L85" i="3"/>
  <c r="J85" i="3"/>
  <c r="N85" i="3"/>
  <c r="K85" i="3"/>
  <c r="K90" i="3"/>
  <c r="J90" i="3"/>
  <c r="N90" i="3"/>
  <c r="L90" i="3"/>
  <c r="M90" i="3"/>
  <c r="H115" i="3"/>
  <c r="F120" i="3"/>
  <c r="G122" i="3"/>
  <c r="K145" i="3"/>
  <c r="J145" i="3"/>
  <c r="N145" i="3"/>
  <c r="L145" i="3"/>
  <c r="M145" i="3"/>
  <c r="K171" i="3"/>
  <c r="J171" i="3"/>
  <c r="N171" i="3"/>
  <c r="L171" i="3"/>
  <c r="M171" i="3"/>
  <c r="N173" i="3"/>
  <c r="L173" i="3"/>
  <c r="K173" i="3"/>
  <c r="J173" i="3"/>
  <c r="M173" i="3"/>
  <c r="F193" i="3"/>
  <c r="T18" i="5"/>
  <c r="S18" i="5"/>
  <c r="V18" i="5"/>
  <c r="U18" i="5"/>
  <c r="W18" i="5"/>
  <c r="T26" i="5"/>
  <c r="S26" i="5"/>
  <c r="W26" i="5"/>
  <c r="V26" i="5"/>
  <c r="U26" i="5"/>
  <c r="W51" i="5"/>
  <c r="V51" i="5"/>
  <c r="T51" i="5"/>
  <c r="S51" i="5"/>
  <c r="U51" i="5"/>
  <c r="N121" i="8"/>
  <c r="O121" i="8"/>
  <c r="N39" i="10"/>
  <c r="O39" i="10"/>
  <c r="T42" i="5"/>
  <c r="S42" i="5"/>
  <c r="W42" i="5"/>
  <c r="V42" i="5"/>
  <c r="U42" i="5"/>
  <c r="J44" i="5"/>
  <c r="I44" i="5"/>
  <c r="M44" i="5"/>
  <c r="L44" i="5"/>
  <c r="K44" i="5"/>
  <c r="W15" i="6"/>
  <c r="V15" i="6"/>
  <c r="T15" i="6"/>
  <c r="S15" i="6"/>
  <c r="U15" i="6"/>
  <c r="W18" i="6"/>
  <c r="V18" i="6"/>
  <c r="T18" i="6"/>
  <c r="S18" i="6"/>
  <c r="U18" i="6"/>
  <c r="M20" i="6"/>
  <c r="L20" i="6"/>
  <c r="J20" i="6"/>
  <c r="I20" i="6"/>
  <c r="K20" i="6"/>
  <c r="W34" i="6"/>
  <c r="V34" i="6"/>
  <c r="T34" i="6"/>
  <c r="S34" i="6"/>
  <c r="U34" i="6"/>
  <c r="M36" i="6"/>
  <c r="L36" i="6"/>
  <c r="J36" i="6"/>
  <c r="I36" i="6"/>
  <c r="K36" i="6"/>
  <c r="W50" i="6"/>
  <c r="V50" i="6"/>
  <c r="T50" i="6"/>
  <c r="S50" i="6"/>
  <c r="U50" i="6"/>
  <c r="M52" i="6"/>
  <c r="L52" i="6"/>
  <c r="J52" i="6"/>
  <c r="I52" i="6"/>
  <c r="K52" i="6"/>
  <c r="O9" i="8"/>
  <c r="N9" i="8"/>
  <c r="O55" i="8"/>
  <c r="N55" i="8"/>
  <c r="O101" i="8"/>
  <c r="N101" i="8"/>
  <c r="O189" i="8"/>
  <c r="N189" i="8"/>
  <c r="O18" i="9"/>
  <c r="P18" i="9"/>
  <c r="N12" i="10"/>
  <c r="O12" i="10"/>
  <c r="L129" i="13"/>
  <c r="J129" i="13"/>
  <c r="M129" i="13"/>
  <c r="K129" i="13"/>
  <c r="I129" i="13"/>
  <c r="Z19" i="13"/>
  <c r="X19" i="13"/>
  <c r="AA19" i="13"/>
  <c r="Y19" i="13"/>
  <c r="W19" i="13"/>
  <c r="M30" i="13"/>
  <c r="K30" i="13"/>
  <c r="I30" i="13"/>
  <c r="L30" i="13"/>
  <c r="J30" i="13"/>
  <c r="M150" i="13"/>
  <c r="K150" i="13"/>
  <c r="I150" i="13"/>
  <c r="L150" i="13"/>
  <c r="J150" i="13"/>
  <c r="K134" i="14"/>
  <c r="J134" i="14"/>
  <c r="I134" i="14"/>
  <c r="M47" i="3"/>
  <c r="J47" i="3"/>
  <c r="K47" i="3"/>
  <c r="L47" i="3"/>
  <c r="M55" i="3"/>
  <c r="L55" i="3"/>
  <c r="K55" i="3"/>
  <c r="J55" i="3"/>
  <c r="F113" i="3"/>
  <c r="H116" i="3"/>
  <c r="F117" i="3"/>
  <c r="H120" i="3"/>
  <c r="F121" i="3"/>
  <c r="L16" i="5"/>
  <c r="K16" i="5"/>
  <c r="J16" i="5"/>
  <c r="I16" i="5"/>
  <c r="M16" i="5"/>
  <c r="L35" i="5"/>
  <c r="K35" i="5"/>
  <c r="J35" i="5"/>
  <c r="I35" i="5"/>
  <c r="M35" i="5"/>
  <c r="L51" i="5"/>
  <c r="K51" i="5"/>
  <c r="M51" i="5"/>
  <c r="J51" i="5"/>
  <c r="I51" i="5"/>
  <c r="J8" i="6"/>
  <c r="I8" i="6"/>
  <c r="M8" i="6"/>
  <c r="L8" i="6"/>
  <c r="K8" i="6"/>
  <c r="J27" i="6"/>
  <c r="I27" i="6"/>
  <c r="M27" i="6"/>
  <c r="L27" i="6"/>
  <c r="K27" i="6"/>
  <c r="J43" i="6"/>
  <c r="I43" i="6"/>
  <c r="M43" i="6"/>
  <c r="L43" i="6"/>
  <c r="K43" i="6"/>
  <c r="O12" i="8"/>
  <c r="N12" i="8"/>
  <c r="N53" i="8"/>
  <c r="O53" i="8"/>
  <c r="N99" i="8"/>
  <c r="O99" i="8"/>
  <c r="N187" i="8"/>
  <c r="O187" i="8"/>
  <c r="K25" i="14"/>
  <c r="J25" i="14"/>
  <c r="I25" i="14"/>
  <c r="M109" i="3"/>
  <c r="L109" i="3"/>
  <c r="J109" i="3"/>
  <c r="I120" i="3"/>
  <c r="N109" i="3"/>
  <c r="K109" i="3"/>
  <c r="G121" i="3"/>
  <c r="E122" i="3"/>
  <c r="M136" i="3"/>
  <c r="L136" i="3"/>
  <c r="J136" i="3"/>
  <c r="N136" i="3"/>
  <c r="K136" i="3"/>
  <c r="M140" i="3"/>
  <c r="L140" i="3"/>
  <c r="J140" i="3"/>
  <c r="N140" i="3"/>
  <c r="K140" i="3"/>
  <c r="M144" i="3"/>
  <c r="L144" i="3"/>
  <c r="J144" i="3"/>
  <c r="N144" i="3"/>
  <c r="K144" i="3"/>
  <c r="M154" i="3"/>
  <c r="L154" i="3"/>
  <c r="J154" i="3"/>
  <c r="K154" i="3"/>
  <c r="N154" i="3"/>
  <c r="M158" i="3"/>
  <c r="L158" i="3"/>
  <c r="J158" i="3"/>
  <c r="K158" i="3"/>
  <c r="N158" i="3"/>
  <c r="M162" i="3"/>
  <c r="L162" i="3"/>
  <c r="J162" i="3"/>
  <c r="N162" i="3"/>
  <c r="K162" i="3"/>
  <c r="M166" i="3"/>
  <c r="L166" i="3"/>
  <c r="J166" i="3"/>
  <c r="N166" i="3"/>
  <c r="K166" i="3"/>
  <c r="M170" i="3"/>
  <c r="L170" i="3"/>
  <c r="J170" i="3"/>
  <c r="N170" i="3"/>
  <c r="K170" i="3"/>
  <c r="M174" i="3"/>
  <c r="L174" i="3"/>
  <c r="J174" i="3"/>
  <c r="N174" i="3"/>
  <c r="K174" i="3"/>
  <c r="M178" i="3"/>
  <c r="I189" i="3"/>
  <c r="L178" i="3"/>
  <c r="J178" i="3"/>
  <c r="N178" i="3"/>
  <c r="K178" i="3"/>
  <c r="M182" i="3"/>
  <c r="L182" i="3"/>
  <c r="J182" i="3"/>
  <c r="I193" i="3"/>
  <c r="N182" i="3"/>
  <c r="K182" i="3"/>
  <c r="M209" i="3"/>
  <c r="L209" i="3"/>
  <c r="J209" i="3"/>
  <c r="N209" i="3"/>
  <c r="K209" i="3"/>
  <c r="L213" i="3"/>
  <c r="N213" i="3"/>
  <c r="M213" i="3"/>
  <c r="J213" i="3"/>
  <c r="K213" i="3"/>
  <c r="W11" i="5"/>
  <c r="U11" i="5"/>
  <c r="T11" i="5"/>
  <c r="S11" i="5"/>
  <c r="V11" i="5"/>
  <c r="M13" i="5"/>
  <c r="K13" i="5"/>
  <c r="J13" i="5"/>
  <c r="I13" i="5"/>
  <c r="L13" i="5"/>
  <c r="W30" i="5"/>
  <c r="U30" i="5"/>
  <c r="T30" i="5"/>
  <c r="S30" i="5"/>
  <c r="V30" i="5"/>
  <c r="M32" i="5"/>
  <c r="K32" i="5"/>
  <c r="J32" i="5"/>
  <c r="I32" i="5"/>
  <c r="L32" i="5"/>
  <c r="W46" i="5"/>
  <c r="U46" i="5"/>
  <c r="T46" i="5"/>
  <c r="V46" i="5"/>
  <c r="S46" i="5"/>
  <c r="M48" i="5"/>
  <c r="K48" i="5"/>
  <c r="J48" i="5"/>
  <c r="L48" i="5"/>
  <c r="I48" i="5"/>
  <c r="M45" i="6"/>
  <c r="L45" i="6"/>
  <c r="I45" i="6"/>
  <c r="K45" i="6"/>
  <c r="J45" i="6"/>
  <c r="V13" i="6"/>
  <c r="U13" i="6"/>
  <c r="W13" i="6"/>
  <c r="T13" i="6"/>
  <c r="S13" i="6"/>
  <c r="L15" i="6"/>
  <c r="K15" i="6"/>
  <c r="M15" i="6"/>
  <c r="J15" i="6"/>
  <c r="I15" i="6"/>
  <c r="L18" i="6"/>
  <c r="K18" i="6"/>
  <c r="M18" i="6"/>
  <c r="J18" i="6"/>
  <c r="I18" i="6"/>
  <c r="V32" i="6"/>
  <c r="U32" i="6"/>
  <c r="W32" i="6"/>
  <c r="T32" i="6"/>
  <c r="S32" i="6"/>
  <c r="L34" i="6"/>
  <c r="K34" i="6"/>
  <c r="M34" i="6"/>
  <c r="J34" i="6"/>
  <c r="I34" i="6"/>
  <c r="V48" i="6"/>
  <c r="U48" i="6"/>
  <c r="W48" i="6"/>
  <c r="T48" i="6"/>
  <c r="S48" i="6"/>
  <c r="L50" i="6"/>
  <c r="K50" i="6"/>
  <c r="M50" i="6"/>
  <c r="J50" i="6"/>
  <c r="I50" i="6"/>
  <c r="O17" i="8"/>
  <c r="N17" i="8"/>
  <c r="O167" i="8"/>
  <c r="N167" i="8"/>
  <c r="R15" i="9"/>
  <c r="S15" i="9"/>
  <c r="M30" i="15"/>
  <c r="L30" i="15"/>
  <c r="K30" i="15"/>
  <c r="J30" i="15"/>
  <c r="I30" i="15"/>
  <c r="L45" i="16"/>
  <c r="K45" i="16"/>
  <c r="J45" i="16"/>
  <c r="I45" i="16"/>
  <c r="H113" i="3"/>
  <c r="F114" i="3"/>
  <c r="H117" i="3"/>
  <c r="F118" i="3"/>
  <c r="H121" i="3"/>
  <c r="F122" i="3"/>
  <c r="H186" i="3"/>
  <c r="H190" i="3"/>
  <c r="H194" i="3"/>
  <c r="W8" i="5"/>
  <c r="V8" i="5"/>
  <c r="T8" i="5"/>
  <c r="S8" i="5"/>
  <c r="U8" i="5"/>
  <c r="M10" i="5"/>
  <c r="L10" i="5"/>
  <c r="J10" i="5"/>
  <c r="I10" i="5"/>
  <c r="K10" i="5"/>
  <c r="W27" i="5"/>
  <c r="V27" i="5"/>
  <c r="T27" i="5"/>
  <c r="S27" i="5"/>
  <c r="U27" i="5"/>
  <c r="M29" i="5"/>
  <c r="L29" i="5"/>
  <c r="J29" i="5"/>
  <c r="I29" i="5"/>
  <c r="K29" i="5"/>
  <c r="W43" i="5"/>
  <c r="V43" i="5"/>
  <c r="T43" i="5"/>
  <c r="S43" i="5"/>
  <c r="U43" i="5"/>
  <c r="M45" i="5"/>
  <c r="L45" i="5"/>
  <c r="J45" i="5"/>
  <c r="I45" i="5"/>
  <c r="K45" i="5"/>
  <c r="W10" i="6"/>
  <c r="U10" i="6"/>
  <c r="T10" i="6"/>
  <c r="V10" i="6"/>
  <c r="S10" i="6"/>
  <c r="M12" i="6"/>
  <c r="K12" i="6"/>
  <c r="J12" i="6"/>
  <c r="L12" i="6"/>
  <c r="I12" i="6"/>
  <c r="W29" i="6"/>
  <c r="U29" i="6"/>
  <c r="T29" i="6"/>
  <c r="V29" i="6"/>
  <c r="S29" i="6"/>
  <c r="M31" i="6"/>
  <c r="K31" i="6"/>
  <c r="J31" i="6"/>
  <c r="L31" i="6"/>
  <c r="I31" i="6"/>
  <c r="W45" i="6"/>
  <c r="U45" i="6"/>
  <c r="T45" i="6"/>
  <c r="V45" i="6"/>
  <c r="S45" i="6"/>
  <c r="M47" i="6"/>
  <c r="K47" i="6"/>
  <c r="J47" i="6"/>
  <c r="L47" i="6"/>
  <c r="I47" i="6"/>
  <c r="N61" i="8"/>
  <c r="O61" i="8"/>
  <c r="N165" i="8"/>
  <c r="O165" i="8"/>
  <c r="O229" i="8"/>
  <c r="N229" i="8"/>
  <c r="K15" i="13"/>
  <c r="J15" i="13"/>
  <c r="I15" i="13"/>
  <c r="M15" i="13"/>
  <c r="L15" i="13"/>
  <c r="K100" i="14"/>
  <c r="J100" i="14"/>
  <c r="I100" i="14"/>
  <c r="L62" i="17"/>
  <c r="K62" i="17"/>
  <c r="J62" i="17"/>
  <c r="I62" i="17"/>
  <c r="J36" i="5"/>
  <c r="I36" i="5"/>
  <c r="L36" i="5"/>
  <c r="K36" i="5"/>
  <c r="M36" i="5"/>
  <c r="T50" i="5"/>
  <c r="S50" i="5"/>
  <c r="V50" i="5"/>
  <c r="U50" i="5"/>
  <c r="W50" i="5"/>
  <c r="J52" i="5"/>
  <c r="I52" i="5"/>
  <c r="L52" i="5"/>
  <c r="K52" i="5"/>
  <c r="M52" i="5"/>
  <c r="W7" i="6"/>
  <c r="V7" i="6"/>
  <c r="T7" i="6"/>
  <c r="S7" i="6"/>
  <c r="U7" i="6"/>
  <c r="M9" i="6"/>
  <c r="L9" i="6"/>
  <c r="J9" i="6"/>
  <c r="I9" i="6"/>
  <c r="K9" i="6"/>
  <c r="W26" i="6"/>
  <c r="V26" i="6"/>
  <c r="T26" i="6"/>
  <c r="S26" i="6"/>
  <c r="U26" i="6"/>
  <c r="M28" i="6"/>
  <c r="L28" i="6"/>
  <c r="J28" i="6"/>
  <c r="I28" i="6"/>
  <c r="K28" i="6"/>
  <c r="W42" i="6"/>
  <c r="V42" i="6"/>
  <c r="T42" i="6"/>
  <c r="S42" i="6"/>
  <c r="U42" i="6"/>
  <c r="M44" i="6"/>
  <c r="L44" i="6"/>
  <c r="J44" i="6"/>
  <c r="I44" i="6"/>
  <c r="K44" i="6"/>
  <c r="O36" i="8"/>
  <c r="N36" i="8"/>
  <c r="O145" i="8"/>
  <c r="N145" i="8"/>
  <c r="O37" i="10"/>
  <c r="N37" i="10"/>
  <c r="K26" i="13"/>
  <c r="J26" i="13"/>
  <c r="I26" i="13"/>
  <c r="M26" i="13"/>
  <c r="H34" i="13"/>
  <c r="L26" i="13"/>
  <c r="M88" i="13"/>
  <c r="L88" i="13"/>
  <c r="K88" i="13"/>
  <c r="J88" i="13"/>
  <c r="I88" i="13"/>
  <c r="J43" i="3"/>
  <c r="M43" i="3"/>
  <c r="L43" i="3"/>
  <c r="K43" i="3"/>
  <c r="J51" i="3"/>
  <c r="M51" i="3"/>
  <c r="L51" i="3"/>
  <c r="K51" i="3"/>
  <c r="J59" i="3"/>
  <c r="M59" i="3"/>
  <c r="L59" i="3"/>
  <c r="K59" i="3"/>
  <c r="H114" i="3"/>
  <c r="F115" i="3"/>
  <c r="H118" i="3"/>
  <c r="F119" i="3"/>
  <c r="H122" i="3"/>
  <c r="F123" i="3"/>
  <c r="M46" i="5"/>
  <c r="L46" i="5"/>
  <c r="J46" i="5"/>
  <c r="I46" i="5"/>
  <c r="K46" i="5"/>
  <c r="L8" i="5"/>
  <c r="K8" i="5"/>
  <c r="I8" i="5"/>
  <c r="M8" i="5"/>
  <c r="J8" i="5"/>
  <c r="L27" i="5"/>
  <c r="K27" i="5"/>
  <c r="I27" i="5"/>
  <c r="M27" i="5"/>
  <c r="J27" i="5"/>
  <c r="L43" i="5"/>
  <c r="K43" i="5"/>
  <c r="I43" i="5"/>
  <c r="M43" i="5"/>
  <c r="J43" i="5"/>
  <c r="T14" i="6"/>
  <c r="S14" i="6"/>
  <c r="U14" i="6"/>
  <c r="W14" i="6"/>
  <c r="V14" i="6"/>
  <c r="J16" i="6"/>
  <c r="I16" i="6"/>
  <c r="K16" i="6"/>
  <c r="M16" i="6"/>
  <c r="L16" i="6"/>
  <c r="J35" i="6"/>
  <c r="I35" i="6"/>
  <c r="K35" i="6"/>
  <c r="M35" i="6"/>
  <c r="L35" i="6"/>
  <c r="J51" i="6"/>
  <c r="I51" i="6"/>
  <c r="K51" i="6"/>
  <c r="M51" i="6"/>
  <c r="L51" i="6"/>
  <c r="N34" i="8"/>
  <c r="O34" i="8"/>
  <c r="O82" i="8"/>
  <c r="N82" i="8"/>
  <c r="N143" i="8"/>
  <c r="O143" i="8"/>
  <c r="O10" i="10"/>
  <c r="N10" i="10"/>
  <c r="M16" i="13"/>
  <c r="L16" i="13"/>
  <c r="K16" i="13"/>
  <c r="I16" i="13"/>
  <c r="J16" i="13"/>
  <c r="L30" i="3"/>
  <c r="N30" i="3"/>
  <c r="M30" i="3"/>
  <c r="K30" i="3"/>
  <c r="J30" i="3"/>
  <c r="L34" i="3"/>
  <c r="N34" i="3"/>
  <c r="M34" i="3"/>
  <c r="K34" i="3"/>
  <c r="J34" i="3"/>
  <c r="L38" i="3"/>
  <c r="N38" i="3"/>
  <c r="M38" i="3"/>
  <c r="K38" i="3"/>
  <c r="J38" i="3"/>
  <c r="L44" i="3"/>
  <c r="K44" i="3"/>
  <c r="J44" i="3"/>
  <c r="M44" i="3"/>
  <c r="L52" i="3"/>
  <c r="M52" i="3"/>
  <c r="K52" i="3"/>
  <c r="J52" i="3"/>
  <c r="L60" i="3"/>
  <c r="J60" i="3"/>
  <c r="M60" i="3"/>
  <c r="K60" i="3"/>
  <c r="L65" i="3"/>
  <c r="K65" i="3"/>
  <c r="J65" i="3"/>
  <c r="M65" i="3"/>
  <c r="N65" i="3"/>
  <c r="L69" i="3"/>
  <c r="J69" i="3"/>
  <c r="N69" i="3"/>
  <c r="K69" i="3"/>
  <c r="M69" i="3"/>
  <c r="L83" i="3"/>
  <c r="N83" i="3"/>
  <c r="M83" i="3"/>
  <c r="K83" i="3"/>
  <c r="J83" i="3"/>
  <c r="L87" i="3"/>
  <c r="N87" i="3"/>
  <c r="M87" i="3"/>
  <c r="K87" i="3"/>
  <c r="J87" i="3"/>
  <c r="L91" i="3"/>
  <c r="M91" i="3"/>
  <c r="N91" i="3"/>
  <c r="K91" i="3"/>
  <c r="J91" i="3"/>
  <c r="L95" i="3"/>
  <c r="K95" i="3"/>
  <c r="M95" i="3"/>
  <c r="J95" i="3"/>
  <c r="N95" i="3"/>
  <c r="N99" i="3"/>
  <c r="L99" i="3"/>
  <c r="J99" i="3"/>
  <c r="K99" i="3"/>
  <c r="M99" i="3"/>
  <c r="I114" i="3"/>
  <c r="N103" i="3"/>
  <c r="L103" i="3"/>
  <c r="M103" i="3"/>
  <c r="K103" i="3"/>
  <c r="J103" i="3"/>
  <c r="G115" i="3"/>
  <c r="E116" i="3"/>
  <c r="N107" i="3"/>
  <c r="L107" i="3"/>
  <c r="J107" i="3"/>
  <c r="I118" i="3"/>
  <c r="K107" i="3"/>
  <c r="M107" i="3"/>
  <c r="G119" i="3"/>
  <c r="E120" i="3"/>
  <c r="I122" i="3"/>
  <c r="N111" i="3"/>
  <c r="M111" i="3"/>
  <c r="L111" i="3"/>
  <c r="J111" i="3"/>
  <c r="K111" i="3"/>
  <c r="G123" i="3"/>
  <c r="W22" i="5"/>
  <c r="U22" i="5"/>
  <c r="T22" i="5"/>
  <c r="S22" i="5"/>
  <c r="V22" i="5"/>
  <c r="M24" i="5"/>
  <c r="K24" i="5"/>
  <c r="J24" i="5"/>
  <c r="L24" i="5"/>
  <c r="I24" i="5"/>
  <c r="W38" i="5"/>
  <c r="U38" i="5"/>
  <c r="T38" i="5"/>
  <c r="V38" i="5"/>
  <c r="S38" i="5"/>
  <c r="M40" i="5"/>
  <c r="K40" i="5"/>
  <c r="J40" i="5"/>
  <c r="L40" i="5"/>
  <c r="I40" i="5"/>
  <c r="L7" i="6"/>
  <c r="K7" i="6"/>
  <c r="M7" i="6"/>
  <c r="J7" i="6"/>
  <c r="I7" i="6"/>
  <c r="V24" i="6"/>
  <c r="U24" i="6"/>
  <c r="W24" i="6"/>
  <c r="T24" i="6"/>
  <c r="S24" i="6"/>
  <c r="L26" i="6"/>
  <c r="K26" i="6"/>
  <c r="M26" i="6"/>
  <c r="J26" i="6"/>
  <c r="I26" i="6"/>
  <c r="V40" i="6"/>
  <c r="U40" i="6"/>
  <c r="W40" i="6"/>
  <c r="T40" i="6"/>
  <c r="S40" i="6"/>
  <c r="L42" i="6"/>
  <c r="K42" i="6"/>
  <c r="M42" i="6"/>
  <c r="J42" i="6"/>
  <c r="I42" i="6"/>
  <c r="N80" i="8"/>
  <c r="O80" i="8"/>
  <c r="O123" i="8"/>
  <c r="N123" i="8"/>
  <c r="O211" i="8"/>
  <c r="N211" i="8"/>
  <c r="O236" i="8"/>
  <c r="N236" i="8"/>
  <c r="U6" i="12"/>
  <c r="V6" i="12"/>
  <c r="X6" i="12"/>
  <c r="M28" i="13"/>
  <c r="L28" i="13"/>
  <c r="K28" i="13"/>
  <c r="I28" i="13"/>
  <c r="J28" i="13"/>
  <c r="O31" i="8"/>
  <c r="N31" i="8"/>
  <c r="O39" i="8"/>
  <c r="N39" i="8"/>
  <c r="O58" i="8"/>
  <c r="N58" i="8"/>
  <c r="O77" i="8"/>
  <c r="N77" i="8"/>
  <c r="O104" i="8"/>
  <c r="N104" i="8"/>
  <c r="O126" i="8"/>
  <c r="N126" i="8"/>
  <c r="O148" i="8"/>
  <c r="N148" i="8"/>
  <c r="O170" i="8"/>
  <c r="N170" i="8"/>
  <c r="O192" i="8"/>
  <c r="N192" i="8"/>
  <c r="O214" i="8"/>
  <c r="N214" i="8"/>
  <c r="S17" i="9"/>
  <c r="R17" i="9"/>
  <c r="P20" i="9"/>
  <c r="O20" i="9"/>
  <c r="O60" i="10"/>
  <c r="N60" i="10"/>
  <c r="K19" i="13"/>
  <c r="J19" i="13"/>
  <c r="I19" i="13"/>
  <c r="M19" i="13"/>
  <c r="L19" i="13"/>
  <c r="M22" i="13"/>
  <c r="K22" i="13"/>
  <c r="I22" i="13"/>
  <c r="L22" i="13"/>
  <c r="J22" i="13"/>
  <c r="H90" i="13"/>
  <c r="M82" i="13"/>
  <c r="L82" i="13"/>
  <c r="K82" i="13"/>
  <c r="I82" i="13"/>
  <c r="J82" i="13"/>
  <c r="J137" i="13"/>
  <c r="I137" i="13"/>
  <c r="M137" i="13"/>
  <c r="K137" i="13"/>
  <c r="L137" i="13"/>
  <c r="K40" i="14"/>
  <c r="J40" i="14"/>
  <c r="I40" i="14"/>
  <c r="AA13" i="15"/>
  <c r="Z13" i="15"/>
  <c r="Y13" i="15"/>
  <c r="X13" i="15"/>
  <c r="W13" i="15"/>
  <c r="V21" i="15"/>
  <c r="M142" i="15"/>
  <c r="L142" i="15"/>
  <c r="K142" i="15"/>
  <c r="J142" i="15"/>
  <c r="I142" i="15"/>
  <c r="O14" i="8"/>
  <c r="N14" i="8"/>
  <c r="O33" i="8"/>
  <c r="N33" i="8"/>
  <c r="O98" i="8"/>
  <c r="N98" i="8"/>
  <c r="O106" i="8"/>
  <c r="N106" i="8"/>
  <c r="P9" i="9"/>
  <c r="O9" i="9"/>
  <c r="M37" i="13"/>
  <c r="L37" i="13"/>
  <c r="K37" i="13"/>
  <c r="I37" i="13"/>
  <c r="J37" i="13"/>
  <c r="M39" i="13"/>
  <c r="K39" i="13"/>
  <c r="I39" i="13"/>
  <c r="L39" i="13"/>
  <c r="J39" i="13"/>
  <c r="J120" i="13"/>
  <c r="I120" i="13"/>
  <c r="M120" i="13"/>
  <c r="K120" i="13"/>
  <c r="L120" i="13"/>
  <c r="K74" i="14"/>
  <c r="J74" i="14"/>
  <c r="I74" i="14"/>
  <c r="M108" i="15"/>
  <c r="L108" i="15"/>
  <c r="K108" i="15"/>
  <c r="J108" i="15"/>
  <c r="I108" i="15"/>
  <c r="L71" i="16"/>
  <c r="K71" i="16"/>
  <c r="J71" i="16"/>
  <c r="I71" i="16"/>
  <c r="O11" i="8"/>
  <c r="N11" i="8"/>
  <c r="O38" i="8"/>
  <c r="N38" i="8"/>
  <c r="O103" i="8"/>
  <c r="N103" i="8"/>
  <c r="O10" i="9"/>
  <c r="P10" i="9"/>
  <c r="N58" i="10"/>
  <c r="O58" i="10"/>
  <c r="K6" i="12"/>
  <c r="J6" i="12"/>
  <c r="I6" i="12"/>
  <c r="H53" i="12"/>
  <c r="M6" i="12"/>
  <c r="N6" i="12"/>
  <c r="L6" i="12"/>
  <c r="M7" i="12"/>
  <c r="L7" i="12"/>
  <c r="K7" i="12"/>
  <c r="I7" i="12"/>
  <c r="H54" i="12"/>
  <c r="N7" i="12"/>
  <c r="J7" i="12"/>
  <c r="H55" i="12"/>
  <c r="N8" i="12"/>
  <c r="M8" i="12"/>
  <c r="K8" i="12"/>
  <c r="I8" i="12"/>
  <c r="L8" i="12"/>
  <c r="J8" i="12"/>
  <c r="K43" i="13"/>
  <c r="J43" i="13"/>
  <c r="I43" i="13"/>
  <c r="M43" i="13"/>
  <c r="L43" i="13"/>
  <c r="M45" i="13"/>
  <c r="L45" i="13"/>
  <c r="K45" i="13"/>
  <c r="I45" i="13"/>
  <c r="J45" i="13"/>
  <c r="M47" i="13"/>
  <c r="K47" i="13"/>
  <c r="I47" i="13"/>
  <c r="L47" i="13"/>
  <c r="J47" i="13"/>
  <c r="M80" i="13"/>
  <c r="L80" i="13"/>
  <c r="K80" i="13"/>
  <c r="J80" i="13"/>
  <c r="I80" i="13"/>
  <c r="K31" i="14"/>
  <c r="J31" i="14"/>
  <c r="I31" i="14"/>
  <c r="AA9" i="15"/>
  <c r="Z9" i="15"/>
  <c r="Y9" i="15"/>
  <c r="X9" i="15"/>
  <c r="W9" i="15"/>
  <c r="Z16" i="16"/>
  <c r="Y16" i="16"/>
  <c r="X16" i="16"/>
  <c r="W16" i="16"/>
  <c r="O16" i="8"/>
  <c r="N16" i="8"/>
  <c r="O35" i="8"/>
  <c r="N35" i="8"/>
  <c r="O54" i="8"/>
  <c r="N54" i="8"/>
  <c r="O62" i="8"/>
  <c r="N62" i="8"/>
  <c r="O100" i="8"/>
  <c r="N100" i="8"/>
  <c r="O122" i="8"/>
  <c r="N122" i="8"/>
  <c r="O144" i="8"/>
  <c r="N144" i="8"/>
  <c r="O166" i="8"/>
  <c r="N166" i="8"/>
  <c r="O188" i="8"/>
  <c r="N188" i="8"/>
  <c r="O210" i="8"/>
  <c r="N210" i="8"/>
  <c r="S9" i="9"/>
  <c r="R9" i="9"/>
  <c r="P12" i="9"/>
  <c r="O12" i="9"/>
  <c r="O14" i="10"/>
  <c r="N14" i="10"/>
  <c r="K10" i="12"/>
  <c r="J10" i="12"/>
  <c r="I10" i="12"/>
  <c r="M10" i="12"/>
  <c r="N10" i="12"/>
  <c r="L10" i="12"/>
  <c r="K52" i="13"/>
  <c r="J52" i="13"/>
  <c r="I52" i="13"/>
  <c r="M52" i="13"/>
  <c r="L52" i="13"/>
  <c r="M54" i="13"/>
  <c r="L54" i="13"/>
  <c r="K54" i="13"/>
  <c r="I54" i="13"/>
  <c r="H62" i="13"/>
  <c r="J54" i="13"/>
  <c r="M56" i="13"/>
  <c r="K56" i="13"/>
  <c r="I56" i="13"/>
  <c r="L56" i="13"/>
  <c r="J56" i="13"/>
  <c r="J102" i="13"/>
  <c r="I102" i="13"/>
  <c r="M102" i="13"/>
  <c r="K102" i="13"/>
  <c r="L102" i="13"/>
  <c r="K109" i="14"/>
  <c r="J109" i="14"/>
  <c r="I109" i="14"/>
  <c r="M73" i="15"/>
  <c r="L73" i="15"/>
  <c r="K73" i="15"/>
  <c r="J73" i="15"/>
  <c r="I73" i="15"/>
  <c r="N13" i="8"/>
  <c r="O13" i="8"/>
  <c r="N32" i="8"/>
  <c r="O32" i="8"/>
  <c r="N40" i="8"/>
  <c r="O40" i="8"/>
  <c r="N97" i="8"/>
  <c r="O97" i="8"/>
  <c r="N105" i="8"/>
  <c r="O105" i="8"/>
  <c r="R13" i="9"/>
  <c r="S13" i="9"/>
  <c r="O16" i="9"/>
  <c r="P16" i="9"/>
  <c r="N18" i="10"/>
  <c r="O18" i="10"/>
  <c r="N56" i="10"/>
  <c r="O56" i="10"/>
  <c r="M12" i="12"/>
  <c r="L12" i="12"/>
  <c r="K12" i="12"/>
  <c r="I12" i="12"/>
  <c r="J12" i="12"/>
  <c r="N12" i="12"/>
  <c r="M8" i="13"/>
  <c r="L8" i="13"/>
  <c r="K8" i="13"/>
  <c r="I8" i="13"/>
  <c r="J8" i="13"/>
  <c r="M9" i="13"/>
  <c r="K9" i="13"/>
  <c r="I9" i="13"/>
  <c r="J9" i="13"/>
  <c r="L9" i="13"/>
  <c r="K60" i="13"/>
  <c r="J60" i="13"/>
  <c r="I60" i="13"/>
  <c r="M60" i="13"/>
  <c r="L60" i="13"/>
  <c r="M65" i="13"/>
  <c r="K65" i="13"/>
  <c r="I65" i="13"/>
  <c r="J65" i="13"/>
  <c r="L65" i="13"/>
  <c r="M115" i="13"/>
  <c r="K115" i="13"/>
  <c r="I115" i="13"/>
  <c r="L115" i="13"/>
  <c r="J115" i="13"/>
  <c r="K14" i="14"/>
  <c r="I14" i="14"/>
  <c r="J14" i="14"/>
  <c r="M99" i="15"/>
  <c r="L99" i="15"/>
  <c r="K99" i="15"/>
  <c r="J99" i="15"/>
  <c r="I99" i="15"/>
  <c r="L114" i="16"/>
  <c r="K114" i="16"/>
  <c r="J114" i="16"/>
  <c r="I114" i="16"/>
  <c r="Z17" i="17"/>
  <c r="Y17" i="17"/>
  <c r="X17" i="17"/>
  <c r="W17" i="17"/>
  <c r="N10" i="8"/>
  <c r="O10" i="8"/>
  <c r="N18" i="8"/>
  <c r="O18" i="8"/>
  <c r="O37" i="8"/>
  <c r="N37" i="8"/>
  <c r="O102" i="8"/>
  <c r="N102" i="8"/>
  <c r="S14" i="9"/>
  <c r="R14" i="9"/>
  <c r="P17" i="9"/>
  <c r="O17" i="9"/>
  <c r="O61" i="10"/>
  <c r="N61" i="10"/>
  <c r="N51" i="12"/>
  <c r="L51" i="12"/>
  <c r="J51" i="12"/>
  <c r="M51" i="12"/>
  <c r="I51" i="12"/>
  <c r="K51" i="12"/>
  <c r="N14" i="12"/>
  <c r="M14" i="12"/>
  <c r="K14" i="12"/>
  <c r="I14" i="12"/>
  <c r="L14" i="12"/>
  <c r="J14" i="12"/>
  <c r="K11" i="13"/>
  <c r="J11" i="13"/>
  <c r="I11" i="13"/>
  <c r="M11" i="13"/>
  <c r="L11" i="13"/>
  <c r="M12" i="13"/>
  <c r="L12" i="13"/>
  <c r="K12" i="13"/>
  <c r="I12" i="13"/>
  <c r="H20" i="13"/>
  <c r="J12" i="13"/>
  <c r="M13" i="13"/>
  <c r="K13" i="13"/>
  <c r="I13" i="13"/>
  <c r="L13" i="13"/>
  <c r="J13" i="13"/>
  <c r="K69" i="13"/>
  <c r="J69" i="13"/>
  <c r="I69" i="13"/>
  <c r="M69" i="13"/>
  <c r="L69" i="13"/>
  <c r="M71" i="13"/>
  <c r="L71" i="13"/>
  <c r="K71" i="13"/>
  <c r="I71" i="13"/>
  <c r="J71" i="13"/>
  <c r="M73" i="13"/>
  <c r="K73" i="13"/>
  <c r="I73" i="13"/>
  <c r="L73" i="13"/>
  <c r="J73" i="13"/>
  <c r="J154" i="13"/>
  <c r="I154" i="13"/>
  <c r="M154" i="13"/>
  <c r="K154" i="13"/>
  <c r="L154" i="13"/>
  <c r="K143" i="14"/>
  <c r="J143" i="14"/>
  <c r="I143" i="14"/>
  <c r="M39" i="15"/>
  <c r="L39" i="15"/>
  <c r="K39" i="15"/>
  <c r="J39" i="15"/>
  <c r="I39" i="15"/>
  <c r="Z12" i="16"/>
  <c r="Y12" i="16"/>
  <c r="X12" i="16"/>
  <c r="W12" i="16"/>
  <c r="L140" i="16"/>
  <c r="K140" i="16"/>
  <c r="J140" i="16"/>
  <c r="I140" i="16"/>
  <c r="K66" i="18"/>
  <c r="J66" i="18"/>
  <c r="I66" i="18"/>
  <c r="N13" i="12"/>
  <c r="M13" i="12"/>
  <c r="L13" i="12"/>
  <c r="J13" i="12"/>
  <c r="I13" i="12"/>
  <c r="K13" i="12"/>
  <c r="N18" i="12"/>
  <c r="M18" i="12"/>
  <c r="L18" i="12"/>
  <c r="J18" i="12"/>
  <c r="I18" i="12"/>
  <c r="K18" i="12"/>
  <c r="N22" i="12"/>
  <c r="M22" i="12"/>
  <c r="L22" i="12"/>
  <c r="J22" i="12"/>
  <c r="K22" i="12"/>
  <c r="I22" i="12"/>
  <c r="N26" i="12"/>
  <c r="M26" i="12"/>
  <c r="L26" i="12"/>
  <c r="J26" i="12"/>
  <c r="K26" i="12"/>
  <c r="I26" i="12"/>
  <c r="N30" i="12"/>
  <c r="M30" i="12"/>
  <c r="L30" i="12"/>
  <c r="J30" i="12"/>
  <c r="K30" i="12"/>
  <c r="I30" i="12"/>
  <c r="K16" i="14"/>
  <c r="I16" i="14"/>
  <c r="J16" i="14"/>
  <c r="K47" i="14"/>
  <c r="J47" i="14"/>
  <c r="I47" i="14"/>
  <c r="K82" i="14"/>
  <c r="J82" i="14"/>
  <c r="I82" i="14"/>
  <c r="K116" i="14"/>
  <c r="J116" i="14"/>
  <c r="I116" i="14"/>
  <c r="K151" i="14"/>
  <c r="J151" i="14"/>
  <c r="I151" i="14"/>
  <c r="M27" i="15"/>
  <c r="L27" i="15"/>
  <c r="K27" i="15"/>
  <c r="J27" i="15"/>
  <c r="H35" i="15"/>
  <c r="I27" i="15"/>
  <c r="M61" i="15"/>
  <c r="L61" i="15"/>
  <c r="K61" i="15"/>
  <c r="J61" i="15"/>
  <c r="I61" i="15"/>
  <c r="M96" i="15"/>
  <c r="L96" i="15"/>
  <c r="K96" i="15"/>
  <c r="J96" i="15"/>
  <c r="I96" i="15"/>
  <c r="M130" i="15"/>
  <c r="L130" i="15"/>
  <c r="K130" i="15"/>
  <c r="J130" i="15"/>
  <c r="I130" i="15"/>
  <c r="L18" i="16"/>
  <c r="K18" i="16"/>
  <c r="J18" i="16"/>
  <c r="I18" i="16"/>
  <c r="L48" i="16"/>
  <c r="K48" i="16"/>
  <c r="J48" i="16"/>
  <c r="I48" i="16"/>
  <c r="L83" i="16"/>
  <c r="K83" i="16"/>
  <c r="J83" i="16"/>
  <c r="I83" i="16"/>
  <c r="H91" i="16"/>
  <c r="L117" i="16"/>
  <c r="K117" i="16"/>
  <c r="J117" i="16"/>
  <c r="I117" i="16"/>
  <c r="L152" i="16"/>
  <c r="K152" i="16"/>
  <c r="J152" i="16"/>
  <c r="I152" i="16"/>
  <c r="M54" i="17"/>
  <c r="L54" i="17"/>
  <c r="K54" i="17"/>
  <c r="J54" i="17"/>
  <c r="I54" i="17"/>
  <c r="P11" i="9"/>
  <c r="O11" i="9"/>
  <c r="S16" i="9"/>
  <c r="R16" i="9"/>
  <c r="P19" i="9"/>
  <c r="O19" i="9"/>
  <c r="K22" i="14"/>
  <c r="I22" i="14"/>
  <c r="J22" i="14"/>
  <c r="K56" i="14"/>
  <c r="J56" i="14"/>
  <c r="I56" i="14"/>
  <c r="K90" i="14"/>
  <c r="J90" i="14"/>
  <c r="I90" i="14"/>
  <c r="K125" i="14"/>
  <c r="J125" i="14"/>
  <c r="I125" i="14"/>
  <c r="K159" i="14"/>
  <c r="J159" i="14"/>
  <c r="I159" i="14"/>
  <c r="M20" i="15"/>
  <c r="L20" i="15"/>
  <c r="K20" i="15"/>
  <c r="J20" i="15"/>
  <c r="I20" i="15"/>
  <c r="M53" i="15"/>
  <c r="L53" i="15"/>
  <c r="K53" i="15"/>
  <c r="J53" i="15"/>
  <c r="I53" i="15"/>
  <c r="M87" i="15"/>
  <c r="L87" i="15"/>
  <c r="K87" i="15"/>
  <c r="J87" i="15"/>
  <c r="I87" i="15"/>
  <c r="M122" i="15"/>
  <c r="L122" i="15"/>
  <c r="K122" i="15"/>
  <c r="J122" i="15"/>
  <c r="I122" i="15"/>
  <c r="M156" i="15"/>
  <c r="L156" i="15"/>
  <c r="K156" i="15"/>
  <c r="J156" i="15"/>
  <c r="I156" i="15"/>
  <c r="L14" i="16"/>
  <c r="K14" i="16"/>
  <c r="J14" i="16"/>
  <c r="I14" i="16"/>
  <c r="L40" i="16"/>
  <c r="K40" i="16"/>
  <c r="J40" i="16"/>
  <c r="I40" i="16"/>
  <c r="L74" i="16"/>
  <c r="K74" i="16"/>
  <c r="J74" i="16"/>
  <c r="I74" i="16"/>
  <c r="L109" i="16"/>
  <c r="K109" i="16"/>
  <c r="J109" i="16"/>
  <c r="I109" i="16"/>
  <c r="L143" i="16"/>
  <c r="K143" i="16"/>
  <c r="J143" i="16"/>
  <c r="I143" i="16"/>
  <c r="L18" i="17"/>
  <c r="K18" i="17"/>
  <c r="J18" i="17"/>
  <c r="I18" i="17"/>
  <c r="M18" i="17"/>
  <c r="K78" i="13"/>
  <c r="J78" i="13"/>
  <c r="I78" i="13"/>
  <c r="M78" i="13"/>
  <c r="L78" i="13"/>
  <c r="K86" i="13"/>
  <c r="J86" i="13"/>
  <c r="I86" i="13"/>
  <c r="M86" i="13"/>
  <c r="L86" i="13"/>
  <c r="J94" i="13"/>
  <c r="I94" i="13"/>
  <c r="M94" i="13"/>
  <c r="L94" i="13"/>
  <c r="K94" i="13"/>
  <c r="J111" i="13"/>
  <c r="I111" i="13"/>
  <c r="M111" i="13"/>
  <c r="L111" i="13"/>
  <c r="K111" i="13"/>
  <c r="J128" i="13"/>
  <c r="I128" i="13"/>
  <c r="M128" i="13"/>
  <c r="L128" i="13"/>
  <c r="K128" i="13"/>
  <c r="J145" i="13"/>
  <c r="I145" i="13"/>
  <c r="M145" i="13"/>
  <c r="L145" i="13"/>
  <c r="K145" i="13"/>
  <c r="V14" i="14"/>
  <c r="T14" i="14"/>
  <c r="U14" i="14"/>
  <c r="J21" i="14"/>
  <c r="K21" i="14"/>
  <c r="I21" i="14"/>
  <c r="K48" i="14"/>
  <c r="J48" i="14"/>
  <c r="I48" i="14"/>
  <c r="K83" i="14"/>
  <c r="J83" i="14"/>
  <c r="I83" i="14"/>
  <c r="K117" i="14"/>
  <c r="J117" i="14"/>
  <c r="I117" i="14"/>
  <c r="K152" i="14"/>
  <c r="J152" i="14"/>
  <c r="I152" i="14"/>
  <c r="M56" i="15"/>
  <c r="L56" i="15"/>
  <c r="K56" i="15"/>
  <c r="J56" i="15"/>
  <c r="I56" i="15"/>
  <c r="M90" i="15"/>
  <c r="L90" i="15"/>
  <c r="K90" i="15"/>
  <c r="J90" i="15"/>
  <c r="I90" i="15"/>
  <c r="M125" i="15"/>
  <c r="L125" i="15"/>
  <c r="K125" i="15"/>
  <c r="J125" i="15"/>
  <c r="I125" i="15"/>
  <c r="H133" i="15"/>
  <c r="M159" i="15"/>
  <c r="L159" i="15"/>
  <c r="K159" i="15"/>
  <c r="J159" i="15"/>
  <c r="I159" i="15"/>
  <c r="L28" i="16"/>
  <c r="K28" i="16"/>
  <c r="J28" i="16"/>
  <c r="I28" i="16"/>
  <c r="L62" i="16"/>
  <c r="K62" i="16"/>
  <c r="J62" i="16"/>
  <c r="I62" i="16"/>
  <c r="L97" i="16"/>
  <c r="K97" i="16"/>
  <c r="J97" i="16"/>
  <c r="I97" i="16"/>
  <c r="H105" i="16"/>
  <c r="L131" i="16"/>
  <c r="K131" i="16"/>
  <c r="J131" i="16"/>
  <c r="I131" i="16"/>
  <c r="S10" i="9"/>
  <c r="R10" i="9"/>
  <c r="P13" i="9"/>
  <c r="O13" i="9"/>
  <c r="S18" i="9"/>
  <c r="R18" i="9"/>
  <c r="P21" i="9"/>
  <c r="O21" i="9"/>
  <c r="K30" i="14"/>
  <c r="J30" i="14"/>
  <c r="I30" i="14"/>
  <c r="K64" i="14"/>
  <c r="J64" i="14"/>
  <c r="I64" i="14"/>
  <c r="K99" i="14"/>
  <c r="J99" i="14"/>
  <c r="H107" i="14"/>
  <c r="I99" i="14"/>
  <c r="K133" i="14"/>
  <c r="J133" i="14"/>
  <c r="I133" i="14"/>
  <c r="M16" i="15"/>
  <c r="L16" i="15"/>
  <c r="K16" i="15"/>
  <c r="J16" i="15"/>
  <c r="I16" i="15"/>
  <c r="M44" i="15"/>
  <c r="L44" i="15"/>
  <c r="K44" i="15"/>
  <c r="J44" i="15"/>
  <c r="I44" i="15"/>
  <c r="M79" i="15"/>
  <c r="L79" i="15"/>
  <c r="K79" i="15"/>
  <c r="J79" i="15"/>
  <c r="I79" i="15"/>
  <c r="M113" i="15"/>
  <c r="L113" i="15"/>
  <c r="K113" i="15"/>
  <c r="J113" i="15"/>
  <c r="I113" i="15"/>
  <c r="L10" i="16"/>
  <c r="K10" i="16"/>
  <c r="J10" i="16"/>
  <c r="H9" i="16"/>
  <c r="M34" i="16" s="1"/>
  <c r="I10" i="16"/>
  <c r="L31" i="16"/>
  <c r="K31" i="16"/>
  <c r="J31" i="16"/>
  <c r="I31" i="16"/>
  <c r="H65" i="16"/>
  <c r="L66" i="16"/>
  <c r="K66" i="16"/>
  <c r="J66" i="16"/>
  <c r="I66" i="16"/>
  <c r="L100" i="16"/>
  <c r="K100" i="16"/>
  <c r="J100" i="16"/>
  <c r="I100" i="16"/>
  <c r="S56" i="18"/>
  <c r="R56" i="18"/>
  <c r="J79" i="18"/>
  <c r="H78" i="18"/>
  <c r="K79" i="18"/>
  <c r="I79" i="18"/>
  <c r="R11" i="9"/>
  <c r="S11" i="9"/>
  <c r="O14" i="9"/>
  <c r="P14" i="9"/>
  <c r="R19" i="9"/>
  <c r="S19" i="9"/>
  <c r="V22" i="14"/>
  <c r="T22" i="14"/>
  <c r="U22" i="14"/>
  <c r="K57" i="14"/>
  <c r="J57" i="14"/>
  <c r="I57" i="14"/>
  <c r="H65" i="14"/>
  <c r="K91" i="14"/>
  <c r="J91" i="14"/>
  <c r="I91" i="14"/>
  <c r="K126" i="14"/>
  <c r="J126" i="14"/>
  <c r="I126" i="14"/>
  <c r="K160" i="14"/>
  <c r="J160" i="14"/>
  <c r="I160" i="14"/>
  <c r="M47" i="15"/>
  <c r="L47" i="15"/>
  <c r="K47" i="15"/>
  <c r="J47" i="15"/>
  <c r="I47" i="15"/>
  <c r="M82" i="15"/>
  <c r="L82" i="15"/>
  <c r="K82" i="15"/>
  <c r="J82" i="15"/>
  <c r="I82" i="15"/>
  <c r="M116" i="15"/>
  <c r="L116" i="15"/>
  <c r="K116" i="15"/>
  <c r="J116" i="15"/>
  <c r="I116" i="15"/>
  <c r="M151" i="15"/>
  <c r="L151" i="15"/>
  <c r="K151" i="15"/>
  <c r="J151" i="15"/>
  <c r="I151" i="15"/>
  <c r="Z20" i="16"/>
  <c r="Y20" i="16"/>
  <c r="X20" i="16"/>
  <c r="W20" i="16"/>
  <c r="M54" i="16"/>
  <c r="L54" i="16"/>
  <c r="K54" i="16"/>
  <c r="J54" i="16"/>
  <c r="I54" i="16"/>
  <c r="L88" i="16"/>
  <c r="K88" i="16"/>
  <c r="J88" i="16"/>
  <c r="I88" i="16"/>
  <c r="L123" i="16"/>
  <c r="K123" i="16"/>
  <c r="J123" i="16"/>
  <c r="I123" i="16"/>
  <c r="L157" i="16"/>
  <c r="K157" i="16"/>
  <c r="J157" i="16"/>
  <c r="I157" i="16"/>
  <c r="Z10" i="17"/>
  <c r="Y10" i="17"/>
  <c r="X10" i="17"/>
  <c r="V9" i="17"/>
  <c r="AA17" i="17" s="1"/>
  <c r="W10" i="17"/>
  <c r="Q10" i="19"/>
  <c r="O9" i="19"/>
  <c r="R10" i="19"/>
  <c r="P10" i="19"/>
  <c r="S12" i="9"/>
  <c r="R12" i="9"/>
  <c r="P15" i="9"/>
  <c r="O15" i="9"/>
  <c r="S20" i="9"/>
  <c r="R20" i="9"/>
  <c r="J13" i="14"/>
  <c r="K13" i="14"/>
  <c r="I13" i="14"/>
  <c r="U21" i="14"/>
  <c r="V21" i="14"/>
  <c r="T21" i="14"/>
  <c r="K39" i="14"/>
  <c r="J39" i="14"/>
  <c r="I39" i="14"/>
  <c r="K73" i="14"/>
  <c r="J73" i="14"/>
  <c r="I73" i="14"/>
  <c r="K142" i="14"/>
  <c r="J142" i="14"/>
  <c r="I142" i="14"/>
  <c r="M12" i="15"/>
  <c r="L12" i="15"/>
  <c r="K12" i="15"/>
  <c r="J12" i="15"/>
  <c r="I12" i="15"/>
  <c r="M70" i="15"/>
  <c r="L70" i="15"/>
  <c r="K70" i="15"/>
  <c r="J70" i="15"/>
  <c r="I70" i="15"/>
  <c r="M104" i="15"/>
  <c r="L104" i="15"/>
  <c r="K104" i="15"/>
  <c r="J104" i="15"/>
  <c r="I104" i="15"/>
  <c r="M139" i="15"/>
  <c r="L139" i="15"/>
  <c r="K139" i="15"/>
  <c r="J139" i="15"/>
  <c r="H147" i="15"/>
  <c r="I139" i="15"/>
  <c r="M57" i="16"/>
  <c r="L57" i="16"/>
  <c r="K57" i="16"/>
  <c r="J57" i="16"/>
  <c r="I57" i="16"/>
  <c r="L126" i="16"/>
  <c r="K126" i="16"/>
  <c r="J126" i="16"/>
  <c r="I126" i="16"/>
  <c r="L160" i="16"/>
  <c r="K160" i="16"/>
  <c r="J160" i="16"/>
  <c r="I160" i="16"/>
  <c r="J15" i="14"/>
  <c r="H23" i="14"/>
  <c r="I15" i="14"/>
  <c r="K15" i="14"/>
  <c r="K32" i="14"/>
  <c r="J32" i="14"/>
  <c r="I32" i="14"/>
  <c r="K41" i="14"/>
  <c r="J41" i="14"/>
  <c r="I41" i="14"/>
  <c r="K49" i="14"/>
  <c r="J49" i="14"/>
  <c r="I49" i="14"/>
  <c r="K58" i="14"/>
  <c r="J58" i="14"/>
  <c r="I58" i="14"/>
  <c r="K67" i="14"/>
  <c r="J67" i="14"/>
  <c r="I67" i="14"/>
  <c r="K75" i="14"/>
  <c r="J75" i="14"/>
  <c r="I75" i="14"/>
  <c r="K84" i="14"/>
  <c r="J84" i="14"/>
  <c r="I84" i="14"/>
  <c r="K92" i="14"/>
  <c r="J92" i="14"/>
  <c r="I92" i="14"/>
  <c r="K101" i="14"/>
  <c r="J101" i="14"/>
  <c r="I101" i="14"/>
  <c r="K110" i="14"/>
  <c r="J110" i="14"/>
  <c r="I110" i="14"/>
  <c r="K118" i="14"/>
  <c r="J118" i="14"/>
  <c r="I118" i="14"/>
  <c r="K127" i="14"/>
  <c r="J127" i="14"/>
  <c r="I127" i="14"/>
  <c r="H135" i="14"/>
  <c r="K144" i="14"/>
  <c r="J144" i="14"/>
  <c r="I144" i="14"/>
  <c r="K153" i="14"/>
  <c r="J153" i="14"/>
  <c r="I153" i="14"/>
  <c r="K161" i="14"/>
  <c r="J161" i="14"/>
  <c r="I161" i="14"/>
  <c r="M11" i="15"/>
  <c r="L11" i="15"/>
  <c r="K11" i="15"/>
  <c r="J11" i="15"/>
  <c r="I11" i="15"/>
  <c r="M15" i="15"/>
  <c r="L15" i="15"/>
  <c r="K15" i="15"/>
  <c r="J15" i="15"/>
  <c r="I15" i="15"/>
  <c r="M19" i="15"/>
  <c r="L19" i="15"/>
  <c r="K19" i="15"/>
  <c r="J19" i="15"/>
  <c r="I19" i="15"/>
  <c r="M25" i="15"/>
  <c r="L25" i="15"/>
  <c r="K25" i="15"/>
  <c r="J25" i="15"/>
  <c r="I25" i="15"/>
  <c r="M33" i="15"/>
  <c r="L33" i="15"/>
  <c r="K33" i="15"/>
  <c r="J33" i="15"/>
  <c r="I33" i="15"/>
  <c r="M42" i="15"/>
  <c r="L42" i="15"/>
  <c r="K42" i="15"/>
  <c r="J42" i="15"/>
  <c r="I42" i="15"/>
  <c r="M51" i="15"/>
  <c r="L51" i="15"/>
  <c r="K51" i="15"/>
  <c r="J51" i="15"/>
  <c r="I51" i="15"/>
  <c r="M59" i="15"/>
  <c r="L59" i="15"/>
  <c r="K59" i="15"/>
  <c r="J59" i="15"/>
  <c r="I59" i="15"/>
  <c r="M68" i="15"/>
  <c r="L68" i="15"/>
  <c r="K68" i="15"/>
  <c r="J68" i="15"/>
  <c r="I68" i="15"/>
  <c r="M76" i="15"/>
  <c r="L76" i="15"/>
  <c r="K76" i="15"/>
  <c r="J76" i="15"/>
  <c r="I76" i="15"/>
  <c r="M85" i="15"/>
  <c r="L85" i="15"/>
  <c r="K85" i="15"/>
  <c r="J85" i="15"/>
  <c r="I85" i="15"/>
  <c r="M94" i="15"/>
  <c r="L94" i="15"/>
  <c r="K94" i="15"/>
  <c r="J94" i="15"/>
  <c r="I94" i="15"/>
  <c r="M102" i="15"/>
  <c r="L102" i="15"/>
  <c r="K102" i="15"/>
  <c r="J102" i="15"/>
  <c r="I102" i="15"/>
  <c r="M111" i="15"/>
  <c r="L111" i="15"/>
  <c r="K111" i="15"/>
  <c r="J111" i="15"/>
  <c r="I111" i="15"/>
  <c r="H119" i="15"/>
  <c r="M128" i="15"/>
  <c r="L128" i="15"/>
  <c r="K128" i="15"/>
  <c r="J128" i="15"/>
  <c r="I128" i="15"/>
  <c r="M137" i="15"/>
  <c r="L137" i="15"/>
  <c r="K137" i="15"/>
  <c r="J137" i="15"/>
  <c r="I137" i="15"/>
  <c r="M145" i="15"/>
  <c r="L145" i="15"/>
  <c r="K145" i="15"/>
  <c r="J145" i="15"/>
  <c r="I145" i="15"/>
  <c r="M154" i="15"/>
  <c r="L154" i="15"/>
  <c r="K154" i="15"/>
  <c r="J154" i="15"/>
  <c r="I154" i="15"/>
  <c r="L26" i="16"/>
  <c r="K26" i="16"/>
  <c r="J26" i="16"/>
  <c r="I26" i="16"/>
  <c r="L34" i="16"/>
  <c r="K34" i="16"/>
  <c r="J34" i="16"/>
  <c r="I34" i="16"/>
  <c r="L43" i="16"/>
  <c r="K43" i="16"/>
  <c r="J43" i="16"/>
  <c r="I43" i="16"/>
  <c r="H51" i="16"/>
  <c r="L52" i="16"/>
  <c r="K52" i="16"/>
  <c r="J52" i="16"/>
  <c r="I52" i="16"/>
  <c r="L60" i="16"/>
  <c r="K60" i="16"/>
  <c r="J60" i="16"/>
  <c r="I60" i="16"/>
  <c r="L69" i="16"/>
  <c r="K69" i="16"/>
  <c r="J69" i="16"/>
  <c r="I69" i="16"/>
  <c r="H77" i="16"/>
  <c r="L86" i="16"/>
  <c r="K86" i="16"/>
  <c r="J86" i="16"/>
  <c r="I86" i="16"/>
  <c r="L95" i="16"/>
  <c r="K95" i="16"/>
  <c r="J95" i="16"/>
  <c r="I95" i="16"/>
  <c r="L103" i="16"/>
  <c r="K103" i="16"/>
  <c r="J103" i="16"/>
  <c r="I103" i="16"/>
  <c r="L112" i="16"/>
  <c r="K112" i="16"/>
  <c r="J112" i="16"/>
  <c r="I112" i="16"/>
  <c r="M129" i="16"/>
  <c r="L129" i="16"/>
  <c r="K129" i="16"/>
  <c r="J129" i="16"/>
  <c r="I129" i="16"/>
  <c r="L138" i="16"/>
  <c r="K138" i="16"/>
  <c r="J138" i="16"/>
  <c r="I138" i="16"/>
  <c r="L146" i="16"/>
  <c r="K146" i="16"/>
  <c r="J146" i="16"/>
  <c r="I146" i="16"/>
  <c r="L155" i="16"/>
  <c r="K155" i="16"/>
  <c r="J155" i="16"/>
  <c r="I155" i="16"/>
  <c r="L11" i="17"/>
  <c r="K11" i="17"/>
  <c r="J11" i="17"/>
  <c r="I11" i="17"/>
  <c r="L31" i="17"/>
  <c r="K31" i="17"/>
  <c r="J31" i="17"/>
  <c r="I31" i="17"/>
  <c r="J14" i="18"/>
  <c r="I14" i="18"/>
  <c r="K33" i="14"/>
  <c r="J33" i="14"/>
  <c r="I33" i="14"/>
  <c r="K42" i="14"/>
  <c r="J42" i="14"/>
  <c r="I42" i="14"/>
  <c r="K50" i="14"/>
  <c r="J50" i="14"/>
  <c r="I50" i="14"/>
  <c r="K59" i="14"/>
  <c r="J59" i="14"/>
  <c r="I59" i="14"/>
  <c r="K68" i="14"/>
  <c r="J68" i="14"/>
  <c r="I68" i="14"/>
  <c r="K76" i="14"/>
  <c r="J76" i="14"/>
  <c r="I76" i="14"/>
  <c r="K85" i="14"/>
  <c r="J85" i="14"/>
  <c r="I85" i="14"/>
  <c r="H93" i="14"/>
  <c r="K102" i="14"/>
  <c r="J102" i="14"/>
  <c r="I102" i="14"/>
  <c r="K111" i="14"/>
  <c r="J111" i="14"/>
  <c r="I111" i="14"/>
  <c r="K119" i="14"/>
  <c r="J119" i="14"/>
  <c r="I119" i="14"/>
  <c r="K128" i="14"/>
  <c r="J128" i="14"/>
  <c r="I128" i="14"/>
  <c r="K137" i="14"/>
  <c r="J137" i="14"/>
  <c r="I137" i="14"/>
  <c r="K145" i="14"/>
  <c r="J145" i="14"/>
  <c r="I145" i="14"/>
  <c r="K154" i="14"/>
  <c r="J154" i="14"/>
  <c r="I154" i="14"/>
  <c r="K162" i="14"/>
  <c r="J162" i="14"/>
  <c r="I162" i="14"/>
  <c r="L28" i="15"/>
  <c r="K28" i="15"/>
  <c r="J28" i="15"/>
  <c r="I28" i="15"/>
  <c r="M28" i="15"/>
  <c r="L37" i="15"/>
  <c r="K37" i="15"/>
  <c r="J37" i="15"/>
  <c r="I37" i="15"/>
  <c r="M37" i="15"/>
  <c r="L45" i="15"/>
  <c r="K45" i="15"/>
  <c r="J45" i="15"/>
  <c r="I45" i="15"/>
  <c r="M45" i="15"/>
  <c r="L54" i="15"/>
  <c r="K54" i="15"/>
  <c r="J54" i="15"/>
  <c r="I54" i="15"/>
  <c r="M54" i="15"/>
  <c r="L62" i="15"/>
  <c r="K62" i="15"/>
  <c r="J62" i="15"/>
  <c r="I62" i="15"/>
  <c r="M62" i="15"/>
  <c r="L71" i="15"/>
  <c r="K71" i="15"/>
  <c r="J71" i="15"/>
  <c r="I71" i="15"/>
  <c r="M71" i="15"/>
  <c r="L80" i="15"/>
  <c r="K80" i="15"/>
  <c r="J80" i="15"/>
  <c r="I80" i="15"/>
  <c r="M80" i="15"/>
  <c r="L88" i="15"/>
  <c r="K88" i="15"/>
  <c r="J88" i="15"/>
  <c r="I88" i="15"/>
  <c r="M88" i="15"/>
  <c r="L97" i="15"/>
  <c r="K97" i="15"/>
  <c r="J97" i="15"/>
  <c r="I97" i="15"/>
  <c r="H105" i="15"/>
  <c r="M97" i="15"/>
  <c r="L114" i="15"/>
  <c r="K114" i="15"/>
  <c r="J114" i="15"/>
  <c r="I114" i="15"/>
  <c r="M114" i="15"/>
  <c r="L123" i="15"/>
  <c r="K123" i="15"/>
  <c r="J123" i="15"/>
  <c r="I123" i="15"/>
  <c r="M123" i="15"/>
  <c r="L131" i="15"/>
  <c r="K131" i="15"/>
  <c r="J131" i="15"/>
  <c r="I131" i="15"/>
  <c r="M131" i="15"/>
  <c r="L140" i="15"/>
  <c r="K140" i="15"/>
  <c r="J140" i="15"/>
  <c r="I140" i="15"/>
  <c r="M140" i="15"/>
  <c r="L149" i="15"/>
  <c r="K149" i="15"/>
  <c r="J149" i="15"/>
  <c r="I149" i="15"/>
  <c r="M149" i="15"/>
  <c r="L157" i="15"/>
  <c r="K157" i="15"/>
  <c r="J157" i="15"/>
  <c r="I157" i="15"/>
  <c r="M157" i="15"/>
  <c r="L13" i="16"/>
  <c r="K13" i="16"/>
  <c r="J13" i="16"/>
  <c r="I13" i="16"/>
  <c r="H21" i="16"/>
  <c r="M13" i="16"/>
  <c r="L17" i="16"/>
  <c r="K17" i="16"/>
  <c r="J17" i="16"/>
  <c r="I17" i="16"/>
  <c r="L29" i="16"/>
  <c r="K29" i="16"/>
  <c r="J29" i="16"/>
  <c r="I29" i="16"/>
  <c r="L38" i="16"/>
  <c r="K38" i="16"/>
  <c r="J38" i="16"/>
  <c r="I38" i="16"/>
  <c r="H37" i="16"/>
  <c r="L46" i="16"/>
  <c r="K46" i="16"/>
  <c r="J46" i="16"/>
  <c r="I46" i="16"/>
  <c r="L55" i="16"/>
  <c r="K55" i="16"/>
  <c r="J55" i="16"/>
  <c r="I55" i="16"/>
  <c r="H63" i="16"/>
  <c r="L72" i="16"/>
  <c r="K72" i="16"/>
  <c r="J72" i="16"/>
  <c r="I72" i="16"/>
  <c r="M72" i="16"/>
  <c r="L81" i="16"/>
  <c r="K81" i="16"/>
  <c r="J81" i="16"/>
  <c r="I81" i="16"/>
  <c r="L89" i="16"/>
  <c r="K89" i="16"/>
  <c r="J89" i="16"/>
  <c r="I89" i="16"/>
  <c r="L98" i="16"/>
  <c r="K98" i="16"/>
  <c r="J98" i="16"/>
  <c r="I98" i="16"/>
  <c r="L115" i="16"/>
  <c r="K115" i="16"/>
  <c r="J115" i="16"/>
  <c r="I115" i="16"/>
  <c r="L124" i="16"/>
  <c r="K124" i="16"/>
  <c r="J124" i="16"/>
  <c r="I124" i="16"/>
  <c r="L132" i="16"/>
  <c r="K132" i="16"/>
  <c r="J132" i="16"/>
  <c r="I132" i="16"/>
  <c r="L141" i="16"/>
  <c r="K141" i="16"/>
  <c r="J141" i="16"/>
  <c r="I141" i="16"/>
  <c r="L150" i="16"/>
  <c r="K150" i="16"/>
  <c r="J150" i="16"/>
  <c r="I150" i="16"/>
  <c r="M150" i="16"/>
  <c r="H149" i="16"/>
  <c r="L158" i="16"/>
  <c r="K158" i="16"/>
  <c r="J158" i="16"/>
  <c r="I158" i="16"/>
  <c r="L40" i="17"/>
  <c r="K40" i="17"/>
  <c r="J40" i="17"/>
  <c r="I40" i="17"/>
  <c r="AA52" i="18"/>
  <c r="Z52" i="18"/>
  <c r="T73" i="18"/>
  <c r="S73" i="18"/>
  <c r="R73" i="18"/>
  <c r="K17" i="14"/>
  <c r="J17" i="14"/>
  <c r="I17" i="14"/>
  <c r="K26" i="14"/>
  <c r="J26" i="14"/>
  <c r="I26" i="14"/>
  <c r="K34" i="14"/>
  <c r="J34" i="14"/>
  <c r="I34" i="14"/>
  <c r="K43" i="14"/>
  <c r="J43" i="14"/>
  <c r="I43" i="14"/>
  <c r="H51" i="14"/>
  <c r="K60" i="14"/>
  <c r="J60" i="14"/>
  <c r="I60" i="14"/>
  <c r="K69" i="14"/>
  <c r="J69" i="14"/>
  <c r="I69" i="14"/>
  <c r="K77" i="14"/>
  <c r="J77" i="14"/>
  <c r="I77" i="14"/>
  <c r="K86" i="14"/>
  <c r="J86" i="14"/>
  <c r="I86" i="14"/>
  <c r="K95" i="14"/>
  <c r="J95" i="14"/>
  <c r="I95" i="14"/>
  <c r="K103" i="14"/>
  <c r="J103" i="14"/>
  <c r="I103" i="14"/>
  <c r="K112" i="14"/>
  <c r="J112" i="14"/>
  <c r="I112" i="14"/>
  <c r="K120" i="14"/>
  <c r="J120" i="14"/>
  <c r="I120" i="14"/>
  <c r="K129" i="14"/>
  <c r="J129" i="14"/>
  <c r="I129" i="14"/>
  <c r="K138" i="14"/>
  <c r="J138" i="14"/>
  <c r="I138" i="14"/>
  <c r="K146" i="14"/>
  <c r="J146" i="14"/>
  <c r="I146" i="14"/>
  <c r="K155" i="14"/>
  <c r="J155" i="14"/>
  <c r="I155" i="14"/>
  <c r="H163" i="14"/>
  <c r="K10" i="15"/>
  <c r="J10" i="15"/>
  <c r="I10" i="15"/>
  <c r="M10" i="15"/>
  <c r="L10" i="15"/>
  <c r="K14" i="15"/>
  <c r="J14" i="15"/>
  <c r="I14" i="15"/>
  <c r="M14" i="15"/>
  <c r="L14" i="15"/>
  <c r="K18" i="15"/>
  <c r="J18" i="15"/>
  <c r="I18" i="15"/>
  <c r="L18" i="15"/>
  <c r="M18" i="15"/>
  <c r="K23" i="15"/>
  <c r="J23" i="15"/>
  <c r="I23" i="15"/>
  <c r="L23" i="15"/>
  <c r="M23" i="15"/>
  <c r="K31" i="15"/>
  <c r="J31" i="15"/>
  <c r="I31" i="15"/>
  <c r="M31" i="15"/>
  <c r="L31" i="15"/>
  <c r="K40" i="15"/>
  <c r="J40" i="15"/>
  <c r="I40" i="15"/>
  <c r="M40" i="15"/>
  <c r="L40" i="15"/>
  <c r="K48" i="15"/>
  <c r="J48" i="15"/>
  <c r="I48" i="15"/>
  <c r="L48" i="15"/>
  <c r="M48" i="15"/>
  <c r="K57" i="15"/>
  <c r="J57" i="15"/>
  <c r="I57" i="15"/>
  <c r="L57" i="15"/>
  <c r="M57" i="15"/>
  <c r="K66" i="15"/>
  <c r="J66" i="15"/>
  <c r="I66" i="15"/>
  <c r="M66" i="15"/>
  <c r="L66" i="15"/>
  <c r="K74" i="15"/>
  <c r="J74" i="15"/>
  <c r="I74" i="15"/>
  <c r="M74" i="15"/>
  <c r="L74" i="15"/>
  <c r="K83" i="15"/>
  <c r="J83" i="15"/>
  <c r="I83" i="15"/>
  <c r="H91" i="15"/>
  <c r="L83" i="15"/>
  <c r="M83" i="15"/>
  <c r="K100" i="15"/>
  <c r="J100" i="15"/>
  <c r="I100" i="15"/>
  <c r="M100" i="15"/>
  <c r="L100" i="15"/>
  <c r="K109" i="15"/>
  <c r="J109" i="15"/>
  <c r="I109" i="15"/>
  <c r="M109" i="15"/>
  <c r="L109" i="15"/>
  <c r="K117" i="15"/>
  <c r="J117" i="15"/>
  <c r="I117" i="15"/>
  <c r="L117" i="15"/>
  <c r="M117" i="15"/>
  <c r="K126" i="15"/>
  <c r="J126" i="15"/>
  <c r="I126" i="15"/>
  <c r="L126" i="15"/>
  <c r="M126" i="15"/>
  <c r="K135" i="15"/>
  <c r="J135" i="15"/>
  <c r="I135" i="15"/>
  <c r="M135" i="15"/>
  <c r="L135" i="15"/>
  <c r="K143" i="15"/>
  <c r="J143" i="15"/>
  <c r="I143" i="15"/>
  <c r="M143" i="15"/>
  <c r="L143" i="15"/>
  <c r="K152" i="15"/>
  <c r="J152" i="15"/>
  <c r="I152" i="15"/>
  <c r="L152" i="15"/>
  <c r="M152" i="15"/>
  <c r="K160" i="15"/>
  <c r="J160" i="15"/>
  <c r="I160" i="15"/>
  <c r="L160" i="15"/>
  <c r="M160" i="15"/>
  <c r="K24" i="16"/>
  <c r="J24" i="16"/>
  <c r="I24" i="16"/>
  <c r="H23" i="16"/>
  <c r="M24" i="16"/>
  <c r="L24" i="16"/>
  <c r="K32" i="16"/>
  <c r="J32" i="16"/>
  <c r="I32" i="16"/>
  <c r="L32" i="16"/>
  <c r="K41" i="16"/>
  <c r="J41" i="16"/>
  <c r="I41" i="16"/>
  <c r="H49" i="16"/>
  <c r="L41" i="16"/>
  <c r="K58" i="16"/>
  <c r="J58" i="16"/>
  <c r="I58" i="16"/>
  <c r="M58" i="16"/>
  <c r="L58" i="16"/>
  <c r="K67" i="16"/>
  <c r="J67" i="16"/>
  <c r="I67" i="16"/>
  <c r="L67" i="16"/>
  <c r="K75" i="16"/>
  <c r="J75" i="16"/>
  <c r="I75" i="16"/>
  <c r="L75" i="16"/>
  <c r="K84" i="16"/>
  <c r="J84" i="16"/>
  <c r="I84" i="16"/>
  <c r="L84" i="16"/>
  <c r="K101" i="16"/>
  <c r="J101" i="16"/>
  <c r="I101" i="16"/>
  <c r="L101" i="16"/>
  <c r="K110" i="16"/>
  <c r="J110" i="16"/>
  <c r="I110" i="16"/>
  <c r="L110" i="16"/>
  <c r="K118" i="16"/>
  <c r="J118" i="16"/>
  <c r="I118" i="16"/>
  <c r="L118" i="16"/>
  <c r="K127" i="16"/>
  <c r="J127" i="16"/>
  <c r="I127" i="16"/>
  <c r="L127" i="16"/>
  <c r="K136" i="16"/>
  <c r="J136" i="16"/>
  <c r="I136" i="16"/>
  <c r="H135" i="16"/>
  <c r="L136" i="16"/>
  <c r="K144" i="16"/>
  <c r="J144" i="16"/>
  <c r="I144" i="16"/>
  <c r="L144" i="16"/>
  <c r="K153" i="16"/>
  <c r="J153" i="16"/>
  <c r="I153" i="16"/>
  <c r="H161" i="16"/>
  <c r="L153" i="16"/>
  <c r="L14" i="17"/>
  <c r="K14" i="17"/>
  <c r="J14" i="17"/>
  <c r="I14" i="17"/>
  <c r="Z20" i="17"/>
  <c r="Y20" i="17"/>
  <c r="X20" i="17"/>
  <c r="W20" i="17"/>
  <c r="L48" i="17"/>
  <c r="K48" i="17"/>
  <c r="J48" i="17"/>
  <c r="I48" i="17"/>
  <c r="J31" i="18"/>
  <c r="I31" i="18"/>
  <c r="J18" i="14"/>
  <c r="I18" i="14"/>
  <c r="K18" i="14"/>
  <c r="J27" i="14"/>
  <c r="I27" i="14"/>
  <c r="K27" i="14"/>
  <c r="J35" i="14"/>
  <c r="I35" i="14"/>
  <c r="K35" i="14"/>
  <c r="J44" i="14"/>
  <c r="I44" i="14"/>
  <c r="K44" i="14"/>
  <c r="J53" i="14"/>
  <c r="I53" i="14"/>
  <c r="K53" i="14"/>
  <c r="J61" i="14"/>
  <c r="I61" i="14"/>
  <c r="K61" i="14"/>
  <c r="J70" i="14"/>
  <c r="I70" i="14"/>
  <c r="K70" i="14"/>
  <c r="J78" i="14"/>
  <c r="I78" i="14"/>
  <c r="K78" i="14"/>
  <c r="J87" i="14"/>
  <c r="I87" i="14"/>
  <c r="K87" i="14"/>
  <c r="J96" i="14"/>
  <c r="I96" i="14"/>
  <c r="K96" i="14"/>
  <c r="J104" i="14"/>
  <c r="I104" i="14"/>
  <c r="K104" i="14"/>
  <c r="J113" i="14"/>
  <c r="I113" i="14"/>
  <c r="H121" i="14"/>
  <c r="K113" i="14"/>
  <c r="J130" i="14"/>
  <c r="I130" i="14"/>
  <c r="K130" i="14"/>
  <c r="J139" i="14"/>
  <c r="I139" i="14"/>
  <c r="K139" i="14"/>
  <c r="J147" i="14"/>
  <c r="I147" i="14"/>
  <c r="K147" i="14"/>
  <c r="J156" i="14"/>
  <c r="I156" i="14"/>
  <c r="K156" i="14"/>
  <c r="J26" i="15"/>
  <c r="I26" i="15"/>
  <c r="M26" i="15"/>
  <c r="K26" i="15"/>
  <c r="L26" i="15"/>
  <c r="J34" i="15"/>
  <c r="I34" i="15"/>
  <c r="M34" i="15"/>
  <c r="L34" i="15"/>
  <c r="K34" i="15"/>
  <c r="J43" i="15"/>
  <c r="I43" i="15"/>
  <c r="M43" i="15"/>
  <c r="L43" i="15"/>
  <c r="K43" i="15"/>
  <c r="J52" i="15"/>
  <c r="I52" i="15"/>
  <c r="M52" i="15"/>
  <c r="K52" i="15"/>
  <c r="L52" i="15"/>
  <c r="J60" i="15"/>
  <c r="I60" i="15"/>
  <c r="M60" i="15"/>
  <c r="K60" i="15"/>
  <c r="L60" i="15"/>
  <c r="J69" i="15"/>
  <c r="I69" i="15"/>
  <c r="H77" i="15"/>
  <c r="M69" i="15"/>
  <c r="L69" i="15"/>
  <c r="K69" i="15"/>
  <c r="J86" i="15"/>
  <c r="I86" i="15"/>
  <c r="M86" i="15"/>
  <c r="K86" i="15"/>
  <c r="L86" i="15"/>
  <c r="J95" i="15"/>
  <c r="I95" i="15"/>
  <c r="M95" i="15"/>
  <c r="K95" i="15"/>
  <c r="L95" i="15"/>
  <c r="J103" i="15"/>
  <c r="I103" i="15"/>
  <c r="M103" i="15"/>
  <c r="L103" i="15"/>
  <c r="K103" i="15"/>
  <c r="J112" i="15"/>
  <c r="I112" i="15"/>
  <c r="M112" i="15"/>
  <c r="L112" i="15"/>
  <c r="K112" i="15"/>
  <c r="J121" i="15"/>
  <c r="I121" i="15"/>
  <c r="M121" i="15"/>
  <c r="K121" i="15"/>
  <c r="L121" i="15"/>
  <c r="J129" i="15"/>
  <c r="I129" i="15"/>
  <c r="M129" i="15"/>
  <c r="K129" i="15"/>
  <c r="L129" i="15"/>
  <c r="J138" i="15"/>
  <c r="I138" i="15"/>
  <c r="M138" i="15"/>
  <c r="L138" i="15"/>
  <c r="K138" i="15"/>
  <c r="J146" i="15"/>
  <c r="I146" i="15"/>
  <c r="M146" i="15"/>
  <c r="L146" i="15"/>
  <c r="K146" i="15"/>
  <c r="J155" i="15"/>
  <c r="I155" i="15"/>
  <c r="M155" i="15"/>
  <c r="K155" i="15"/>
  <c r="L155" i="15"/>
  <c r="J12" i="16"/>
  <c r="I12" i="16"/>
  <c r="L12" i="16"/>
  <c r="K12" i="16"/>
  <c r="J16" i="16"/>
  <c r="I16" i="16"/>
  <c r="L16" i="16"/>
  <c r="K16" i="16"/>
  <c r="J20" i="16"/>
  <c r="I20" i="16"/>
  <c r="L20" i="16"/>
  <c r="K20" i="16"/>
  <c r="J27" i="16"/>
  <c r="I27" i="16"/>
  <c r="H35" i="16"/>
  <c r="L27" i="16"/>
  <c r="K27" i="16"/>
  <c r="J44" i="16"/>
  <c r="I44" i="16"/>
  <c r="L44" i="16"/>
  <c r="K44" i="16"/>
  <c r="J53" i="16"/>
  <c r="I53" i="16"/>
  <c r="L53" i="16"/>
  <c r="K53" i="16"/>
  <c r="J61" i="16"/>
  <c r="I61" i="16"/>
  <c r="L61" i="16"/>
  <c r="K61" i="16"/>
  <c r="J70" i="16"/>
  <c r="I70" i="16"/>
  <c r="L70" i="16"/>
  <c r="K70" i="16"/>
  <c r="J87" i="16"/>
  <c r="I87" i="16"/>
  <c r="M87" i="16"/>
  <c r="L87" i="16"/>
  <c r="K87" i="16"/>
  <c r="J96" i="16"/>
  <c r="I96" i="16"/>
  <c r="L96" i="16"/>
  <c r="K96" i="16"/>
  <c r="J104" i="16"/>
  <c r="I104" i="16"/>
  <c r="L104" i="16"/>
  <c r="K104" i="16"/>
  <c r="J113" i="16"/>
  <c r="I113" i="16"/>
  <c r="L113" i="16"/>
  <c r="K113" i="16"/>
  <c r="J122" i="16"/>
  <c r="I122" i="16"/>
  <c r="H121" i="16"/>
  <c r="L122" i="16"/>
  <c r="K122" i="16"/>
  <c r="J130" i="16"/>
  <c r="I130" i="16"/>
  <c r="L130" i="16"/>
  <c r="K130" i="16"/>
  <c r="J139" i="16"/>
  <c r="I139" i="16"/>
  <c r="H147" i="16"/>
  <c r="M139" i="16"/>
  <c r="L139" i="16"/>
  <c r="K139" i="16"/>
  <c r="J156" i="16"/>
  <c r="I156" i="16"/>
  <c r="L156" i="16"/>
  <c r="K156" i="16"/>
  <c r="AA13" i="17"/>
  <c r="Z13" i="17"/>
  <c r="X13" i="17"/>
  <c r="W13" i="17"/>
  <c r="V21" i="17"/>
  <c r="Y13" i="17"/>
  <c r="L28" i="17"/>
  <c r="K28" i="17"/>
  <c r="J28" i="17"/>
  <c r="I28" i="17"/>
  <c r="L30" i="17"/>
  <c r="I30" i="17"/>
  <c r="K30" i="17"/>
  <c r="J30" i="17"/>
  <c r="AB69" i="18"/>
  <c r="AA69" i="18"/>
  <c r="Z69" i="18"/>
  <c r="Y113" i="19"/>
  <c r="X113" i="19"/>
  <c r="I11" i="14"/>
  <c r="J11" i="14"/>
  <c r="K11" i="14"/>
  <c r="I19" i="14"/>
  <c r="K19" i="14"/>
  <c r="J19" i="14"/>
  <c r="I28" i="14"/>
  <c r="J28" i="14"/>
  <c r="K28" i="14"/>
  <c r="I36" i="14"/>
  <c r="K36" i="14"/>
  <c r="J36" i="14"/>
  <c r="I45" i="14"/>
  <c r="K45" i="14"/>
  <c r="J45" i="14"/>
  <c r="I54" i="14"/>
  <c r="J54" i="14"/>
  <c r="K54" i="14"/>
  <c r="I62" i="14"/>
  <c r="J62" i="14"/>
  <c r="K62" i="14"/>
  <c r="I71" i="14"/>
  <c r="H79" i="14"/>
  <c r="K71" i="14"/>
  <c r="J71" i="14"/>
  <c r="I88" i="14"/>
  <c r="J88" i="14"/>
  <c r="K88" i="14"/>
  <c r="I97" i="14"/>
  <c r="J97" i="14"/>
  <c r="K97" i="14"/>
  <c r="I105" i="14"/>
  <c r="K105" i="14"/>
  <c r="J105" i="14"/>
  <c r="I114" i="14"/>
  <c r="K114" i="14"/>
  <c r="J114" i="14"/>
  <c r="I123" i="14"/>
  <c r="J123" i="14"/>
  <c r="K123" i="14"/>
  <c r="I131" i="14"/>
  <c r="J131" i="14"/>
  <c r="K131" i="14"/>
  <c r="I140" i="14"/>
  <c r="K140" i="14"/>
  <c r="J140" i="14"/>
  <c r="I148" i="14"/>
  <c r="K148" i="14"/>
  <c r="J148" i="14"/>
  <c r="I157" i="14"/>
  <c r="J157" i="14"/>
  <c r="K157" i="14"/>
  <c r="I9" i="15"/>
  <c r="M9" i="15"/>
  <c r="L9" i="15"/>
  <c r="J9" i="15"/>
  <c r="K9" i="15"/>
  <c r="I13" i="15"/>
  <c r="H21" i="15"/>
  <c r="M13" i="15"/>
  <c r="L13" i="15"/>
  <c r="K13" i="15"/>
  <c r="J13" i="15"/>
  <c r="I17" i="15"/>
  <c r="M17" i="15"/>
  <c r="L17" i="15"/>
  <c r="K17" i="15"/>
  <c r="J17" i="15"/>
  <c r="I29" i="15"/>
  <c r="M29" i="15"/>
  <c r="L29" i="15"/>
  <c r="J29" i="15"/>
  <c r="K29" i="15"/>
  <c r="I38" i="15"/>
  <c r="M38" i="15"/>
  <c r="L38" i="15"/>
  <c r="K38" i="15"/>
  <c r="J38" i="15"/>
  <c r="I46" i="15"/>
  <c r="M46" i="15"/>
  <c r="L46" i="15"/>
  <c r="K46" i="15"/>
  <c r="J46" i="15"/>
  <c r="I55" i="15"/>
  <c r="H63" i="15"/>
  <c r="M55" i="15"/>
  <c r="L55" i="15"/>
  <c r="J55" i="15"/>
  <c r="K55" i="15"/>
  <c r="I72" i="15"/>
  <c r="M72" i="15"/>
  <c r="L72" i="15"/>
  <c r="K72" i="15"/>
  <c r="J72" i="15"/>
  <c r="I81" i="15"/>
  <c r="M81" i="15"/>
  <c r="L81" i="15"/>
  <c r="K81" i="15"/>
  <c r="J81" i="15"/>
  <c r="I89" i="15"/>
  <c r="M89" i="15"/>
  <c r="L89" i="15"/>
  <c r="J89" i="15"/>
  <c r="K89" i="15"/>
  <c r="I98" i="15"/>
  <c r="M98" i="15"/>
  <c r="L98" i="15"/>
  <c r="J98" i="15"/>
  <c r="K98" i="15"/>
  <c r="I107" i="15"/>
  <c r="M107" i="15"/>
  <c r="L107" i="15"/>
  <c r="K107" i="15"/>
  <c r="J107" i="15"/>
  <c r="I115" i="15"/>
  <c r="M115" i="15"/>
  <c r="L115" i="15"/>
  <c r="K115" i="15"/>
  <c r="J115" i="15"/>
  <c r="I124" i="15"/>
  <c r="M124" i="15"/>
  <c r="L124" i="15"/>
  <c r="J124" i="15"/>
  <c r="K124" i="15"/>
  <c r="I132" i="15"/>
  <c r="M132" i="15"/>
  <c r="L132" i="15"/>
  <c r="J132" i="15"/>
  <c r="K132" i="15"/>
  <c r="I141" i="15"/>
  <c r="M141" i="15"/>
  <c r="L141" i="15"/>
  <c r="K141" i="15"/>
  <c r="J141" i="15"/>
  <c r="I150" i="15"/>
  <c r="M150" i="15"/>
  <c r="L150" i="15"/>
  <c r="K150" i="15"/>
  <c r="J150" i="15"/>
  <c r="I158" i="15"/>
  <c r="M158" i="15"/>
  <c r="L158" i="15"/>
  <c r="J158" i="15"/>
  <c r="K158" i="15"/>
  <c r="W13" i="16"/>
  <c r="V21" i="16"/>
  <c r="Z13" i="16"/>
  <c r="Y13" i="16"/>
  <c r="X13" i="16"/>
  <c r="I30" i="16"/>
  <c r="L30" i="16"/>
  <c r="K30" i="16"/>
  <c r="J30" i="16"/>
  <c r="I39" i="16"/>
  <c r="L39" i="16"/>
  <c r="K39" i="16"/>
  <c r="J39" i="16"/>
  <c r="I47" i="16"/>
  <c r="L47" i="16"/>
  <c r="K47" i="16"/>
  <c r="J47" i="16"/>
  <c r="I56" i="16"/>
  <c r="L56" i="16"/>
  <c r="K56" i="16"/>
  <c r="J56" i="16"/>
  <c r="I73" i="16"/>
  <c r="M73" i="16"/>
  <c r="L73" i="16"/>
  <c r="K73" i="16"/>
  <c r="J73" i="16"/>
  <c r="I82" i="16"/>
  <c r="L82" i="16"/>
  <c r="K82" i="16"/>
  <c r="J82" i="16"/>
  <c r="I90" i="16"/>
  <c r="L90" i="16"/>
  <c r="K90" i="16"/>
  <c r="J90" i="16"/>
  <c r="I99" i="16"/>
  <c r="L99" i="16"/>
  <c r="K99" i="16"/>
  <c r="J99" i="16"/>
  <c r="I108" i="16"/>
  <c r="H107" i="16"/>
  <c r="L108" i="16"/>
  <c r="K108" i="16"/>
  <c r="J108" i="16"/>
  <c r="I116" i="16"/>
  <c r="L116" i="16"/>
  <c r="K116" i="16"/>
  <c r="J116" i="16"/>
  <c r="I125" i="16"/>
  <c r="H133" i="16"/>
  <c r="M125" i="16"/>
  <c r="L125" i="16"/>
  <c r="K125" i="16"/>
  <c r="J125" i="16"/>
  <c r="I142" i="16"/>
  <c r="L142" i="16"/>
  <c r="K142" i="16"/>
  <c r="J142" i="16"/>
  <c r="I151" i="16"/>
  <c r="L151" i="16"/>
  <c r="K151" i="16"/>
  <c r="J151" i="16"/>
  <c r="I159" i="16"/>
  <c r="L159" i="16"/>
  <c r="K159" i="16"/>
  <c r="J159" i="16"/>
  <c r="I10" i="17"/>
  <c r="L10" i="17"/>
  <c r="H9" i="17"/>
  <c r="M15" i="17" s="1"/>
  <c r="K10" i="17"/>
  <c r="J10" i="17"/>
  <c r="L15" i="17"/>
  <c r="K15" i="17"/>
  <c r="I15" i="17"/>
  <c r="J15" i="17"/>
  <c r="M39" i="17"/>
  <c r="L39" i="17"/>
  <c r="I39" i="17"/>
  <c r="J39" i="17"/>
  <c r="K39" i="17"/>
  <c r="I125" i="18"/>
  <c r="J125" i="18"/>
  <c r="Y124" i="19"/>
  <c r="X124" i="19"/>
  <c r="K12" i="14"/>
  <c r="I12" i="14"/>
  <c r="J12" i="14"/>
  <c r="K20" i="14"/>
  <c r="J20" i="14"/>
  <c r="I20" i="14"/>
  <c r="H37" i="14"/>
  <c r="K29" i="14"/>
  <c r="J29" i="14"/>
  <c r="I29" i="14"/>
  <c r="K46" i="14"/>
  <c r="I46" i="14"/>
  <c r="J46" i="14"/>
  <c r="K55" i="14"/>
  <c r="I55" i="14"/>
  <c r="J55" i="14"/>
  <c r="K63" i="14"/>
  <c r="J63" i="14"/>
  <c r="I63" i="14"/>
  <c r="K72" i="14"/>
  <c r="J72" i="14"/>
  <c r="I72" i="14"/>
  <c r="K81" i="14"/>
  <c r="I81" i="14"/>
  <c r="J81" i="14"/>
  <c r="K89" i="14"/>
  <c r="I89" i="14"/>
  <c r="J89" i="14"/>
  <c r="K98" i="14"/>
  <c r="J98" i="14"/>
  <c r="I98" i="14"/>
  <c r="K106" i="14"/>
  <c r="J106" i="14"/>
  <c r="I106" i="14"/>
  <c r="K115" i="14"/>
  <c r="I115" i="14"/>
  <c r="J115" i="14"/>
  <c r="K124" i="14"/>
  <c r="I124" i="14"/>
  <c r="J124" i="14"/>
  <c r="K132" i="14"/>
  <c r="J132" i="14"/>
  <c r="I132" i="14"/>
  <c r="H149" i="14"/>
  <c r="K141" i="14"/>
  <c r="J141" i="14"/>
  <c r="I141" i="14"/>
  <c r="K158" i="14"/>
  <c r="I158" i="14"/>
  <c r="J158" i="14"/>
  <c r="M24" i="15"/>
  <c r="L24" i="15"/>
  <c r="K24" i="15"/>
  <c r="I24" i="15"/>
  <c r="J24" i="15"/>
  <c r="M32" i="15"/>
  <c r="L32" i="15"/>
  <c r="K32" i="15"/>
  <c r="I32" i="15"/>
  <c r="J32" i="15"/>
  <c r="H49" i="15"/>
  <c r="M41" i="15"/>
  <c r="L41" i="15"/>
  <c r="K41" i="15"/>
  <c r="J41" i="15"/>
  <c r="I41" i="15"/>
  <c r="M58" i="15"/>
  <c r="L58" i="15"/>
  <c r="K58" i="15"/>
  <c r="I58" i="15"/>
  <c r="J58" i="15"/>
  <c r="M67" i="15"/>
  <c r="L67" i="15"/>
  <c r="K67" i="15"/>
  <c r="I67" i="15"/>
  <c r="J67" i="15"/>
  <c r="M75" i="15"/>
  <c r="L75" i="15"/>
  <c r="K75" i="15"/>
  <c r="J75" i="15"/>
  <c r="I75" i="15"/>
  <c r="M84" i="15"/>
  <c r="L84" i="15"/>
  <c r="K84" i="15"/>
  <c r="J84" i="15"/>
  <c r="I84" i="15"/>
  <c r="M93" i="15"/>
  <c r="L93" i="15"/>
  <c r="K93" i="15"/>
  <c r="I93" i="15"/>
  <c r="J93" i="15"/>
  <c r="M101" i="15"/>
  <c r="L101" i="15"/>
  <c r="K101" i="15"/>
  <c r="I101" i="15"/>
  <c r="J101" i="15"/>
  <c r="M110" i="15"/>
  <c r="L110" i="15"/>
  <c r="K110" i="15"/>
  <c r="J110" i="15"/>
  <c r="I110" i="15"/>
  <c r="M118" i="15"/>
  <c r="L118" i="15"/>
  <c r="K118" i="15"/>
  <c r="J118" i="15"/>
  <c r="I118" i="15"/>
  <c r="M127" i="15"/>
  <c r="L127" i="15"/>
  <c r="K127" i="15"/>
  <c r="I127" i="15"/>
  <c r="J127" i="15"/>
  <c r="M136" i="15"/>
  <c r="L136" i="15"/>
  <c r="K136" i="15"/>
  <c r="I136" i="15"/>
  <c r="J136" i="15"/>
  <c r="M144" i="15"/>
  <c r="L144" i="15"/>
  <c r="K144" i="15"/>
  <c r="J144" i="15"/>
  <c r="I144" i="15"/>
  <c r="H161" i="15"/>
  <c r="M153" i="15"/>
  <c r="L153" i="15"/>
  <c r="K153" i="15"/>
  <c r="J153" i="15"/>
  <c r="I153" i="15"/>
  <c r="L11" i="16"/>
  <c r="K11" i="16"/>
  <c r="J11" i="16"/>
  <c r="I11" i="16"/>
  <c r="L15" i="16"/>
  <c r="K15" i="16"/>
  <c r="J15" i="16"/>
  <c r="I15" i="16"/>
  <c r="L19" i="16"/>
  <c r="K19" i="16"/>
  <c r="J19" i="16"/>
  <c r="I19" i="16"/>
  <c r="L25" i="16"/>
  <c r="K25" i="16"/>
  <c r="J25" i="16"/>
  <c r="I25" i="16"/>
  <c r="L33" i="16"/>
  <c r="K33" i="16"/>
  <c r="J33" i="16"/>
  <c r="I33" i="16"/>
  <c r="M42" i="16"/>
  <c r="L42" i="16"/>
  <c r="K42" i="16"/>
  <c r="J42" i="16"/>
  <c r="I42" i="16"/>
  <c r="L59" i="16"/>
  <c r="K59" i="16"/>
  <c r="J59" i="16"/>
  <c r="I59" i="16"/>
  <c r="L68" i="16"/>
  <c r="K68" i="16"/>
  <c r="J68" i="16"/>
  <c r="I68" i="16"/>
  <c r="L76" i="16"/>
  <c r="K76" i="16"/>
  <c r="J76" i="16"/>
  <c r="I76" i="16"/>
  <c r="L85" i="16"/>
  <c r="K85" i="16"/>
  <c r="J85" i="16"/>
  <c r="I85" i="16"/>
  <c r="H93" i="16"/>
  <c r="L94" i="16"/>
  <c r="K94" i="16"/>
  <c r="J94" i="16"/>
  <c r="I94" i="16"/>
  <c r="L102" i="16"/>
  <c r="K102" i="16"/>
  <c r="J102" i="16"/>
  <c r="I102" i="16"/>
  <c r="H119" i="16"/>
  <c r="L111" i="16"/>
  <c r="K111" i="16"/>
  <c r="J111" i="16"/>
  <c r="I111" i="16"/>
  <c r="L128" i="16"/>
  <c r="K128" i="16"/>
  <c r="J128" i="16"/>
  <c r="I128" i="16"/>
  <c r="L137" i="16"/>
  <c r="K137" i="16"/>
  <c r="J137" i="16"/>
  <c r="I137" i="16"/>
  <c r="L145" i="16"/>
  <c r="K145" i="16"/>
  <c r="J145" i="16"/>
  <c r="I145" i="16"/>
  <c r="L154" i="16"/>
  <c r="K154" i="16"/>
  <c r="J154" i="16"/>
  <c r="I154" i="16"/>
  <c r="M45" i="17"/>
  <c r="L45" i="17"/>
  <c r="K45" i="17"/>
  <c r="J45" i="17"/>
  <c r="I45" i="17"/>
  <c r="M47" i="17"/>
  <c r="L47" i="17"/>
  <c r="I47" i="17"/>
  <c r="K47" i="17"/>
  <c r="J47" i="17"/>
  <c r="AB17" i="18"/>
  <c r="AA17" i="18"/>
  <c r="Z17" i="18"/>
  <c r="S39" i="18"/>
  <c r="R39" i="18"/>
  <c r="S86" i="18"/>
  <c r="R86" i="18"/>
  <c r="AA13" i="18"/>
  <c r="Z13" i="18"/>
  <c r="S17" i="18"/>
  <c r="R17" i="18"/>
  <c r="AA30" i="18"/>
  <c r="Z30" i="18"/>
  <c r="AA47" i="18"/>
  <c r="Z47" i="18"/>
  <c r="S52" i="18"/>
  <c r="R52" i="18"/>
  <c r="Y64" i="18"/>
  <c r="AA65" i="18"/>
  <c r="Z65" i="18"/>
  <c r="S69" i="18"/>
  <c r="R69" i="18"/>
  <c r="M19" i="17"/>
  <c r="L19" i="17"/>
  <c r="K19" i="17"/>
  <c r="J19" i="17"/>
  <c r="I19" i="17"/>
  <c r="M25" i="17"/>
  <c r="L25" i="17"/>
  <c r="K25" i="17"/>
  <c r="J25" i="17"/>
  <c r="I25" i="17"/>
  <c r="M33" i="17"/>
  <c r="L33" i="17"/>
  <c r="K33" i="17"/>
  <c r="J33" i="17"/>
  <c r="I33" i="17"/>
  <c r="M42" i="17"/>
  <c r="L42" i="17"/>
  <c r="K42" i="17"/>
  <c r="J42" i="17"/>
  <c r="I42" i="17"/>
  <c r="J10" i="18"/>
  <c r="I10" i="18"/>
  <c r="J27" i="18"/>
  <c r="I27" i="18"/>
  <c r="J44" i="18"/>
  <c r="I44" i="18"/>
  <c r="J61" i="18"/>
  <c r="I61" i="18"/>
  <c r="AA75" i="18"/>
  <c r="Z75" i="18"/>
  <c r="R155" i="18"/>
  <c r="S155" i="18"/>
  <c r="Q16" i="19"/>
  <c r="P16" i="19"/>
  <c r="R16" i="19"/>
  <c r="I113" i="19"/>
  <c r="H113" i="19"/>
  <c r="K26" i="17"/>
  <c r="J26" i="17"/>
  <c r="I26" i="17"/>
  <c r="M26" i="17"/>
  <c r="L26" i="17"/>
  <c r="K34" i="17"/>
  <c r="J34" i="17"/>
  <c r="I34" i="17"/>
  <c r="M34" i="17"/>
  <c r="L34" i="17"/>
  <c r="K43" i="17"/>
  <c r="J43" i="17"/>
  <c r="I43" i="17"/>
  <c r="M43" i="17"/>
  <c r="L43" i="17"/>
  <c r="Q8" i="18"/>
  <c r="T56" i="18" s="1"/>
  <c r="S9" i="18"/>
  <c r="R9" i="18"/>
  <c r="T26" i="18"/>
  <c r="S26" i="18"/>
  <c r="R26" i="18"/>
  <c r="Q34" i="18"/>
  <c r="AA39" i="18"/>
  <c r="Z39" i="18"/>
  <c r="T43" i="18"/>
  <c r="S43" i="18"/>
  <c r="R43" i="18"/>
  <c r="AB56" i="18"/>
  <c r="AA56" i="18"/>
  <c r="Z56" i="18"/>
  <c r="S60" i="18"/>
  <c r="R60" i="18"/>
  <c r="AA73" i="18"/>
  <c r="Z73" i="18"/>
  <c r="T95" i="18"/>
  <c r="S95" i="18"/>
  <c r="R95" i="18"/>
  <c r="J126" i="18"/>
  <c r="I126" i="18"/>
  <c r="R153" i="19"/>
  <c r="Q153" i="19"/>
  <c r="P153" i="19"/>
  <c r="O161" i="19"/>
  <c r="I18" i="19"/>
  <c r="H18" i="19"/>
  <c r="R125" i="19"/>
  <c r="Q125" i="19"/>
  <c r="P125" i="19"/>
  <c r="O133" i="19"/>
  <c r="J13" i="17"/>
  <c r="I13" i="17"/>
  <c r="H21" i="17"/>
  <c r="M13" i="17"/>
  <c r="L13" i="17"/>
  <c r="K13" i="17"/>
  <c r="J17" i="17"/>
  <c r="I17" i="17"/>
  <c r="M17" i="17"/>
  <c r="L17" i="17"/>
  <c r="K17" i="17"/>
  <c r="J29" i="17"/>
  <c r="I29" i="17"/>
  <c r="L29" i="17"/>
  <c r="M29" i="17"/>
  <c r="K29" i="17"/>
  <c r="J38" i="17"/>
  <c r="I38" i="17"/>
  <c r="L38" i="17"/>
  <c r="H37" i="17"/>
  <c r="M38" i="17"/>
  <c r="K38" i="17"/>
  <c r="J46" i="17"/>
  <c r="I46" i="17"/>
  <c r="L46" i="17"/>
  <c r="M46" i="17"/>
  <c r="K46" i="17"/>
  <c r="J18" i="18"/>
  <c r="I18" i="18"/>
  <c r="K53" i="18"/>
  <c r="J53" i="18"/>
  <c r="I53" i="18"/>
  <c r="J70" i="18"/>
  <c r="I70" i="18"/>
  <c r="J87" i="18"/>
  <c r="I87" i="18"/>
  <c r="K87" i="18"/>
  <c r="J109" i="18"/>
  <c r="I109" i="18"/>
  <c r="T112" i="18"/>
  <c r="S112" i="18"/>
  <c r="R112" i="18"/>
  <c r="K142" i="18"/>
  <c r="I142" i="18"/>
  <c r="J142" i="18"/>
  <c r="R136" i="19"/>
  <c r="Q136" i="19"/>
  <c r="P136" i="19"/>
  <c r="O135" i="19"/>
  <c r="I24" i="17"/>
  <c r="K24" i="17"/>
  <c r="M24" i="17"/>
  <c r="L24" i="17"/>
  <c r="J24" i="17"/>
  <c r="H23" i="17"/>
  <c r="I32" i="17"/>
  <c r="K32" i="17"/>
  <c r="L32" i="17"/>
  <c r="J32" i="17"/>
  <c r="M32" i="17"/>
  <c r="I41" i="17"/>
  <c r="H49" i="17"/>
  <c r="K41" i="17"/>
  <c r="J41" i="17"/>
  <c r="M41" i="17"/>
  <c r="L41" i="17"/>
  <c r="Y8" i="18"/>
  <c r="AB13" i="18" s="1"/>
  <c r="AB9" i="18"/>
  <c r="AA9" i="18"/>
  <c r="Z9" i="18"/>
  <c r="T13" i="18"/>
  <c r="S13" i="18"/>
  <c r="R13" i="18"/>
  <c r="AA26" i="18"/>
  <c r="Z26" i="18"/>
  <c r="Y34" i="18"/>
  <c r="T30" i="18"/>
  <c r="S30" i="18"/>
  <c r="R30" i="18"/>
  <c r="AA43" i="18"/>
  <c r="Z43" i="18"/>
  <c r="T47" i="18"/>
  <c r="S47" i="18"/>
  <c r="R47" i="18"/>
  <c r="AA60" i="18"/>
  <c r="Z60" i="18"/>
  <c r="Q64" i="18"/>
  <c r="T65" i="18"/>
  <c r="S65" i="18"/>
  <c r="R65" i="18"/>
  <c r="AA82" i="18"/>
  <c r="Z82" i="18"/>
  <c r="Y90" i="18"/>
  <c r="J99" i="18"/>
  <c r="I99" i="18"/>
  <c r="J113" i="18"/>
  <c r="I113" i="18"/>
  <c r="J143" i="18"/>
  <c r="I143" i="18"/>
  <c r="I137" i="19"/>
  <c r="H137" i="19"/>
  <c r="M12" i="17"/>
  <c r="K12" i="17"/>
  <c r="J12" i="17"/>
  <c r="I12" i="17"/>
  <c r="L12" i="17"/>
  <c r="M16" i="17"/>
  <c r="L16" i="17"/>
  <c r="K16" i="17"/>
  <c r="J16" i="17"/>
  <c r="I16" i="17"/>
  <c r="M20" i="17"/>
  <c r="J20" i="17"/>
  <c r="L20" i="17"/>
  <c r="I20" i="17"/>
  <c r="K20" i="17"/>
  <c r="H35" i="17"/>
  <c r="M27" i="17"/>
  <c r="J27" i="17"/>
  <c r="L27" i="17"/>
  <c r="K27" i="17"/>
  <c r="I27" i="17"/>
  <c r="M44" i="17"/>
  <c r="J44" i="17"/>
  <c r="L44" i="17"/>
  <c r="K44" i="17"/>
  <c r="I44" i="17"/>
  <c r="H22" i="18"/>
  <c r="J23" i="18"/>
  <c r="I23" i="18"/>
  <c r="K40" i="18"/>
  <c r="J40" i="18"/>
  <c r="I40" i="18"/>
  <c r="H48" i="18"/>
  <c r="J57" i="18"/>
  <c r="I57" i="18"/>
  <c r="K74" i="18"/>
  <c r="J74" i="18"/>
  <c r="I74" i="18"/>
  <c r="J96" i="18"/>
  <c r="I96" i="18"/>
  <c r="H104" i="18"/>
  <c r="T10" i="18"/>
  <c r="S10" i="18"/>
  <c r="R10" i="18"/>
  <c r="AA10" i="18"/>
  <c r="Z10" i="18"/>
  <c r="T14" i="18"/>
  <c r="S14" i="18"/>
  <c r="R14" i="18"/>
  <c r="AB14" i="18"/>
  <c r="AA14" i="18"/>
  <c r="Z14" i="18"/>
  <c r="T18" i="18"/>
  <c r="S18" i="18"/>
  <c r="R18" i="18"/>
  <c r="AA18" i="18"/>
  <c r="Z18" i="18"/>
  <c r="T23" i="18"/>
  <c r="S23" i="18"/>
  <c r="R23" i="18"/>
  <c r="Q22" i="18"/>
  <c r="AA23" i="18"/>
  <c r="Z23" i="18"/>
  <c r="Y22" i="18"/>
  <c r="T27" i="18"/>
  <c r="S27" i="18"/>
  <c r="R27" i="18"/>
  <c r="AA27" i="18"/>
  <c r="Z27" i="18"/>
  <c r="T31" i="18"/>
  <c r="S31" i="18"/>
  <c r="R31" i="18"/>
  <c r="AA31" i="18"/>
  <c r="Z31" i="18"/>
  <c r="G36" i="18"/>
  <c r="O36" i="18"/>
  <c r="W36" i="18"/>
  <c r="T40" i="18"/>
  <c r="S40" i="18"/>
  <c r="R40" i="18"/>
  <c r="Q48" i="18"/>
  <c r="AA40" i="18"/>
  <c r="Z40" i="18"/>
  <c r="Y48" i="18"/>
  <c r="T44" i="18"/>
  <c r="S44" i="18"/>
  <c r="R44" i="18"/>
  <c r="AA44" i="18"/>
  <c r="Z44" i="18"/>
  <c r="E50" i="18"/>
  <c r="M50" i="18"/>
  <c r="U50" i="18"/>
  <c r="T53" i="18"/>
  <c r="S53" i="18"/>
  <c r="R53" i="18"/>
  <c r="AA53" i="18"/>
  <c r="Z53" i="18"/>
  <c r="G62" i="18"/>
  <c r="O62" i="18"/>
  <c r="W62" i="18"/>
  <c r="T57" i="18"/>
  <c r="S57" i="18"/>
  <c r="R57" i="18"/>
  <c r="AA57" i="18"/>
  <c r="Z57" i="18"/>
  <c r="T61" i="18"/>
  <c r="S61" i="18"/>
  <c r="R61" i="18"/>
  <c r="AA61" i="18"/>
  <c r="Z61" i="18"/>
  <c r="C64" i="18"/>
  <c r="T66" i="18"/>
  <c r="S66" i="18"/>
  <c r="R66" i="18"/>
  <c r="AA66" i="18"/>
  <c r="Z66" i="18"/>
  <c r="E76" i="18"/>
  <c r="M76" i="18"/>
  <c r="U76" i="18"/>
  <c r="T70" i="18"/>
  <c r="S70" i="18"/>
  <c r="R70" i="18"/>
  <c r="AA70" i="18"/>
  <c r="Z70" i="18"/>
  <c r="T74" i="18"/>
  <c r="S74" i="18"/>
  <c r="R74" i="18"/>
  <c r="AB74" i="18"/>
  <c r="AA74" i="18"/>
  <c r="Z74" i="18"/>
  <c r="S80" i="18"/>
  <c r="R80" i="18"/>
  <c r="T80" i="18"/>
  <c r="M90" i="18"/>
  <c r="AA84" i="18"/>
  <c r="Z84" i="18"/>
  <c r="S88" i="18"/>
  <c r="R88" i="18"/>
  <c r="T88" i="18"/>
  <c r="AA93" i="18"/>
  <c r="Z93" i="18"/>
  <c r="Y92" i="18"/>
  <c r="AB93" i="18"/>
  <c r="T108" i="18"/>
  <c r="S108" i="18"/>
  <c r="R108" i="18"/>
  <c r="F118" i="18"/>
  <c r="D132" i="18"/>
  <c r="J130" i="18"/>
  <c r="I130" i="18"/>
  <c r="N148" i="18"/>
  <c r="AA159" i="18"/>
  <c r="Z159" i="18"/>
  <c r="W21" i="19"/>
  <c r="Y13" i="19"/>
  <c r="X13" i="19"/>
  <c r="Y115" i="19"/>
  <c r="X115" i="19"/>
  <c r="I139" i="19"/>
  <c r="H139" i="19"/>
  <c r="G147" i="19"/>
  <c r="Y150" i="19"/>
  <c r="X150" i="19"/>
  <c r="W149" i="19"/>
  <c r="D8" i="18"/>
  <c r="L8" i="18"/>
  <c r="J11" i="18"/>
  <c r="I11" i="18"/>
  <c r="F20" i="18"/>
  <c r="N20" i="18"/>
  <c r="V20" i="18"/>
  <c r="J15" i="18"/>
  <c r="I15" i="18"/>
  <c r="J19" i="18"/>
  <c r="I19" i="18"/>
  <c r="K24" i="18"/>
  <c r="J24" i="18"/>
  <c r="I24" i="18"/>
  <c r="D34" i="18"/>
  <c r="L34" i="18"/>
  <c r="J28" i="18"/>
  <c r="I28" i="18"/>
  <c r="K32" i="18"/>
  <c r="J32" i="18"/>
  <c r="I32" i="18"/>
  <c r="J37" i="18"/>
  <c r="I37" i="18"/>
  <c r="H36" i="18"/>
  <c r="P36" i="18"/>
  <c r="X36" i="18"/>
  <c r="K41" i="18"/>
  <c r="J41" i="18"/>
  <c r="I41" i="18"/>
  <c r="J45" i="18"/>
  <c r="I45" i="18"/>
  <c r="F50" i="18"/>
  <c r="N50" i="18"/>
  <c r="V50" i="18"/>
  <c r="J54" i="18"/>
  <c r="I54" i="18"/>
  <c r="H62" i="18"/>
  <c r="P62" i="18"/>
  <c r="X62" i="18"/>
  <c r="K58" i="18"/>
  <c r="J58" i="18"/>
  <c r="I58" i="18"/>
  <c r="D64" i="18"/>
  <c r="L64" i="18"/>
  <c r="J67" i="18"/>
  <c r="I67" i="18"/>
  <c r="F76" i="18"/>
  <c r="N76" i="18"/>
  <c r="V76" i="18"/>
  <c r="J71" i="18"/>
  <c r="I71" i="18"/>
  <c r="J75" i="18"/>
  <c r="I75" i="18"/>
  <c r="S75" i="18"/>
  <c r="R75" i="18"/>
  <c r="T75" i="18"/>
  <c r="N78" i="18"/>
  <c r="P90" i="18"/>
  <c r="J86" i="18"/>
  <c r="I86" i="18"/>
  <c r="L92" i="18"/>
  <c r="J95" i="18"/>
  <c r="I95" i="18"/>
  <c r="N104" i="18"/>
  <c r="J100" i="18"/>
  <c r="I100" i="18"/>
  <c r="T103" i="18"/>
  <c r="S103" i="18"/>
  <c r="R103" i="18"/>
  <c r="C106" i="18"/>
  <c r="L118" i="18"/>
  <c r="X120" i="18"/>
  <c r="I129" i="18"/>
  <c r="J129" i="18"/>
  <c r="F134" i="18"/>
  <c r="X146" i="18"/>
  <c r="F160" i="18"/>
  <c r="I128" i="19"/>
  <c r="H128" i="19"/>
  <c r="Y139" i="19"/>
  <c r="X139" i="19"/>
  <c r="W147" i="19"/>
  <c r="T11" i="21"/>
  <c r="S11" i="21"/>
  <c r="R11" i="21"/>
  <c r="E8" i="18"/>
  <c r="M8" i="18"/>
  <c r="U8" i="18"/>
  <c r="T11" i="18"/>
  <c r="S11" i="18"/>
  <c r="R11" i="18"/>
  <c r="AA11" i="18"/>
  <c r="Z11" i="18"/>
  <c r="G20" i="18"/>
  <c r="O20" i="18"/>
  <c r="W20" i="18"/>
  <c r="T15" i="18"/>
  <c r="S15" i="18"/>
  <c r="R15" i="18"/>
  <c r="AA15" i="18"/>
  <c r="Z15" i="18"/>
  <c r="T19" i="18"/>
  <c r="S19" i="18"/>
  <c r="R19" i="18"/>
  <c r="AA19" i="18"/>
  <c r="Z19" i="18"/>
  <c r="C22" i="18"/>
  <c r="T24" i="18"/>
  <c r="S24" i="18"/>
  <c r="R24" i="18"/>
  <c r="AA24" i="18"/>
  <c r="Z24" i="18"/>
  <c r="E34" i="18"/>
  <c r="M34" i="18"/>
  <c r="U34" i="18"/>
  <c r="T28" i="18"/>
  <c r="S28" i="18"/>
  <c r="R28" i="18"/>
  <c r="AA28" i="18"/>
  <c r="Z28" i="18"/>
  <c r="T32" i="18"/>
  <c r="S32" i="18"/>
  <c r="R32" i="18"/>
  <c r="AB32" i="18"/>
  <c r="AA32" i="18"/>
  <c r="Z32" i="18"/>
  <c r="T37" i="18"/>
  <c r="S37" i="18"/>
  <c r="R37" i="18"/>
  <c r="Q36" i="18"/>
  <c r="AB37" i="18"/>
  <c r="AA37" i="18"/>
  <c r="Z37" i="18"/>
  <c r="Y36" i="18"/>
  <c r="C48" i="18"/>
  <c r="T41" i="18"/>
  <c r="S41" i="18"/>
  <c r="R41" i="18"/>
  <c r="AB41" i="18"/>
  <c r="AA41" i="18"/>
  <c r="Z41" i="18"/>
  <c r="T45" i="18"/>
  <c r="S45" i="18"/>
  <c r="R45" i="18"/>
  <c r="AA45" i="18"/>
  <c r="Z45" i="18"/>
  <c r="G50" i="18"/>
  <c r="O50" i="18"/>
  <c r="W50" i="18"/>
  <c r="T54" i="18"/>
  <c r="S54" i="18"/>
  <c r="R54" i="18"/>
  <c r="Q62" i="18"/>
  <c r="AB54" i="18"/>
  <c r="AA54" i="18"/>
  <c r="Z54" i="18"/>
  <c r="Y62" i="18"/>
  <c r="T58" i="18"/>
  <c r="S58" i="18"/>
  <c r="R58" i="18"/>
  <c r="AA58" i="18"/>
  <c r="Z58" i="18"/>
  <c r="E64" i="18"/>
  <c r="M64" i="18"/>
  <c r="U64" i="18"/>
  <c r="T67" i="18"/>
  <c r="S67" i="18"/>
  <c r="R67" i="18"/>
  <c r="AB67" i="18"/>
  <c r="AA67" i="18"/>
  <c r="Z67" i="18"/>
  <c r="G76" i="18"/>
  <c r="O76" i="18"/>
  <c r="W76" i="18"/>
  <c r="T71" i="18"/>
  <c r="S71" i="18"/>
  <c r="R71" i="18"/>
  <c r="AB71" i="18"/>
  <c r="AA71" i="18"/>
  <c r="Z71" i="18"/>
  <c r="O78" i="18"/>
  <c r="T82" i="18"/>
  <c r="S82" i="18"/>
  <c r="R82" i="18"/>
  <c r="Q90" i="18"/>
  <c r="AB86" i="18"/>
  <c r="AA86" i="18"/>
  <c r="Z86" i="18"/>
  <c r="M92" i="18"/>
  <c r="AA95" i="18"/>
  <c r="Z95" i="18"/>
  <c r="O104" i="18"/>
  <c r="T99" i="18"/>
  <c r="S99" i="18"/>
  <c r="R99" i="18"/>
  <c r="D106" i="18"/>
  <c r="M118" i="18"/>
  <c r="AA112" i="18"/>
  <c r="Z112" i="18"/>
  <c r="K116" i="18"/>
  <c r="J116" i="18"/>
  <c r="I116" i="18"/>
  <c r="J117" i="18"/>
  <c r="I117" i="18"/>
  <c r="L132" i="18"/>
  <c r="K135" i="18"/>
  <c r="J135" i="18"/>
  <c r="I135" i="18"/>
  <c r="H134" i="18"/>
  <c r="V148" i="18"/>
  <c r="J152" i="18"/>
  <c r="I152" i="18"/>
  <c r="H160" i="18"/>
  <c r="I11" i="19"/>
  <c r="H11" i="19"/>
  <c r="I130" i="19"/>
  <c r="H130" i="19"/>
  <c r="Y141" i="19"/>
  <c r="X141" i="19"/>
  <c r="F8" i="18"/>
  <c r="N8" i="18"/>
  <c r="V8" i="18"/>
  <c r="J12" i="18"/>
  <c r="I12" i="18"/>
  <c r="H20" i="18"/>
  <c r="P20" i="18"/>
  <c r="X20" i="18"/>
  <c r="J16" i="18"/>
  <c r="I16" i="18"/>
  <c r="D22" i="18"/>
  <c r="L22" i="18"/>
  <c r="J25" i="18"/>
  <c r="I25" i="18"/>
  <c r="K25" i="18"/>
  <c r="F34" i="18"/>
  <c r="N34" i="18"/>
  <c r="V34" i="18"/>
  <c r="J29" i="18"/>
  <c r="I29" i="18"/>
  <c r="J33" i="18"/>
  <c r="I33" i="18"/>
  <c r="J38" i="18"/>
  <c r="I38" i="18"/>
  <c r="D48" i="18"/>
  <c r="L48" i="18"/>
  <c r="J42" i="18"/>
  <c r="I42" i="18"/>
  <c r="J46" i="18"/>
  <c r="I46" i="18"/>
  <c r="J51" i="18"/>
  <c r="I51" i="18"/>
  <c r="H50" i="18"/>
  <c r="K51" i="18"/>
  <c r="P50" i="18"/>
  <c r="X50" i="18"/>
  <c r="J55" i="18"/>
  <c r="I55" i="18"/>
  <c r="J59" i="18"/>
  <c r="I59" i="18"/>
  <c r="K59" i="18"/>
  <c r="F64" i="18"/>
  <c r="N64" i="18"/>
  <c r="V64" i="18"/>
  <c r="H76" i="18"/>
  <c r="J68" i="18"/>
  <c r="I68" i="18"/>
  <c r="K68" i="18"/>
  <c r="P76" i="18"/>
  <c r="X76" i="18"/>
  <c r="J72" i="18"/>
  <c r="I72" i="18"/>
  <c r="C78" i="18"/>
  <c r="P78" i="18"/>
  <c r="J83" i="18"/>
  <c r="I83" i="18"/>
  <c r="N92" i="18"/>
  <c r="P104" i="18"/>
  <c r="AA108" i="18"/>
  <c r="Z108" i="18"/>
  <c r="N118" i="18"/>
  <c r="K112" i="18"/>
  <c r="J112" i="18"/>
  <c r="I112" i="18"/>
  <c r="N134" i="18"/>
  <c r="I151" i="18"/>
  <c r="J151" i="18"/>
  <c r="N160" i="18"/>
  <c r="Y15" i="19"/>
  <c r="X15" i="19"/>
  <c r="Y130" i="19"/>
  <c r="X130" i="19"/>
  <c r="I154" i="19"/>
  <c r="H154" i="19"/>
  <c r="J77" i="21"/>
  <c r="I77" i="21"/>
  <c r="H77" i="21"/>
  <c r="G8" i="18"/>
  <c r="O8" i="18"/>
  <c r="W8" i="18"/>
  <c r="R12" i="18"/>
  <c r="Q20" i="18"/>
  <c r="T12" i="18"/>
  <c r="S12" i="18"/>
  <c r="Z12" i="18"/>
  <c r="Y20" i="18"/>
  <c r="AA12" i="18"/>
  <c r="R16" i="18"/>
  <c r="T16" i="18"/>
  <c r="S16" i="18"/>
  <c r="Z16" i="18"/>
  <c r="AA16" i="18"/>
  <c r="E22" i="18"/>
  <c r="M22" i="18"/>
  <c r="U22" i="18"/>
  <c r="R25" i="18"/>
  <c r="T25" i="18"/>
  <c r="S25" i="18"/>
  <c r="Z25" i="18"/>
  <c r="AA25" i="18"/>
  <c r="G34" i="18"/>
  <c r="O34" i="18"/>
  <c r="W34" i="18"/>
  <c r="R29" i="18"/>
  <c r="T29" i="18"/>
  <c r="S29" i="18"/>
  <c r="Z29" i="18"/>
  <c r="AA29" i="18"/>
  <c r="R33" i="18"/>
  <c r="S33" i="18"/>
  <c r="T33" i="18"/>
  <c r="Z33" i="18"/>
  <c r="AA33" i="18"/>
  <c r="C36" i="18"/>
  <c r="R38" i="18"/>
  <c r="T38" i="18"/>
  <c r="S38" i="18"/>
  <c r="Z38" i="18"/>
  <c r="AB38" i="18"/>
  <c r="AA38" i="18"/>
  <c r="E48" i="18"/>
  <c r="M48" i="18"/>
  <c r="U48" i="18"/>
  <c r="R42" i="18"/>
  <c r="T42" i="18"/>
  <c r="S42" i="18"/>
  <c r="Z42" i="18"/>
  <c r="AA42" i="18"/>
  <c r="R46" i="18"/>
  <c r="T46" i="18"/>
  <c r="S46" i="18"/>
  <c r="Z46" i="18"/>
  <c r="AB46" i="18"/>
  <c r="AA46" i="18"/>
  <c r="R51" i="18"/>
  <c r="Q50" i="18"/>
  <c r="T51" i="18"/>
  <c r="S51" i="18"/>
  <c r="Z51" i="18"/>
  <c r="Y50" i="18"/>
  <c r="AB51" i="18"/>
  <c r="AA51" i="18"/>
  <c r="C62" i="18"/>
  <c r="R55" i="18"/>
  <c r="T55" i="18"/>
  <c r="S55" i="18"/>
  <c r="Z55" i="18"/>
  <c r="AA55" i="18"/>
  <c r="R59" i="18"/>
  <c r="T59" i="18"/>
  <c r="S59" i="18"/>
  <c r="Z59" i="18"/>
  <c r="AA59" i="18"/>
  <c r="G64" i="18"/>
  <c r="O64" i="18"/>
  <c r="W64" i="18"/>
  <c r="Q76" i="18"/>
  <c r="R68" i="18"/>
  <c r="T68" i="18"/>
  <c r="S68" i="18"/>
  <c r="Y76" i="18"/>
  <c r="Z68" i="18"/>
  <c r="AB68" i="18"/>
  <c r="AA68" i="18"/>
  <c r="R72" i="18"/>
  <c r="T72" i="18"/>
  <c r="S72" i="18"/>
  <c r="Z72" i="18"/>
  <c r="AA72" i="18"/>
  <c r="F78" i="18"/>
  <c r="AA80" i="18"/>
  <c r="Z80" i="18"/>
  <c r="E90" i="18"/>
  <c r="U90" i="18"/>
  <c r="S84" i="18"/>
  <c r="R84" i="18"/>
  <c r="T84" i="18"/>
  <c r="AA88" i="18"/>
  <c r="Z88" i="18"/>
  <c r="S93" i="18"/>
  <c r="R93" i="18"/>
  <c r="Q92" i="18"/>
  <c r="T93" i="18"/>
  <c r="C104" i="18"/>
  <c r="AB103" i="18"/>
  <c r="AA103" i="18"/>
  <c r="Z103" i="18"/>
  <c r="I108" i="18"/>
  <c r="J108" i="18"/>
  <c r="K122" i="18"/>
  <c r="J122" i="18"/>
  <c r="I122" i="18"/>
  <c r="P134" i="18"/>
  <c r="J139" i="18"/>
  <c r="I139" i="18"/>
  <c r="P160" i="18"/>
  <c r="I122" i="19"/>
  <c r="H122" i="19"/>
  <c r="G121" i="19"/>
  <c r="Y132" i="19"/>
  <c r="X132" i="19"/>
  <c r="I156" i="19"/>
  <c r="H156" i="19"/>
  <c r="J95" i="21"/>
  <c r="I95" i="21"/>
  <c r="H95" i="21"/>
  <c r="H8" i="18"/>
  <c r="K44" i="18" s="1"/>
  <c r="J9" i="18"/>
  <c r="I9" i="18"/>
  <c r="P8" i="18"/>
  <c r="X8" i="18"/>
  <c r="K13" i="18"/>
  <c r="J13" i="18"/>
  <c r="I13" i="18"/>
  <c r="J17" i="18"/>
  <c r="I17" i="18"/>
  <c r="F22" i="18"/>
  <c r="N22" i="18"/>
  <c r="V22" i="18"/>
  <c r="H34" i="18"/>
  <c r="K26" i="18"/>
  <c r="J26" i="18"/>
  <c r="I26" i="18"/>
  <c r="P34" i="18"/>
  <c r="X34" i="18"/>
  <c r="K30" i="18"/>
  <c r="J30" i="18"/>
  <c r="I30" i="18"/>
  <c r="D36" i="18"/>
  <c r="L36" i="18"/>
  <c r="K39" i="18"/>
  <c r="J39" i="18"/>
  <c r="I39" i="18"/>
  <c r="F48" i="18"/>
  <c r="N48" i="18"/>
  <c r="V48" i="18"/>
  <c r="K43" i="18"/>
  <c r="J43" i="18"/>
  <c r="I43" i="18"/>
  <c r="K47" i="18"/>
  <c r="J47" i="18"/>
  <c r="I47" i="18"/>
  <c r="K52" i="18"/>
  <c r="J52" i="18"/>
  <c r="I52" i="18"/>
  <c r="D62" i="18"/>
  <c r="L62" i="18"/>
  <c r="K56" i="18"/>
  <c r="J56" i="18"/>
  <c r="I56" i="18"/>
  <c r="K60" i="18"/>
  <c r="I60" i="18"/>
  <c r="J60" i="18"/>
  <c r="H64" i="18"/>
  <c r="K65" i="18"/>
  <c r="J65" i="18"/>
  <c r="I65" i="18"/>
  <c r="P64" i="18"/>
  <c r="X64" i="18"/>
  <c r="K69" i="18"/>
  <c r="J69" i="18"/>
  <c r="I69" i="18"/>
  <c r="K73" i="18"/>
  <c r="J73" i="18"/>
  <c r="I73" i="18"/>
  <c r="G78" i="18"/>
  <c r="V78" i="18"/>
  <c r="K82" i="18"/>
  <c r="H90" i="18"/>
  <c r="J82" i="18"/>
  <c r="I82" i="18"/>
  <c r="X90" i="18"/>
  <c r="D92" i="18"/>
  <c r="F104" i="18"/>
  <c r="V104" i="18"/>
  <c r="AA99" i="18"/>
  <c r="Z99" i="18"/>
  <c r="K103" i="18"/>
  <c r="J103" i="18"/>
  <c r="I103" i="18"/>
  <c r="L106" i="18"/>
  <c r="U118" i="18"/>
  <c r="H120" i="18"/>
  <c r="K121" i="18"/>
  <c r="I121" i="18"/>
  <c r="J121" i="18"/>
  <c r="V134" i="18"/>
  <c r="K138" i="18"/>
  <c r="I138" i="18"/>
  <c r="H146" i="18"/>
  <c r="J138" i="18"/>
  <c r="D148" i="18"/>
  <c r="V160" i="18"/>
  <c r="K155" i="18"/>
  <c r="I155" i="18"/>
  <c r="J155" i="18"/>
  <c r="Y152" i="19"/>
  <c r="X152" i="19"/>
  <c r="G21" i="19"/>
  <c r="I13" i="19"/>
  <c r="H13" i="19"/>
  <c r="I111" i="19"/>
  <c r="H111" i="19"/>
  <c r="G119" i="19"/>
  <c r="Y122" i="19"/>
  <c r="X122" i="19"/>
  <c r="W121" i="19"/>
  <c r="I145" i="19"/>
  <c r="H145" i="19"/>
  <c r="Y156" i="19"/>
  <c r="X156" i="19"/>
  <c r="J30" i="21"/>
  <c r="I30" i="21"/>
  <c r="H30" i="21"/>
  <c r="K15" i="22"/>
  <c r="J15" i="22"/>
  <c r="N15" i="22"/>
  <c r="M15" i="22"/>
  <c r="L15" i="22"/>
  <c r="T116" i="18"/>
  <c r="S116" i="18"/>
  <c r="R116" i="18"/>
  <c r="AA116" i="18"/>
  <c r="Z116" i="18"/>
  <c r="Q120" i="18"/>
  <c r="T121" i="18"/>
  <c r="S121" i="18"/>
  <c r="R121" i="18"/>
  <c r="Y120" i="18"/>
  <c r="AA121" i="18"/>
  <c r="Z121" i="18"/>
  <c r="C132" i="18"/>
  <c r="T125" i="18"/>
  <c r="S125" i="18"/>
  <c r="R125" i="18"/>
  <c r="AA125" i="18"/>
  <c r="Z125" i="18"/>
  <c r="T129" i="18"/>
  <c r="S129" i="18"/>
  <c r="R129" i="18"/>
  <c r="AA129" i="18"/>
  <c r="Z129" i="18"/>
  <c r="G134" i="18"/>
  <c r="O134" i="18"/>
  <c r="W134" i="18"/>
  <c r="T138" i="18"/>
  <c r="S138" i="18"/>
  <c r="Q146" i="18"/>
  <c r="R138" i="18"/>
  <c r="AA138" i="18"/>
  <c r="Y146" i="18"/>
  <c r="Z138" i="18"/>
  <c r="T142" i="18"/>
  <c r="S142" i="18"/>
  <c r="R142" i="18"/>
  <c r="AA142" i="18"/>
  <c r="Z142" i="18"/>
  <c r="E148" i="18"/>
  <c r="M148" i="18"/>
  <c r="U148" i="18"/>
  <c r="T151" i="18"/>
  <c r="S151" i="18"/>
  <c r="R151" i="18"/>
  <c r="AA151" i="18"/>
  <c r="Z151" i="18"/>
  <c r="G160" i="18"/>
  <c r="O160" i="18"/>
  <c r="W160" i="18"/>
  <c r="Y10" i="19"/>
  <c r="W9" i="19"/>
  <c r="X10" i="19"/>
  <c r="J59" i="21"/>
  <c r="I59" i="21"/>
  <c r="H59" i="21"/>
  <c r="J99" i="21"/>
  <c r="I99" i="21"/>
  <c r="H99" i="21"/>
  <c r="T79" i="18"/>
  <c r="R79" i="18"/>
  <c r="S79" i="18"/>
  <c r="Q78" i="18"/>
  <c r="Z79" i="18"/>
  <c r="AA79" i="18"/>
  <c r="Y78" i="18"/>
  <c r="C90" i="18"/>
  <c r="T83" i="18"/>
  <c r="R83" i="18"/>
  <c r="S83" i="18"/>
  <c r="Z83" i="18"/>
  <c r="AA83" i="18"/>
  <c r="T87" i="18"/>
  <c r="R87" i="18"/>
  <c r="S87" i="18"/>
  <c r="Z87" i="18"/>
  <c r="AA87" i="18"/>
  <c r="G92" i="18"/>
  <c r="O92" i="18"/>
  <c r="W92" i="18"/>
  <c r="T96" i="18"/>
  <c r="R96" i="18"/>
  <c r="Q104" i="18"/>
  <c r="S96" i="18"/>
  <c r="Z96" i="18"/>
  <c r="Y104" i="18"/>
  <c r="AA96" i="18"/>
  <c r="T100" i="18"/>
  <c r="S100" i="18"/>
  <c r="R100" i="18"/>
  <c r="AA100" i="18"/>
  <c r="Z100" i="18"/>
  <c r="E106" i="18"/>
  <c r="M106" i="18"/>
  <c r="U106" i="18"/>
  <c r="T109" i="18"/>
  <c r="S109" i="18"/>
  <c r="R109" i="18"/>
  <c r="AA109" i="18"/>
  <c r="Z109" i="18"/>
  <c r="G118" i="18"/>
  <c r="O118" i="18"/>
  <c r="W118" i="18"/>
  <c r="T113" i="18"/>
  <c r="S113" i="18"/>
  <c r="R113" i="18"/>
  <c r="AB113" i="18"/>
  <c r="AA113" i="18"/>
  <c r="Z113" i="18"/>
  <c r="T117" i="18"/>
  <c r="S117" i="18"/>
  <c r="R117" i="18"/>
  <c r="AA117" i="18"/>
  <c r="Z117" i="18"/>
  <c r="C120" i="18"/>
  <c r="T122" i="18"/>
  <c r="S122" i="18"/>
  <c r="R122" i="18"/>
  <c r="AA122" i="18"/>
  <c r="Z122" i="18"/>
  <c r="E132" i="18"/>
  <c r="M132" i="18"/>
  <c r="U132" i="18"/>
  <c r="T126" i="18"/>
  <c r="S126" i="18"/>
  <c r="R126" i="18"/>
  <c r="AA126" i="18"/>
  <c r="Z126" i="18"/>
  <c r="T130" i="18"/>
  <c r="S130" i="18"/>
  <c r="R130" i="18"/>
  <c r="AA130" i="18"/>
  <c r="Z130" i="18"/>
  <c r="T135" i="18"/>
  <c r="S135" i="18"/>
  <c r="R135" i="18"/>
  <c r="Q134" i="18"/>
  <c r="AA135" i="18"/>
  <c r="Z135" i="18"/>
  <c r="Y134" i="18"/>
  <c r="C146" i="18"/>
  <c r="T139" i="18"/>
  <c r="S139" i="18"/>
  <c r="R139" i="18"/>
  <c r="AA139" i="18"/>
  <c r="Z139" i="18"/>
  <c r="T143" i="18"/>
  <c r="S143" i="18"/>
  <c r="R143" i="18"/>
  <c r="AB143" i="18"/>
  <c r="AA143" i="18"/>
  <c r="Z143" i="18"/>
  <c r="G148" i="18"/>
  <c r="O148" i="18"/>
  <c r="W148" i="18"/>
  <c r="T152" i="18"/>
  <c r="S152" i="18"/>
  <c r="R152" i="18"/>
  <c r="Q160" i="18"/>
  <c r="AA152" i="18"/>
  <c r="Z152" i="18"/>
  <c r="Y160" i="18"/>
  <c r="AA158" i="18"/>
  <c r="Z158" i="18"/>
  <c r="K159" i="18"/>
  <c r="J159" i="18"/>
  <c r="I159" i="18"/>
  <c r="T159" i="18"/>
  <c r="S159" i="18"/>
  <c r="R159" i="18"/>
  <c r="J82" i="21"/>
  <c r="I82" i="21"/>
  <c r="H82" i="21"/>
  <c r="O145" i="24"/>
  <c r="N145" i="24"/>
  <c r="K80" i="18"/>
  <c r="J80" i="18"/>
  <c r="I80" i="18"/>
  <c r="D90" i="18"/>
  <c r="L90" i="18"/>
  <c r="K84" i="18"/>
  <c r="J84" i="18"/>
  <c r="I84" i="18"/>
  <c r="K88" i="18"/>
  <c r="J88" i="18"/>
  <c r="I88" i="18"/>
  <c r="K93" i="18"/>
  <c r="J93" i="18"/>
  <c r="H92" i="18"/>
  <c r="I93" i="18"/>
  <c r="P92" i="18"/>
  <c r="X92" i="18"/>
  <c r="K97" i="18"/>
  <c r="J97" i="18"/>
  <c r="I97" i="18"/>
  <c r="K101" i="18"/>
  <c r="J101" i="18"/>
  <c r="I101" i="18"/>
  <c r="F106" i="18"/>
  <c r="N106" i="18"/>
  <c r="V106" i="18"/>
  <c r="K110" i="18"/>
  <c r="J110" i="18"/>
  <c r="I110" i="18"/>
  <c r="H118" i="18"/>
  <c r="P118" i="18"/>
  <c r="X118" i="18"/>
  <c r="K114" i="18"/>
  <c r="J114" i="18"/>
  <c r="I114" i="18"/>
  <c r="D120" i="18"/>
  <c r="L120" i="18"/>
  <c r="K123" i="18"/>
  <c r="J123" i="18"/>
  <c r="I123" i="18"/>
  <c r="F132" i="18"/>
  <c r="N132" i="18"/>
  <c r="V132" i="18"/>
  <c r="K127" i="18"/>
  <c r="J127" i="18"/>
  <c r="I127" i="18"/>
  <c r="K131" i="18"/>
  <c r="J131" i="18"/>
  <c r="I131" i="18"/>
  <c r="K136" i="18"/>
  <c r="J136" i="18"/>
  <c r="I136" i="18"/>
  <c r="D146" i="18"/>
  <c r="L146" i="18"/>
  <c r="K140" i="18"/>
  <c r="J140" i="18"/>
  <c r="I140" i="18"/>
  <c r="K144" i="18"/>
  <c r="J144" i="18"/>
  <c r="I144" i="18"/>
  <c r="K149" i="18"/>
  <c r="J149" i="18"/>
  <c r="I149" i="18"/>
  <c r="H148" i="18"/>
  <c r="P148" i="18"/>
  <c r="X148" i="18"/>
  <c r="K153" i="18"/>
  <c r="J153" i="18"/>
  <c r="I153" i="18"/>
  <c r="T158" i="18"/>
  <c r="S158" i="18"/>
  <c r="R158" i="18"/>
  <c r="J33" i="21"/>
  <c r="I33" i="21"/>
  <c r="H33" i="21"/>
  <c r="C92" i="21"/>
  <c r="S97" i="18"/>
  <c r="R97" i="18"/>
  <c r="T97" i="18"/>
  <c r="AA97" i="18"/>
  <c r="Z97" i="18"/>
  <c r="S101" i="18"/>
  <c r="R101" i="18"/>
  <c r="T101" i="18"/>
  <c r="AA101" i="18"/>
  <c r="Z101" i="18"/>
  <c r="G106" i="18"/>
  <c r="O106" i="18"/>
  <c r="W106" i="18"/>
  <c r="S110" i="18"/>
  <c r="R110" i="18"/>
  <c r="Q118" i="18"/>
  <c r="T110" i="18"/>
  <c r="AA110" i="18"/>
  <c r="Z110" i="18"/>
  <c r="Y118" i="18"/>
  <c r="S114" i="18"/>
  <c r="R114" i="18"/>
  <c r="T114" i="18"/>
  <c r="AA114" i="18"/>
  <c r="Z114" i="18"/>
  <c r="E120" i="18"/>
  <c r="M120" i="18"/>
  <c r="U120" i="18"/>
  <c r="S123" i="18"/>
  <c r="R123" i="18"/>
  <c r="T123" i="18"/>
  <c r="AA123" i="18"/>
  <c r="Z123" i="18"/>
  <c r="G132" i="18"/>
  <c r="O132" i="18"/>
  <c r="W132" i="18"/>
  <c r="S127" i="18"/>
  <c r="R127" i="18"/>
  <c r="T127" i="18"/>
  <c r="AA127" i="18"/>
  <c r="Z127" i="18"/>
  <c r="S131" i="18"/>
  <c r="R131" i="18"/>
  <c r="T131" i="18"/>
  <c r="AA131" i="18"/>
  <c r="Z131" i="18"/>
  <c r="C134" i="18"/>
  <c r="S136" i="18"/>
  <c r="R136" i="18"/>
  <c r="T136" i="18"/>
  <c r="AA136" i="18"/>
  <c r="Z136" i="18"/>
  <c r="E146" i="18"/>
  <c r="M146" i="18"/>
  <c r="U146" i="18"/>
  <c r="S140" i="18"/>
  <c r="R140" i="18"/>
  <c r="T140" i="18"/>
  <c r="AA140" i="18"/>
  <c r="Z140" i="18"/>
  <c r="S144" i="18"/>
  <c r="R144" i="18"/>
  <c r="T144" i="18"/>
  <c r="AA144" i="18"/>
  <c r="Z144" i="18"/>
  <c r="S149" i="18"/>
  <c r="R149" i="18"/>
  <c r="Q148" i="18"/>
  <c r="T149" i="18"/>
  <c r="AA149" i="18"/>
  <c r="Z149" i="18"/>
  <c r="Y148" i="18"/>
  <c r="C160" i="18"/>
  <c r="S153" i="18"/>
  <c r="R153" i="18"/>
  <c r="T153" i="18"/>
  <c r="AA153" i="18"/>
  <c r="Z153" i="18"/>
  <c r="Z157" i="18"/>
  <c r="AA157" i="18"/>
  <c r="D78" i="18"/>
  <c r="L78" i="18"/>
  <c r="I81" i="18"/>
  <c r="K81" i="18"/>
  <c r="J81" i="18"/>
  <c r="F90" i="18"/>
  <c r="N90" i="18"/>
  <c r="V90" i="18"/>
  <c r="I85" i="18"/>
  <c r="J85" i="18"/>
  <c r="K85" i="18"/>
  <c r="I89" i="18"/>
  <c r="K89" i="18"/>
  <c r="J89" i="18"/>
  <c r="I94" i="18"/>
  <c r="J94" i="18"/>
  <c r="K94" i="18"/>
  <c r="D104" i="18"/>
  <c r="L104" i="18"/>
  <c r="I98" i="18"/>
  <c r="J98" i="18"/>
  <c r="K98" i="18"/>
  <c r="I102" i="18"/>
  <c r="K102" i="18"/>
  <c r="J102" i="18"/>
  <c r="I107" i="18"/>
  <c r="H106" i="18"/>
  <c r="K107" i="18"/>
  <c r="J107" i="18"/>
  <c r="P106" i="18"/>
  <c r="X106" i="18"/>
  <c r="I111" i="18"/>
  <c r="K111" i="18"/>
  <c r="J111" i="18"/>
  <c r="I115" i="18"/>
  <c r="K115" i="18"/>
  <c r="J115" i="18"/>
  <c r="F120" i="18"/>
  <c r="N120" i="18"/>
  <c r="V120" i="18"/>
  <c r="I124" i="18"/>
  <c r="H132" i="18"/>
  <c r="K124" i="18"/>
  <c r="J124" i="18"/>
  <c r="P132" i="18"/>
  <c r="X132" i="18"/>
  <c r="I128" i="18"/>
  <c r="K128" i="18"/>
  <c r="J128" i="18"/>
  <c r="D134" i="18"/>
  <c r="L134" i="18"/>
  <c r="I137" i="18"/>
  <c r="K137" i="18"/>
  <c r="J137" i="18"/>
  <c r="F146" i="18"/>
  <c r="N146" i="18"/>
  <c r="V146" i="18"/>
  <c r="I141" i="18"/>
  <c r="K141" i="18"/>
  <c r="J141" i="18"/>
  <c r="I145" i="18"/>
  <c r="K145" i="18"/>
  <c r="J145" i="18"/>
  <c r="I150" i="18"/>
  <c r="K150" i="18"/>
  <c r="J150" i="18"/>
  <c r="D160" i="18"/>
  <c r="L160" i="18"/>
  <c r="I154" i="18"/>
  <c r="K154" i="18"/>
  <c r="J154" i="18"/>
  <c r="Z156" i="18"/>
  <c r="AA156" i="18"/>
  <c r="J157" i="18"/>
  <c r="I157" i="18"/>
  <c r="K157" i="18"/>
  <c r="R157" i="18"/>
  <c r="S157" i="18"/>
  <c r="T157" i="18"/>
  <c r="J68" i="21"/>
  <c r="I68" i="21"/>
  <c r="H68" i="21"/>
  <c r="G120" i="21"/>
  <c r="J112" i="21"/>
  <c r="I112" i="21"/>
  <c r="H112" i="21"/>
  <c r="E78" i="18"/>
  <c r="M78" i="18"/>
  <c r="U78" i="18"/>
  <c r="R81" i="18"/>
  <c r="T81" i="18"/>
  <c r="S81" i="18"/>
  <c r="AA81" i="18"/>
  <c r="Z81" i="18"/>
  <c r="G90" i="18"/>
  <c r="O90" i="18"/>
  <c r="W90" i="18"/>
  <c r="T85" i="18"/>
  <c r="S85" i="18"/>
  <c r="R85" i="18"/>
  <c r="Z85" i="18"/>
  <c r="AA85" i="18"/>
  <c r="R89" i="18"/>
  <c r="T89" i="18"/>
  <c r="S89" i="18"/>
  <c r="AA89" i="18"/>
  <c r="Z89" i="18"/>
  <c r="C92" i="18"/>
  <c r="T94" i="18"/>
  <c r="S94" i="18"/>
  <c r="R94" i="18"/>
  <c r="Z94" i="18"/>
  <c r="AA94" i="18"/>
  <c r="E104" i="18"/>
  <c r="M104" i="18"/>
  <c r="U104" i="18"/>
  <c r="T98" i="18"/>
  <c r="S98" i="18"/>
  <c r="R98" i="18"/>
  <c r="AA98" i="18"/>
  <c r="Z98" i="18"/>
  <c r="T102" i="18"/>
  <c r="S102" i="18"/>
  <c r="R102" i="18"/>
  <c r="AB102" i="18"/>
  <c r="AA102" i="18"/>
  <c r="Z102" i="18"/>
  <c r="Q106" i="18"/>
  <c r="T107" i="18"/>
  <c r="S107" i="18"/>
  <c r="R107" i="18"/>
  <c r="Y106" i="18"/>
  <c r="AB107" i="18"/>
  <c r="AA107" i="18"/>
  <c r="Z107" i="18"/>
  <c r="C118" i="18"/>
  <c r="R111" i="18"/>
  <c r="S111" i="18"/>
  <c r="T111" i="18"/>
  <c r="AA111" i="18"/>
  <c r="Z111" i="18"/>
  <c r="S115" i="18"/>
  <c r="R115" i="18"/>
  <c r="T115" i="18"/>
  <c r="AA115" i="18"/>
  <c r="Z115" i="18"/>
  <c r="G120" i="18"/>
  <c r="O120" i="18"/>
  <c r="W120" i="18"/>
  <c r="Q132" i="18"/>
  <c r="S124" i="18"/>
  <c r="T124" i="18"/>
  <c r="R124" i="18"/>
  <c r="Y132" i="18"/>
  <c r="AA124" i="18"/>
  <c r="Z124" i="18"/>
  <c r="S128" i="18"/>
  <c r="R128" i="18"/>
  <c r="T128" i="18"/>
  <c r="AA128" i="18"/>
  <c r="Z128" i="18"/>
  <c r="E134" i="18"/>
  <c r="M134" i="18"/>
  <c r="U134" i="18"/>
  <c r="S137" i="18"/>
  <c r="T137" i="18"/>
  <c r="R137" i="18"/>
  <c r="AA137" i="18"/>
  <c r="AB137" i="18"/>
  <c r="Z137" i="18"/>
  <c r="G146" i="18"/>
  <c r="O146" i="18"/>
  <c r="W146" i="18"/>
  <c r="S141" i="18"/>
  <c r="T141" i="18"/>
  <c r="R141" i="18"/>
  <c r="AA141" i="18"/>
  <c r="Z141" i="18"/>
  <c r="S145" i="18"/>
  <c r="R145" i="18"/>
  <c r="T145" i="18"/>
  <c r="AA145" i="18"/>
  <c r="Z145" i="18"/>
  <c r="C148" i="18"/>
  <c r="S150" i="18"/>
  <c r="T150" i="18"/>
  <c r="R150" i="18"/>
  <c r="AA150" i="18"/>
  <c r="Z150" i="18"/>
  <c r="E160" i="18"/>
  <c r="M160" i="18"/>
  <c r="U160" i="18"/>
  <c r="S154" i="18"/>
  <c r="T154" i="18"/>
  <c r="R154" i="18"/>
  <c r="AA154" i="18"/>
  <c r="Z154" i="18"/>
  <c r="AA155" i="18"/>
  <c r="Z155" i="18"/>
  <c r="J156" i="18"/>
  <c r="K156" i="18"/>
  <c r="I156" i="18"/>
  <c r="T156" i="18"/>
  <c r="S156" i="18"/>
  <c r="R156" i="18"/>
  <c r="J25" i="21"/>
  <c r="I25" i="21"/>
  <c r="H25" i="21"/>
  <c r="J56" i="21"/>
  <c r="I56" i="21"/>
  <c r="H56" i="21"/>
  <c r="G64" i="21"/>
  <c r="K158" i="18"/>
  <c r="J158" i="18"/>
  <c r="I158" i="18"/>
  <c r="J10" i="21"/>
  <c r="I10" i="21"/>
  <c r="H10" i="21"/>
  <c r="J26" i="21"/>
  <c r="I26" i="21"/>
  <c r="H26" i="21"/>
  <c r="J29" i="21"/>
  <c r="I29" i="21"/>
  <c r="H29" i="21"/>
  <c r="J60" i="21"/>
  <c r="I60" i="21"/>
  <c r="H60" i="21"/>
  <c r="J63" i="21"/>
  <c r="I63" i="21"/>
  <c r="H63" i="21"/>
  <c r="K20" i="22"/>
  <c r="J20" i="22"/>
  <c r="N20" i="22"/>
  <c r="M20" i="22"/>
  <c r="L20" i="22"/>
  <c r="J12" i="21"/>
  <c r="I12" i="21"/>
  <c r="H12" i="21"/>
  <c r="T13" i="21"/>
  <c r="S13" i="21"/>
  <c r="R13" i="21"/>
  <c r="J34" i="21"/>
  <c r="I34" i="21"/>
  <c r="H34" i="21"/>
  <c r="J38" i="21"/>
  <c r="I38" i="21"/>
  <c r="H38" i="21"/>
  <c r="F50" i="21"/>
  <c r="J69" i="21"/>
  <c r="I69" i="21"/>
  <c r="H69" i="21"/>
  <c r="J72" i="21"/>
  <c r="I72" i="21"/>
  <c r="H72" i="21"/>
  <c r="D92" i="21"/>
  <c r="E134" i="21"/>
  <c r="F131" i="24"/>
  <c r="J14" i="21"/>
  <c r="I14" i="21"/>
  <c r="H14" i="21"/>
  <c r="G22" i="21"/>
  <c r="T15" i="21"/>
  <c r="S15" i="21"/>
  <c r="R15" i="21"/>
  <c r="C36" i="21"/>
  <c r="J39" i="21"/>
  <c r="I39" i="21"/>
  <c r="H39" i="21"/>
  <c r="J42" i="21"/>
  <c r="I42" i="21"/>
  <c r="H42" i="21"/>
  <c r="G50" i="21"/>
  <c r="J73" i="21"/>
  <c r="I73" i="21"/>
  <c r="H73" i="21"/>
  <c r="J90" i="21"/>
  <c r="I90" i="21"/>
  <c r="H90" i="21"/>
  <c r="J108" i="21"/>
  <c r="I108" i="21"/>
  <c r="H108" i="21"/>
  <c r="D162" i="21"/>
  <c r="G21" i="22"/>
  <c r="Y18" i="22"/>
  <c r="X18" i="22"/>
  <c r="AB18" i="22"/>
  <c r="AA18" i="22"/>
  <c r="Z18" i="22"/>
  <c r="H35" i="22"/>
  <c r="H99" i="24"/>
  <c r="J16" i="21"/>
  <c r="I16" i="21"/>
  <c r="H16" i="21"/>
  <c r="T17" i="21"/>
  <c r="S17" i="21"/>
  <c r="R17" i="21"/>
  <c r="D36" i="21"/>
  <c r="J43" i="21"/>
  <c r="I43" i="21"/>
  <c r="H43" i="21"/>
  <c r="J46" i="21"/>
  <c r="I46" i="21"/>
  <c r="H46" i="21"/>
  <c r="C78" i="21"/>
  <c r="E162" i="21"/>
  <c r="F79" i="24"/>
  <c r="M22" i="21"/>
  <c r="J18" i="21"/>
  <c r="I18" i="21"/>
  <c r="H18" i="21"/>
  <c r="T19" i="21"/>
  <c r="S19" i="21"/>
  <c r="R19" i="21"/>
  <c r="E36" i="21"/>
  <c r="J47" i="21"/>
  <c r="I47" i="21"/>
  <c r="H47" i="21"/>
  <c r="J86" i="21"/>
  <c r="I86" i="21"/>
  <c r="H86" i="21"/>
  <c r="E106" i="21"/>
  <c r="J103" i="21"/>
  <c r="I103" i="21"/>
  <c r="H103" i="21"/>
  <c r="G77" i="22"/>
  <c r="L81" i="24"/>
  <c r="J20" i="21"/>
  <c r="I20" i="21"/>
  <c r="H20" i="21"/>
  <c r="T21" i="21"/>
  <c r="S21" i="21"/>
  <c r="R21" i="21"/>
  <c r="J52" i="21"/>
  <c r="I52" i="21"/>
  <c r="H52" i="21"/>
  <c r="J55" i="21"/>
  <c r="I55" i="21"/>
  <c r="H55" i="21"/>
  <c r="F106" i="21"/>
  <c r="AA20" i="22"/>
  <c r="Z20" i="22"/>
  <c r="X20" i="22"/>
  <c r="AB20" i="22"/>
  <c r="Y20" i="22"/>
  <c r="J76" i="21"/>
  <c r="I76" i="21"/>
  <c r="H76" i="21"/>
  <c r="J81" i="21"/>
  <c r="I81" i="21"/>
  <c r="H81" i="21"/>
  <c r="E92" i="21"/>
  <c r="J85" i="21"/>
  <c r="I85" i="21"/>
  <c r="H85" i="21"/>
  <c r="J89" i="21"/>
  <c r="I89" i="21"/>
  <c r="H89" i="21"/>
  <c r="J94" i="21"/>
  <c r="I94" i="21"/>
  <c r="H94" i="21"/>
  <c r="J98" i="21"/>
  <c r="I98" i="21"/>
  <c r="H98" i="21"/>
  <c r="G106" i="21"/>
  <c r="J102" i="21"/>
  <c r="I102" i="21"/>
  <c r="H102" i="21"/>
  <c r="J111" i="21"/>
  <c r="I111" i="21"/>
  <c r="H111" i="21"/>
  <c r="M9" i="22"/>
  <c r="L9" i="22"/>
  <c r="N9" i="22"/>
  <c r="K9" i="22"/>
  <c r="J9" i="22"/>
  <c r="AA12" i="22"/>
  <c r="Z12" i="22"/>
  <c r="AB12" i="22"/>
  <c r="Y12" i="22"/>
  <c r="X12" i="22"/>
  <c r="F9" i="24"/>
  <c r="O101" i="24"/>
  <c r="N101" i="24"/>
  <c r="H165" i="24"/>
  <c r="M9" i="26"/>
  <c r="L9" i="26"/>
  <c r="K9" i="26"/>
  <c r="J9" i="26"/>
  <c r="I9" i="26"/>
  <c r="N22" i="21"/>
  <c r="F36" i="21"/>
  <c r="D78" i="21"/>
  <c r="F92" i="21"/>
  <c r="C148" i="21"/>
  <c r="L16" i="22"/>
  <c r="K16" i="22"/>
  <c r="N16" i="22"/>
  <c r="M16" i="22"/>
  <c r="J16" i="22"/>
  <c r="Z19" i="22"/>
  <c r="Y19" i="22"/>
  <c r="AB19" i="22"/>
  <c r="AA19" i="22"/>
  <c r="X19" i="22"/>
  <c r="L11" i="24"/>
  <c r="F153" i="24"/>
  <c r="O167" i="24"/>
  <c r="N167" i="24"/>
  <c r="J11" i="21"/>
  <c r="I11" i="21"/>
  <c r="H11" i="21"/>
  <c r="J13" i="21"/>
  <c r="I13" i="21"/>
  <c r="H13" i="21"/>
  <c r="C22" i="21"/>
  <c r="O22" i="21"/>
  <c r="J15" i="21"/>
  <c r="I15" i="21"/>
  <c r="H15" i="21"/>
  <c r="J17" i="21"/>
  <c r="I17" i="21"/>
  <c r="H17" i="21"/>
  <c r="J19" i="21"/>
  <c r="I19" i="21"/>
  <c r="H19" i="21"/>
  <c r="J21" i="21"/>
  <c r="I21" i="21"/>
  <c r="H21" i="21"/>
  <c r="J24" i="21"/>
  <c r="I24" i="21"/>
  <c r="H24" i="21"/>
  <c r="J28" i="21"/>
  <c r="I28" i="21"/>
  <c r="H28" i="21"/>
  <c r="G36" i="21"/>
  <c r="J32" i="21"/>
  <c r="I32" i="21"/>
  <c r="H32" i="21"/>
  <c r="J41" i="21"/>
  <c r="I41" i="21"/>
  <c r="H41" i="21"/>
  <c r="J45" i="21"/>
  <c r="I45" i="21"/>
  <c r="H45" i="21"/>
  <c r="J49" i="21"/>
  <c r="I49" i="21"/>
  <c r="H49" i="21"/>
  <c r="J54" i="21"/>
  <c r="I54" i="21"/>
  <c r="H54" i="21"/>
  <c r="C64" i="21"/>
  <c r="J58" i="21"/>
  <c r="I58" i="21"/>
  <c r="H58" i="21"/>
  <c r="J62" i="21"/>
  <c r="I62" i="21"/>
  <c r="H62" i="21"/>
  <c r="J67" i="21"/>
  <c r="I67" i="21"/>
  <c r="H67" i="21"/>
  <c r="E78" i="21"/>
  <c r="J71" i="21"/>
  <c r="I71" i="21"/>
  <c r="H71" i="21"/>
  <c r="J75" i="21"/>
  <c r="I75" i="21"/>
  <c r="H75" i="21"/>
  <c r="J80" i="21"/>
  <c r="I80" i="21"/>
  <c r="H80" i="21"/>
  <c r="J84" i="21"/>
  <c r="I84" i="21"/>
  <c r="H84" i="21"/>
  <c r="G92" i="21"/>
  <c r="J88" i="21"/>
  <c r="I88" i="21"/>
  <c r="H88" i="21"/>
  <c r="J97" i="21"/>
  <c r="I97" i="21"/>
  <c r="H97" i="21"/>
  <c r="J101" i="21"/>
  <c r="I101" i="21"/>
  <c r="H101" i="21"/>
  <c r="J105" i="21"/>
  <c r="I105" i="21"/>
  <c r="H105" i="21"/>
  <c r="J110" i="21"/>
  <c r="I110" i="21"/>
  <c r="H110" i="21"/>
  <c r="C120" i="21"/>
  <c r="J114" i="21"/>
  <c r="I114" i="21"/>
  <c r="H114" i="21"/>
  <c r="D148" i="21"/>
  <c r="Y10" i="22"/>
  <c r="X10" i="22"/>
  <c r="AB10" i="22"/>
  <c r="AA10" i="22"/>
  <c r="Z10" i="22"/>
  <c r="R21" i="22"/>
  <c r="F91" i="22"/>
  <c r="F85" i="24"/>
  <c r="H121" i="24"/>
  <c r="O170" i="24"/>
  <c r="N170" i="24"/>
  <c r="J187" i="24"/>
  <c r="D22" i="21"/>
  <c r="P22" i="21"/>
  <c r="D64" i="21"/>
  <c r="F78" i="21"/>
  <c r="D120" i="21"/>
  <c r="E148" i="21"/>
  <c r="K12" i="22"/>
  <c r="J12" i="22"/>
  <c r="M12" i="22"/>
  <c r="L12" i="22"/>
  <c r="N12" i="22"/>
  <c r="U21" i="22"/>
  <c r="C35" i="22"/>
  <c r="C49" i="22"/>
  <c r="C63" i="22"/>
  <c r="H34" i="24"/>
  <c r="F109" i="24"/>
  <c r="O123" i="24"/>
  <c r="N123" i="24"/>
  <c r="H191" i="24"/>
  <c r="J209" i="24"/>
  <c r="F237" i="24"/>
  <c r="T10" i="21"/>
  <c r="S10" i="21"/>
  <c r="R10" i="21"/>
  <c r="T12" i="21"/>
  <c r="S12" i="21"/>
  <c r="R12" i="21"/>
  <c r="E22" i="21"/>
  <c r="T14" i="21"/>
  <c r="S14" i="21"/>
  <c r="R14" i="21"/>
  <c r="Q22" i="21"/>
  <c r="T16" i="21"/>
  <c r="S16" i="21"/>
  <c r="R16" i="21"/>
  <c r="T18" i="21"/>
  <c r="S18" i="21"/>
  <c r="R18" i="21"/>
  <c r="T20" i="21"/>
  <c r="S20" i="21"/>
  <c r="R20" i="21"/>
  <c r="J27" i="21"/>
  <c r="I27" i="21"/>
  <c r="H27" i="21"/>
  <c r="J31" i="21"/>
  <c r="I31" i="21"/>
  <c r="H31" i="21"/>
  <c r="J35" i="21"/>
  <c r="I35" i="21"/>
  <c r="H35" i="21"/>
  <c r="J40" i="21"/>
  <c r="I40" i="21"/>
  <c r="H40" i="21"/>
  <c r="C50" i="21"/>
  <c r="J44" i="21"/>
  <c r="I44" i="21"/>
  <c r="H44" i="21"/>
  <c r="J48" i="21"/>
  <c r="I48" i="21"/>
  <c r="H48" i="21"/>
  <c r="J53" i="21"/>
  <c r="I53" i="21"/>
  <c r="H53" i="21"/>
  <c r="E64" i="21"/>
  <c r="J57" i="21"/>
  <c r="I57" i="21"/>
  <c r="H57" i="21"/>
  <c r="J61" i="21"/>
  <c r="I61" i="21"/>
  <c r="H61" i="21"/>
  <c r="J66" i="21"/>
  <c r="I66" i="21"/>
  <c r="H66" i="21"/>
  <c r="J70" i="21"/>
  <c r="I70" i="21"/>
  <c r="H70" i="21"/>
  <c r="G78" i="21"/>
  <c r="J74" i="21"/>
  <c r="I74" i="21"/>
  <c r="H74" i="21"/>
  <c r="J83" i="21"/>
  <c r="I83" i="21"/>
  <c r="H83" i="21"/>
  <c r="J87" i="21"/>
  <c r="I87" i="21"/>
  <c r="H87" i="21"/>
  <c r="J91" i="21"/>
  <c r="I91" i="21"/>
  <c r="H91" i="21"/>
  <c r="J96" i="21"/>
  <c r="I96" i="21"/>
  <c r="H96" i="21"/>
  <c r="C106" i="21"/>
  <c r="J100" i="21"/>
  <c r="I100" i="21"/>
  <c r="H100" i="21"/>
  <c r="J104" i="21"/>
  <c r="I104" i="21"/>
  <c r="H104" i="21"/>
  <c r="J109" i="21"/>
  <c r="I109" i="21"/>
  <c r="H109" i="21"/>
  <c r="E120" i="21"/>
  <c r="J113" i="21"/>
  <c r="I113" i="21"/>
  <c r="H113" i="21"/>
  <c r="E21" i="22"/>
  <c r="M17" i="22"/>
  <c r="L17" i="22"/>
  <c r="J17" i="22"/>
  <c r="N17" i="22"/>
  <c r="K17" i="22"/>
  <c r="F35" i="22"/>
  <c r="G49" i="22"/>
  <c r="O36" i="24"/>
  <c r="N36" i="24"/>
  <c r="H195" i="24"/>
  <c r="F22" i="21"/>
  <c r="D50" i="21"/>
  <c r="F64" i="21"/>
  <c r="D106" i="21"/>
  <c r="F120" i="21"/>
  <c r="C134" i="21"/>
  <c r="C162" i="21"/>
  <c r="F21" i="22"/>
  <c r="G35" i="22"/>
  <c r="J21" i="24"/>
  <c r="J59" i="24"/>
  <c r="H143" i="24"/>
  <c r="O255" i="24"/>
  <c r="N255" i="24"/>
  <c r="N11" i="22"/>
  <c r="J11" i="22"/>
  <c r="M11" i="22"/>
  <c r="L11" i="22"/>
  <c r="K11" i="22"/>
  <c r="C21" i="22"/>
  <c r="N19" i="22"/>
  <c r="J19" i="22"/>
  <c r="L19" i="22"/>
  <c r="K19" i="22"/>
  <c r="M19" i="22"/>
  <c r="D35" i="22"/>
  <c r="H49" i="22"/>
  <c r="D63" i="22"/>
  <c r="G91" i="22"/>
  <c r="F14" i="24"/>
  <c r="L16" i="24"/>
  <c r="H39" i="24"/>
  <c r="L54" i="24"/>
  <c r="J64" i="24"/>
  <c r="F82" i="24"/>
  <c r="L84" i="24"/>
  <c r="H104" i="24"/>
  <c r="O106" i="24"/>
  <c r="N106" i="24"/>
  <c r="H126" i="24"/>
  <c r="O128" i="24"/>
  <c r="N128" i="24"/>
  <c r="H148" i="24"/>
  <c r="O150" i="24"/>
  <c r="N150" i="24"/>
  <c r="J195" i="24"/>
  <c r="F217" i="24"/>
  <c r="N10" i="22"/>
  <c r="M10" i="22"/>
  <c r="K10" i="22"/>
  <c r="J10" i="22"/>
  <c r="L10" i="22"/>
  <c r="D21" i="22"/>
  <c r="N18" i="22"/>
  <c r="M18" i="22"/>
  <c r="L18" i="22"/>
  <c r="K18" i="22"/>
  <c r="J18" i="22"/>
  <c r="N24" i="22"/>
  <c r="M24" i="22"/>
  <c r="K24" i="22"/>
  <c r="J24" i="22"/>
  <c r="L24" i="22"/>
  <c r="N26" i="22"/>
  <c r="M26" i="22"/>
  <c r="L26" i="22"/>
  <c r="K26" i="22"/>
  <c r="J26" i="22"/>
  <c r="E35" i="22"/>
  <c r="N28" i="22"/>
  <c r="M28" i="22"/>
  <c r="K28" i="22"/>
  <c r="J28" i="22"/>
  <c r="L28" i="22"/>
  <c r="N30" i="22"/>
  <c r="M30" i="22"/>
  <c r="L30" i="22"/>
  <c r="K30" i="22"/>
  <c r="J30" i="22"/>
  <c r="N32" i="22"/>
  <c r="M32" i="22"/>
  <c r="J32" i="22"/>
  <c r="L32" i="22"/>
  <c r="K32" i="22"/>
  <c r="N34" i="22"/>
  <c r="M34" i="22"/>
  <c r="J34" i="22"/>
  <c r="L34" i="22"/>
  <c r="K34" i="22"/>
  <c r="N37" i="22"/>
  <c r="M37" i="22"/>
  <c r="J37" i="22"/>
  <c r="L37" i="22"/>
  <c r="K37" i="22"/>
  <c r="N39" i="22"/>
  <c r="M39" i="22"/>
  <c r="J39" i="22"/>
  <c r="K39" i="22"/>
  <c r="L39" i="22"/>
  <c r="N41" i="22"/>
  <c r="M41" i="22"/>
  <c r="L41" i="22"/>
  <c r="J41" i="22"/>
  <c r="I49" i="22"/>
  <c r="K41" i="22"/>
  <c r="N43" i="22"/>
  <c r="M43" i="22"/>
  <c r="L43" i="22"/>
  <c r="J43" i="22"/>
  <c r="K43" i="22"/>
  <c r="N45" i="22"/>
  <c r="M45" i="22"/>
  <c r="L45" i="22"/>
  <c r="K45" i="22"/>
  <c r="J45" i="22"/>
  <c r="N47" i="22"/>
  <c r="M47" i="22"/>
  <c r="L47" i="22"/>
  <c r="K47" i="22"/>
  <c r="J47" i="22"/>
  <c r="N52" i="22"/>
  <c r="M52" i="22"/>
  <c r="L52" i="22"/>
  <c r="K52" i="22"/>
  <c r="J52" i="22"/>
  <c r="N54" i="22"/>
  <c r="M54" i="22"/>
  <c r="L54" i="22"/>
  <c r="K54" i="22"/>
  <c r="J54" i="22"/>
  <c r="E63" i="22"/>
  <c r="N56" i="22"/>
  <c r="M56" i="22"/>
  <c r="L56" i="22"/>
  <c r="K56" i="22"/>
  <c r="J56" i="22"/>
  <c r="N58" i="22"/>
  <c r="M58" i="22"/>
  <c r="L58" i="22"/>
  <c r="K58" i="22"/>
  <c r="J58" i="22"/>
  <c r="N60" i="22"/>
  <c r="M60" i="22"/>
  <c r="L60" i="22"/>
  <c r="K60" i="22"/>
  <c r="J60" i="22"/>
  <c r="N62" i="22"/>
  <c r="M62" i="22"/>
  <c r="L62" i="22"/>
  <c r="K62" i="22"/>
  <c r="J62" i="22"/>
  <c r="N65" i="22"/>
  <c r="M65" i="22"/>
  <c r="L65" i="22"/>
  <c r="K65" i="22"/>
  <c r="J65" i="22"/>
  <c r="H91" i="22"/>
  <c r="F161" i="22"/>
  <c r="O9" i="24"/>
  <c r="N9" i="24"/>
  <c r="F17" i="24"/>
  <c r="L19" i="24"/>
  <c r="J32" i="24"/>
  <c r="H42" i="24"/>
  <c r="L57" i="24"/>
  <c r="H77" i="24"/>
  <c r="O79" i="24"/>
  <c r="N79" i="24"/>
  <c r="J97" i="24"/>
  <c r="H107" i="24"/>
  <c r="J119" i="24"/>
  <c r="H129" i="24"/>
  <c r="J141" i="24"/>
  <c r="H151" i="24"/>
  <c r="J163" i="24"/>
  <c r="J168" i="24"/>
  <c r="J188" i="24"/>
  <c r="J210" i="24"/>
  <c r="H18" i="25"/>
  <c r="F63" i="22"/>
  <c r="C147" i="22"/>
  <c r="G161" i="22"/>
  <c r="H12" i="24"/>
  <c r="O14" i="24"/>
  <c r="N14" i="24"/>
  <c r="J37" i="24"/>
  <c r="L62" i="24"/>
  <c r="L79" i="24"/>
  <c r="H80" i="24"/>
  <c r="O82" i="24"/>
  <c r="N82" i="24"/>
  <c r="J102" i="24"/>
  <c r="J124" i="24"/>
  <c r="J146" i="24"/>
  <c r="L171" i="24"/>
  <c r="J192" i="24"/>
  <c r="J196" i="24"/>
  <c r="F218" i="24"/>
  <c r="M78" i="26"/>
  <c r="L78" i="26"/>
  <c r="K78" i="26"/>
  <c r="J78" i="26"/>
  <c r="I78" i="26"/>
  <c r="G63" i="22"/>
  <c r="F133" i="22"/>
  <c r="H15" i="24"/>
  <c r="O17" i="24"/>
  <c r="N17" i="24"/>
  <c r="J40" i="24"/>
  <c r="J62" i="24"/>
  <c r="H53" i="24"/>
  <c r="O55" i="24"/>
  <c r="N55" i="24"/>
  <c r="F63" i="24"/>
  <c r="L65" i="24"/>
  <c r="J75" i="24"/>
  <c r="H85" i="24"/>
  <c r="J105" i="24"/>
  <c r="J127" i="24"/>
  <c r="J149" i="24"/>
  <c r="F169" i="24"/>
  <c r="H172" i="24"/>
  <c r="L185" i="24"/>
  <c r="H197" i="24"/>
  <c r="J207" i="24"/>
  <c r="F58" i="25"/>
  <c r="D49" i="22"/>
  <c r="H63" i="22"/>
  <c r="C77" i="22"/>
  <c r="C119" i="22"/>
  <c r="G133" i="22"/>
  <c r="J10" i="24"/>
  <c r="H20" i="24"/>
  <c r="F33" i="24"/>
  <c r="L35" i="24"/>
  <c r="L87" i="24"/>
  <c r="H58" i="24"/>
  <c r="O60" i="24"/>
  <c r="N60" i="24"/>
  <c r="J78" i="24"/>
  <c r="F98" i="24"/>
  <c r="L100" i="24"/>
  <c r="F120" i="24"/>
  <c r="L122" i="24"/>
  <c r="F142" i="24"/>
  <c r="L144" i="24"/>
  <c r="F164" i="24"/>
  <c r="L166" i="24"/>
  <c r="J189" i="24"/>
  <c r="J193" i="24"/>
  <c r="L207" i="24"/>
  <c r="J211" i="24"/>
  <c r="L265" i="24"/>
  <c r="L60" i="25"/>
  <c r="F134" i="21"/>
  <c r="F148" i="21"/>
  <c r="F162" i="21"/>
  <c r="H21" i="22"/>
  <c r="J14" i="22"/>
  <c r="M14" i="22"/>
  <c r="L14" i="22"/>
  <c r="N14" i="22"/>
  <c r="K14" i="22"/>
  <c r="J23" i="22"/>
  <c r="M23" i="22"/>
  <c r="L23" i="22"/>
  <c r="N23" i="22"/>
  <c r="K23" i="22"/>
  <c r="J25" i="22"/>
  <c r="M25" i="22"/>
  <c r="L25" i="22"/>
  <c r="N25" i="22"/>
  <c r="K25" i="22"/>
  <c r="J27" i="22"/>
  <c r="I35" i="22"/>
  <c r="M27" i="22"/>
  <c r="L27" i="22"/>
  <c r="N27" i="22"/>
  <c r="K27" i="22"/>
  <c r="J29" i="22"/>
  <c r="M29" i="22"/>
  <c r="L29" i="22"/>
  <c r="N29" i="22"/>
  <c r="K29" i="22"/>
  <c r="J31" i="22"/>
  <c r="N31" i="22"/>
  <c r="M31" i="22"/>
  <c r="L31" i="22"/>
  <c r="K31" i="22"/>
  <c r="J33" i="22"/>
  <c r="N33" i="22"/>
  <c r="M33" i="22"/>
  <c r="L33" i="22"/>
  <c r="K33" i="22"/>
  <c r="J38" i="22"/>
  <c r="N38" i="22"/>
  <c r="M38" i="22"/>
  <c r="L38" i="22"/>
  <c r="K38" i="22"/>
  <c r="J40" i="22"/>
  <c r="N40" i="22"/>
  <c r="M40" i="22"/>
  <c r="L40" i="22"/>
  <c r="K40" i="22"/>
  <c r="E49" i="22"/>
  <c r="J42" i="22"/>
  <c r="N42" i="22"/>
  <c r="M42" i="22"/>
  <c r="L42" i="22"/>
  <c r="K42" i="22"/>
  <c r="J44" i="22"/>
  <c r="N44" i="22"/>
  <c r="M44" i="22"/>
  <c r="L44" i="22"/>
  <c r="K44" i="22"/>
  <c r="J46" i="22"/>
  <c r="N46" i="22"/>
  <c r="M46" i="22"/>
  <c r="L46" i="22"/>
  <c r="K46" i="22"/>
  <c r="J48" i="22"/>
  <c r="N48" i="22"/>
  <c r="M48" i="22"/>
  <c r="L48" i="22"/>
  <c r="K48" i="22"/>
  <c r="J51" i="22"/>
  <c r="N51" i="22"/>
  <c r="M51" i="22"/>
  <c r="L51" i="22"/>
  <c r="K51" i="22"/>
  <c r="J53" i="22"/>
  <c r="N53" i="22"/>
  <c r="M53" i="22"/>
  <c r="L53" i="22"/>
  <c r="K53" i="22"/>
  <c r="J55" i="22"/>
  <c r="I63" i="22"/>
  <c r="N55" i="22"/>
  <c r="M55" i="22"/>
  <c r="L55" i="22"/>
  <c r="K55" i="22"/>
  <c r="J57" i="22"/>
  <c r="N57" i="22"/>
  <c r="M57" i="22"/>
  <c r="L57" i="22"/>
  <c r="K57" i="22"/>
  <c r="J59" i="22"/>
  <c r="N59" i="22"/>
  <c r="M59" i="22"/>
  <c r="L59" i="22"/>
  <c r="K59" i="22"/>
  <c r="J61" i="22"/>
  <c r="N61" i="22"/>
  <c r="M61" i="22"/>
  <c r="L61" i="22"/>
  <c r="K61" i="22"/>
  <c r="J66" i="22"/>
  <c r="N66" i="22"/>
  <c r="M66" i="22"/>
  <c r="L66" i="22"/>
  <c r="K66" i="22"/>
  <c r="D77" i="22"/>
  <c r="F105" i="22"/>
  <c r="F20" i="24"/>
  <c r="J13" i="24"/>
  <c r="L38" i="24"/>
  <c r="O58" i="24"/>
  <c r="N58" i="24"/>
  <c r="H61" i="24"/>
  <c r="F101" i="24"/>
  <c r="L103" i="24"/>
  <c r="F123" i="24"/>
  <c r="L125" i="24"/>
  <c r="F145" i="24"/>
  <c r="L147" i="24"/>
  <c r="F167" i="24"/>
  <c r="H194" i="24"/>
  <c r="J115" i="21"/>
  <c r="I115" i="21"/>
  <c r="H115" i="21"/>
  <c r="J116" i="21"/>
  <c r="I116" i="21"/>
  <c r="H116" i="21"/>
  <c r="J117" i="21"/>
  <c r="I117" i="21"/>
  <c r="H117" i="21"/>
  <c r="J118" i="21"/>
  <c r="I118" i="21"/>
  <c r="H118" i="21"/>
  <c r="J119" i="21"/>
  <c r="I119" i="21"/>
  <c r="H119" i="21"/>
  <c r="J122" i="21"/>
  <c r="I122" i="21"/>
  <c r="H122" i="21"/>
  <c r="J123" i="21"/>
  <c r="I123" i="21"/>
  <c r="H123" i="21"/>
  <c r="J124" i="21"/>
  <c r="I124" i="21"/>
  <c r="H124" i="21"/>
  <c r="J125" i="21"/>
  <c r="I125" i="21"/>
  <c r="H125" i="21"/>
  <c r="G134" i="21"/>
  <c r="J126" i="21"/>
  <c r="I126" i="21"/>
  <c r="H126" i="21"/>
  <c r="J127" i="21"/>
  <c r="I127" i="21"/>
  <c r="H127" i="21"/>
  <c r="J128" i="21"/>
  <c r="I128" i="21"/>
  <c r="H128" i="21"/>
  <c r="J129" i="21"/>
  <c r="I129" i="21"/>
  <c r="H129" i="21"/>
  <c r="J130" i="21"/>
  <c r="I130" i="21"/>
  <c r="H130" i="21"/>
  <c r="J131" i="21"/>
  <c r="I131" i="21"/>
  <c r="H131" i="21"/>
  <c r="J132" i="21"/>
  <c r="I132" i="21"/>
  <c r="H132" i="21"/>
  <c r="J133" i="21"/>
  <c r="I133" i="21"/>
  <c r="H133" i="21"/>
  <c r="J136" i="21"/>
  <c r="I136" i="21"/>
  <c r="H136" i="21"/>
  <c r="J137" i="21"/>
  <c r="I137" i="21"/>
  <c r="H137" i="21"/>
  <c r="J138" i="21"/>
  <c r="I138" i="21"/>
  <c r="H138" i="21"/>
  <c r="J139" i="21"/>
  <c r="I139" i="21"/>
  <c r="H139" i="21"/>
  <c r="G148" i="21"/>
  <c r="J140" i="21"/>
  <c r="I140" i="21"/>
  <c r="H140" i="21"/>
  <c r="J141" i="21"/>
  <c r="I141" i="21"/>
  <c r="H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G162" i="21"/>
  <c r="J154" i="21"/>
  <c r="I154" i="21"/>
  <c r="H154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I21" i="22"/>
  <c r="L13" i="22"/>
  <c r="K13" i="22"/>
  <c r="N13" i="22"/>
  <c r="M13" i="22"/>
  <c r="J13" i="22"/>
  <c r="F49" i="22"/>
  <c r="F77" i="22"/>
  <c r="C91" i="22"/>
  <c r="G105" i="22"/>
  <c r="J18" i="24"/>
  <c r="H31" i="24"/>
  <c r="O33" i="24"/>
  <c r="N33" i="24"/>
  <c r="L43" i="24"/>
  <c r="J56" i="24"/>
  <c r="L76" i="24"/>
  <c r="F104" i="24"/>
  <c r="O98" i="24"/>
  <c r="N98" i="24"/>
  <c r="F106" i="24"/>
  <c r="L108" i="24"/>
  <c r="F126" i="24"/>
  <c r="O120" i="24"/>
  <c r="N120" i="24"/>
  <c r="F128" i="24"/>
  <c r="L130" i="24"/>
  <c r="F148" i="24"/>
  <c r="O142" i="24"/>
  <c r="N142" i="24"/>
  <c r="F150" i="24"/>
  <c r="L152" i="24"/>
  <c r="F171" i="24"/>
  <c r="O164" i="24"/>
  <c r="N164" i="24"/>
  <c r="H173" i="24"/>
  <c r="L195" i="24"/>
  <c r="L186" i="24"/>
  <c r="L217" i="24"/>
  <c r="L208" i="24"/>
  <c r="O235" i="24"/>
  <c r="N235" i="24"/>
  <c r="H39" i="25"/>
  <c r="O213" i="24"/>
  <c r="N213" i="24"/>
  <c r="F229" i="24"/>
  <c r="L237" i="24"/>
  <c r="J18" i="25"/>
  <c r="L89" i="25"/>
  <c r="H37" i="25"/>
  <c r="N39" i="25"/>
  <c r="O39" i="25"/>
  <c r="H58" i="25"/>
  <c r="O60" i="25"/>
  <c r="N60" i="25"/>
  <c r="L86" i="25"/>
  <c r="M103" i="26"/>
  <c r="L103" i="26"/>
  <c r="K103" i="26"/>
  <c r="J103" i="26"/>
  <c r="I103" i="26"/>
  <c r="F118" i="26"/>
  <c r="G160" i="26"/>
  <c r="G104" i="27"/>
  <c r="H77" i="22"/>
  <c r="D91" i="22"/>
  <c r="H105" i="22"/>
  <c r="D119" i="22"/>
  <c r="H133" i="22"/>
  <c r="D147" i="22"/>
  <c r="H161" i="22"/>
  <c r="H9" i="24"/>
  <c r="O11" i="24"/>
  <c r="N11" i="24"/>
  <c r="L13" i="24"/>
  <c r="J15" i="24"/>
  <c r="H17" i="24"/>
  <c r="L21" i="24"/>
  <c r="L32" i="24"/>
  <c r="J34" i="24"/>
  <c r="H36" i="24"/>
  <c r="O38" i="24"/>
  <c r="N38" i="24"/>
  <c r="L40" i="24"/>
  <c r="J42" i="24"/>
  <c r="L97" i="24"/>
  <c r="J99" i="24"/>
  <c r="H101" i="24"/>
  <c r="O103" i="24"/>
  <c r="N103" i="24"/>
  <c r="L105" i="24"/>
  <c r="J107" i="24"/>
  <c r="H109" i="24"/>
  <c r="J16" i="25"/>
  <c r="J37" i="25"/>
  <c r="H56" i="25"/>
  <c r="N58" i="25"/>
  <c r="O58" i="25"/>
  <c r="H82" i="25"/>
  <c r="M60" i="26"/>
  <c r="L60" i="26"/>
  <c r="K60" i="26"/>
  <c r="J60" i="26"/>
  <c r="I60" i="26"/>
  <c r="F118" i="27"/>
  <c r="M67" i="22"/>
  <c r="N67" i="22"/>
  <c r="L67" i="22"/>
  <c r="K67" i="22"/>
  <c r="J67" i="22"/>
  <c r="M69" i="22"/>
  <c r="I77" i="22"/>
  <c r="N69" i="22"/>
  <c r="L69" i="22"/>
  <c r="K69" i="22"/>
  <c r="J69" i="22"/>
  <c r="M71" i="22"/>
  <c r="N71" i="22"/>
  <c r="L71" i="22"/>
  <c r="K71" i="22"/>
  <c r="J71" i="22"/>
  <c r="M73" i="22"/>
  <c r="J73" i="22"/>
  <c r="N73" i="22"/>
  <c r="L73" i="22"/>
  <c r="K73" i="22"/>
  <c r="M75" i="22"/>
  <c r="K75" i="22"/>
  <c r="J75" i="22"/>
  <c r="N75" i="22"/>
  <c r="L75" i="22"/>
  <c r="M80" i="22"/>
  <c r="N80" i="22"/>
  <c r="L80" i="22"/>
  <c r="K80" i="22"/>
  <c r="J80" i="22"/>
  <c r="M82" i="22"/>
  <c r="N82" i="22"/>
  <c r="L82" i="22"/>
  <c r="K82" i="22"/>
  <c r="J82" i="22"/>
  <c r="E91" i="22"/>
  <c r="M84" i="22"/>
  <c r="N84" i="22"/>
  <c r="L84" i="22"/>
  <c r="K84" i="22"/>
  <c r="J84" i="22"/>
  <c r="M86" i="22"/>
  <c r="L86" i="22"/>
  <c r="J86" i="22"/>
  <c r="N86" i="22"/>
  <c r="K86" i="22"/>
  <c r="M88" i="22"/>
  <c r="L88" i="22"/>
  <c r="N88" i="22"/>
  <c r="K88" i="22"/>
  <c r="J88" i="22"/>
  <c r="M90" i="22"/>
  <c r="L90" i="22"/>
  <c r="J90" i="22"/>
  <c r="N90" i="22"/>
  <c r="K90" i="22"/>
  <c r="M93" i="22"/>
  <c r="L93" i="22"/>
  <c r="N93" i="22"/>
  <c r="K93" i="22"/>
  <c r="J93" i="22"/>
  <c r="M95" i="22"/>
  <c r="L95" i="22"/>
  <c r="K95" i="22"/>
  <c r="J95" i="22"/>
  <c r="N95" i="22"/>
  <c r="M97" i="22"/>
  <c r="L97" i="22"/>
  <c r="K97" i="22"/>
  <c r="I105" i="22"/>
  <c r="N97" i="22"/>
  <c r="J97" i="22"/>
  <c r="M99" i="22"/>
  <c r="L99" i="22"/>
  <c r="K99" i="22"/>
  <c r="N99" i="22"/>
  <c r="J99" i="22"/>
  <c r="M101" i="22"/>
  <c r="L101" i="22"/>
  <c r="K101" i="22"/>
  <c r="N101" i="22"/>
  <c r="J101" i="22"/>
  <c r="M103" i="22"/>
  <c r="L103" i="22"/>
  <c r="K103" i="22"/>
  <c r="N103" i="22"/>
  <c r="J103" i="22"/>
  <c r="M108" i="22"/>
  <c r="L108" i="22"/>
  <c r="K108" i="22"/>
  <c r="N108" i="22"/>
  <c r="J108" i="22"/>
  <c r="M110" i="22"/>
  <c r="L110" i="22"/>
  <c r="K110" i="22"/>
  <c r="J110" i="22"/>
  <c r="N110" i="22"/>
  <c r="E119" i="22"/>
  <c r="M112" i="22"/>
  <c r="L112" i="22"/>
  <c r="K112" i="22"/>
  <c r="J112" i="22"/>
  <c r="N112" i="22"/>
  <c r="M114" i="22"/>
  <c r="L114" i="22"/>
  <c r="K114" i="22"/>
  <c r="J114" i="22"/>
  <c r="N114" i="22"/>
  <c r="M116" i="22"/>
  <c r="L116" i="22"/>
  <c r="K116" i="22"/>
  <c r="J116" i="22"/>
  <c r="N116" i="22"/>
  <c r="M118" i="22"/>
  <c r="L118" i="22"/>
  <c r="K118" i="22"/>
  <c r="J118" i="22"/>
  <c r="N118" i="22"/>
  <c r="M121" i="22"/>
  <c r="L121" i="22"/>
  <c r="K121" i="22"/>
  <c r="J121" i="22"/>
  <c r="N121" i="22"/>
  <c r="M123" i="22"/>
  <c r="L123" i="22"/>
  <c r="K123" i="22"/>
  <c r="J123" i="22"/>
  <c r="N123" i="22"/>
  <c r="M125" i="22"/>
  <c r="L125" i="22"/>
  <c r="K125" i="22"/>
  <c r="J125" i="22"/>
  <c r="I133" i="22"/>
  <c r="N125" i="22"/>
  <c r="M127" i="22"/>
  <c r="L127" i="22"/>
  <c r="K127" i="22"/>
  <c r="J127" i="22"/>
  <c r="N127" i="22"/>
  <c r="M129" i="22"/>
  <c r="L129" i="22"/>
  <c r="K129" i="22"/>
  <c r="J129" i="22"/>
  <c r="N129" i="22"/>
  <c r="M131" i="22"/>
  <c r="L131" i="22"/>
  <c r="K131" i="22"/>
  <c r="J131" i="22"/>
  <c r="N131" i="22"/>
  <c r="M136" i="22"/>
  <c r="L136" i="22"/>
  <c r="K136" i="22"/>
  <c r="J136" i="22"/>
  <c r="N136" i="22"/>
  <c r="M138" i="22"/>
  <c r="L138" i="22"/>
  <c r="K138" i="22"/>
  <c r="J138" i="22"/>
  <c r="N138" i="22"/>
  <c r="E147" i="22"/>
  <c r="M140" i="22"/>
  <c r="L140" i="22"/>
  <c r="K140" i="22"/>
  <c r="J140" i="22"/>
  <c r="N140" i="22"/>
  <c r="M142" i="22"/>
  <c r="L142" i="22"/>
  <c r="K142" i="22"/>
  <c r="J142" i="22"/>
  <c r="N142" i="22"/>
  <c r="M144" i="22"/>
  <c r="L144" i="22"/>
  <c r="K144" i="22"/>
  <c r="J144" i="22"/>
  <c r="N144" i="22"/>
  <c r="M146" i="22"/>
  <c r="L146" i="22"/>
  <c r="K146" i="22"/>
  <c r="J146" i="22"/>
  <c r="N146" i="22"/>
  <c r="M149" i="22"/>
  <c r="L149" i="22"/>
  <c r="K149" i="22"/>
  <c r="J149" i="22"/>
  <c r="N149" i="22"/>
  <c r="M151" i="22"/>
  <c r="L151" i="22"/>
  <c r="K151" i="22"/>
  <c r="J151" i="22"/>
  <c r="N151" i="22"/>
  <c r="M153" i="22"/>
  <c r="L153" i="22"/>
  <c r="K153" i="22"/>
  <c r="J153" i="22"/>
  <c r="I161" i="22"/>
  <c r="N153" i="22"/>
  <c r="M155" i="22"/>
  <c r="L155" i="22"/>
  <c r="K155" i="22"/>
  <c r="J155" i="22"/>
  <c r="N155" i="22"/>
  <c r="M157" i="22"/>
  <c r="L157" i="22"/>
  <c r="K157" i="22"/>
  <c r="J157" i="22"/>
  <c r="N157" i="22"/>
  <c r="M159" i="22"/>
  <c r="L159" i="22"/>
  <c r="K159" i="22"/>
  <c r="J159" i="22"/>
  <c r="N159" i="22"/>
  <c r="L10" i="24"/>
  <c r="J12" i="24"/>
  <c r="H14" i="24"/>
  <c r="O16" i="24"/>
  <c r="N16" i="24"/>
  <c r="L18" i="24"/>
  <c r="J20" i="24"/>
  <c r="J31" i="24"/>
  <c r="H33" i="24"/>
  <c r="O35" i="24"/>
  <c r="N35" i="24"/>
  <c r="L37" i="24"/>
  <c r="J39" i="24"/>
  <c r="H41" i="24"/>
  <c r="H98" i="24"/>
  <c r="O100" i="24"/>
  <c r="N100" i="24"/>
  <c r="L102" i="24"/>
  <c r="J104" i="24"/>
  <c r="H106" i="24"/>
  <c r="J231" i="24"/>
  <c r="F14" i="25"/>
  <c r="L16" i="25"/>
  <c r="J35" i="25"/>
  <c r="J56" i="25"/>
  <c r="M17" i="26"/>
  <c r="L17" i="26"/>
  <c r="K17" i="26"/>
  <c r="J17" i="26"/>
  <c r="I17" i="26"/>
  <c r="C76" i="26"/>
  <c r="M86" i="26"/>
  <c r="L86" i="26"/>
  <c r="K86" i="26"/>
  <c r="J86" i="26"/>
  <c r="I86" i="26"/>
  <c r="G62" i="27"/>
  <c r="F119" i="22"/>
  <c r="F147" i="22"/>
  <c r="J9" i="24"/>
  <c r="H11" i="24"/>
  <c r="F13" i="24"/>
  <c r="O13" i="24"/>
  <c r="N13" i="24"/>
  <c r="L15" i="24"/>
  <c r="J17" i="24"/>
  <c r="H19" i="24"/>
  <c r="F21" i="24"/>
  <c r="O32" i="24"/>
  <c r="N32" i="24"/>
  <c r="L34" i="24"/>
  <c r="J36" i="24"/>
  <c r="H38" i="24"/>
  <c r="O40" i="24"/>
  <c r="N40" i="24"/>
  <c r="L42" i="24"/>
  <c r="L53" i="24"/>
  <c r="J55" i="24"/>
  <c r="L61" i="24"/>
  <c r="J63" i="24"/>
  <c r="F78" i="24"/>
  <c r="O78" i="24"/>
  <c r="N78" i="24"/>
  <c r="L80" i="24"/>
  <c r="F86" i="24"/>
  <c r="F97" i="24"/>
  <c r="O97" i="24"/>
  <c r="N97" i="24"/>
  <c r="L99" i="24"/>
  <c r="J101" i="24"/>
  <c r="H103" i="24"/>
  <c r="F105" i="24"/>
  <c r="O105" i="24"/>
  <c r="N105" i="24"/>
  <c r="L107" i="24"/>
  <c r="J109" i="24"/>
  <c r="F185" i="24"/>
  <c r="O193" i="24"/>
  <c r="N193" i="24"/>
  <c r="F214" i="24"/>
  <c r="J217" i="24"/>
  <c r="F239" i="24"/>
  <c r="O229" i="24"/>
  <c r="N229" i="24"/>
  <c r="H233" i="24"/>
  <c r="J236" i="24"/>
  <c r="L239" i="24"/>
  <c r="F12" i="25"/>
  <c r="L14" i="25"/>
  <c r="F33" i="25"/>
  <c r="L35" i="25"/>
  <c r="J54" i="25"/>
  <c r="H64" i="25"/>
  <c r="L78" i="25"/>
  <c r="J88" i="25"/>
  <c r="G20" i="26"/>
  <c r="M43" i="26"/>
  <c r="L43" i="26"/>
  <c r="K43" i="26"/>
  <c r="J43" i="26"/>
  <c r="I43" i="26"/>
  <c r="M112" i="26"/>
  <c r="L112" i="26"/>
  <c r="K112" i="26"/>
  <c r="J112" i="26"/>
  <c r="I112" i="26"/>
  <c r="C105" i="22"/>
  <c r="G119" i="22"/>
  <c r="C133" i="22"/>
  <c r="G147" i="22"/>
  <c r="C161" i="22"/>
  <c r="F10" i="24"/>
  <c r="O10" i="24"/>
  <c r="N10" i="24"/>
  <c r="L12" i="24"/>
  <c r="J14" i="24"/>
  <c r="H16" i="24"/>
  <c r="F18" i="24"/>
  <c r="O18" i="24"/>
  <c r="N18" i="24"/>
  <c r="L20" i="24"/>
  <c r="L31" i="24"/>
  <c r="J33" i="24"/>
  <c r="H35" i="24"/>
  <c r="O37" i="24"/>
  <c r="N37" i="24"/>
  <c r="L39" i="24"/>
  <c r="J41" i="24"/>
  <c r="H43" i="24"/>
  <c r="L58" i="24"/>
  <c r="J60" i="24"/>
  <c r="F75" i="24"/>
  <c r="O75" i="24"/>
  <c r="N75" i="24"/>
  <c r="L77" i="24"/>
  <c r="F83" i="24"/>
  <c r="O83" i="24"/>
  <c r="N83" i="24"/>
  <c r="L85" i="24"/>
  <c r="J98" i="24"/>
  <c r="H100" i="24"/>
  <c r="O102" i="24"/>
  <c r="N102" i="24"/>
  <c r="L104" i="24"/>
  <c r="J106" i="24"/>
  <c r="H108" i="24"/>
  <c r="L231" i="24"/>
  <c r="F235" i="24"/>
  <c r="H238" i="24"/>
  <c r="H12" i="25"/>
  <c r="O14" i="25"/>
  <c r="N14" i="25"/>
  <c r="F31" i="25"/>
  <c r="L33" i="25"/>
  <c r="J43" i="25"/>
  <c r="L54" i="25"/>
  <c r="J64" i="25"/>
  <c r="F84" i="25"/>
  <c r="M69" i="26"/>
  <c r="L69" i="26"/>
  <c r="K69" i="26"/>
  <c r="J69" i="26"/>
  <c r="I69" i="26"/>
  <c r="D90" i="26"/>
  <c r="M16" i="27"/>
  <c r="L16" i="27"/>
  <c r="K16" i="27"/>
  <c r="J16" i="27"/>
  <c r="I16" i="27"/>
  <c r="D105" i="22"/>
  <c r="H119" i="22"/>
  <c r="D133" i="22"/>
  <c r="H147" i="22"/>
  <c r="D161" i="22"/>
  <c r="L9" i="24"/>
  <c r="J11" i="24"/>
  <c r="H13" i="24"/>
  <c r="F15" i="24"/>
  <c r="N15" i="24"/>
  <c r="O15" i="24"/>
  <c r="L17" i="24"/>
  <c r="J19" i="24"/>
  <c r="H21" i="24"/>
  <c r="H32" i="24"/>
  <c r="N34" i="24"/>
  <c r="O34" i="24"/>
  <c r="L36" i="24"/>
  <c r="J38" i="24"/>
  <c r="H40" i="24"/>
  <c r="L55" i="24"/>
  <c r="J57" i="24"/>
  <c r="L63" i="24"/>
  <c r="J65" i="24"/>
  <c r="F80" i="24"/>
  <c r="N80" i="24"/>
  <c r="O80" i="24"/>
  <c r="L82" i="24"/>
  <c r="H97" i="24"/>
  <c r="N99" i="24"/>
  <c r="O99" i="24"/>
  <c r="L101" i="24"/>
  <c r="J103" i="24"/>
  <c r="H105" i="24"/>
  <c r="L109" i="24"/>
  <c r="J185" i="24"/>
  <c r="F188" i="24"/>
  <c r="F189" i="24"/>
  <c r="F207" i="24"/>
  <c r="F210" i="24"/>
  <c r="F211" i="24"/>
  <c r="H230" i="24"/>
  <c r="J233" i="24"/>
  <c r="F240" i="24"/>
  <c r="H10" i="25"/>
  <c r="N12" i="25"/>
  <c r="O12" i="25"/>
  <c r="F20" i="25"/>
  <c r="H31" i="25"/>
  <c r="O33" i="25"/>
  <c r="N33" i="25"/>
  <c r="F41" i="25"/>
  <c r="L43" i="25"/>
  <c r="J62" i="25"/>
  <c r="O84" i="25"/>
  <c r="N84" i="25"/>
  <c r="M26" i="26"/>
  <c r="L26" i="26"/>
  <c r="K26" i="26"/>
  <c r="J26" i="26"/>
  <c r="I26" i="26"/>
  <c r="H34" i="26"/>
  <c r="M95" i="26"/>
  <c r="L95" i="26"/>
  <c r="K95" i="26"/>
  <c r="J95" i="26"/>
  <c r="I95" i="26"/>
  <c r="M68" i="22"/>
  <c r="L68" i="22"/>
  <c r="N68" i="22"/>
  <c r="K68" i="22"/>
  <c r="J68" i="22"/>
  <c r="E77" i="22"/>
  <c r="M70" i="22"/>
  <c r="L70" i="22"/>
  <c r="N70" i="22"/>
  <c r="K70" i="22"/>
  <c r="J70" i="22"/>
  <c r="M72" i="22"/>
  <c r="L72" i="22"/>
  <c r="N72" i="22"/>
  <c r="K72" i="22"/>
  <c r="J72" i="22"/>
  <c r="M74" i="22"/>
  <c r="L74" i="22"/>
  <c r="J74" i="22"/>
  <c r="N74" i="22"/>
  <c r="K74" i="22"/>
  <c r="M76" i="22"/>
  <c r="L76" i="22"/>
  <c r="K76" i="22"/>
  <c r="J76" i="22"/>
  <c r="N76" i="22"/>
  <c r="M79" i="22"/>
  <c r="L79" i="22"/>
  <c r="N79" i="22"/>
  <c r="K79" i="22"/>
  <c r="J79" i="22"/>
  <c r="M81" i="22"/>
  <c r="L81" i="22"/>
  <c r="N81" i="22"/>
  <c r="K81" i="22"/>
  <c r="J81" i="22"/>
  <c r="I91" i="22"/>
  <c r="M83" i="22"/>
  <c r="L83" i="22"/>
  <c r="N83" i="22"/>
  <c r="K83" i="22"/>
  <c r="J83" i="22"/>
  <c r="M85" i="22"/>
  <c r="L85" i="22"/>
  <c r="N85" i="22"/>
  <c r="K85" i="22"/>
  <c r="J85" i="22"/>
  <c r="M87" i="22"/>
  <c r="L87" i="22"/>
  <c r="N87" i="22"/>
  <c r="K87" i="22"/>
  <c r="J87" i="22"/>
  <c r="M89" i="22"/>
  <c r="L89" i="22"/>
  <c r="N89" i="22"/>
  <c r="K89" i="22"/>
  <c r="J89" i="22"/>
  <c r="M94" i="22"/>
  <c r="L94" i="22"/>
  <c r="N94" i="22"/>
  <c r="K94" i="22"/>
  <c r="J94" i="22"/>
  <c r="M96" i="22"/>
  <c r="L96" i="22"/>
  <c r="N96" i="22"/>
  <c r="K96" i="22"/>
  <c r="J96" i="22"/>
  <c r="E105" i="22"/>
  <c r="M98" i="22"/>
  <c r="L98" i="22"/>
  <c r="N98" i="22"/>
  <c r="K98" i="22"/>
  <c r="J98" i="22"/>
  <c r="M100" i="22"/>
  <c r="L100" i="22"/>
  <c r="N100" i="22"/>
  <c r="K100" i="22"/>
  <c r="J100" i="22"/>
  <c r="M102" i="22"/>
  <c r="L102" i="22"/>
  <c r="K102" i="22"/>
  <c r="J102" i="22"/>
  <c r="N102" i="22"/>
  <c r="M104" i="22"/>
  <c r="L104" i="22"/>
  <c r="J104" i="22"/>
  <c r="N104" i="22"/>
  <c r="K104" i="22"/>
  <c r="M107" i="22"/>
  <c r="L107" i="22"/>
  <c r="N107" i="22"/>
  <c r="K107" i="22"/>
  <c r="J107" i="22"/>
  <c r="N109" i="22"/>
  <c r="M109" i="22"/>
  <c r="L109" i="22"/>
  <c r="K109" i="22"/>
  <c r="J109" i="22"/>
  <c r="I119" i="22"/>
  <c r="N111" i="22"/>
  <c r="M111" i="22"/>
  <c r="L111" i="22"/>
  <c r="K111" i="22"/>
  <c r="J111" i="22"/>
  <c r="N113" i="22"/>
  <c r="M113" i="22"/>
  <c r="L113" i="22"/>
  <c r="K113" i="22"/>
  <c r="J113" i="22"/>
  <c r="N115" i="22"/>
  <c r="M115" i="22"/>
  <c r="L115" i="22"/>
  <c r="K115" i="22"/>
  <c r="J115" i="22"/>
  <c r="N117" i="22"/>
  <c r="M117" i="22"/>
  <c r="L117" i="22"/>
  <c r="K117" i="22"/>
  <c r="J117" i="22"/>
  <c r="N122" i="22"/>
  <c r="M122" i="22"/>
  <c r="L122" i="22"/>
  <c r="K122" i="22"/>
  <c r="J122" i="22"/>
  <c r="N124" i="22"/>
  <c r="M124" i="22"/>
  <c r="L124" i="22"/>
  <c r="K124" i="22"/>
  <c r="J124" i="22"/>
  <c r="E133" i="22"/>
  <c r="N126" i="22"/>
  <c r="M126" i="22"/>
  <c r="L126" i="22"/>
  <c r="K126" i="22"/>
  <c r="J126" i="22"/>
  <c r="N128" i="22"/>
  <c r="M128" i="22"/>
  <c r="L128" i="22"/>
  <c r="K128" i="22"/>
  <c r="J128" i="22"/>
  <c r="N130" i="22"/>
  <c r="M130" i="22"/>
  <c r="L130" i="22"/>
  <c r="K130" i="22"/>
  <c r="J130" i="22"/>
  <c r="N132" i="22"/>
  <c r="M132" i="22"/>
  <c r="L132" i="22"/>
  <c r="K132" i="22"/>
  <c r="J132" i="22"/>
  <c r="N135" i="22"/>
  <c r="M135" i="22"/>
  <c r="L135" i="22"/>
  <c r="K135" i="22"/>
  <c r="J135" i="22"/>
  <c r="N137" i="22"/>
  <c r="M137" i="22"/>
  <c r="L137" i="22"/>
  <c r="K137" i="22"/>
  <c r="J137" i="22"/>
  <c r="I147" i="22"/>
  <c r="N139" i="22"/>
  <c r="M139" i="22"/>
  <c r="L139" i="22"/>
  <c r="K139" i="22"/>
  <c r="J139" i="22"/>
  <c r="N141" i="22"/>
  <c r="M141" i="22"/>
  <c r="L141" i="22"/>
  <c r="K141" i="22"/>
  <c r="J141" i="22"/>
  <c r="N143" i="22"/>
  <c r="M143" i="22"/>
  <c r="L143" i="22"/>
  <c r="K143" i="22"/>
  <c r="J143" i="22"/>
  <c r="N145" i="22"/>
  <c r="M145" i="22"/>
  <c r="L145" i="22"/>
  <c r="K145" i="22"/>
  <c r="J145" i="22"/>
  <c r="N150" i="22"/>
  <c r="M150" i="22"/>
  <c r="L150" i="22"/>
  <c r="K150" i="22"/>
  <c r="J150" i="22"/>
  <c r="N152" i="22"/>
  <c r="M152" i="22"/>
  <c r="L152" i="22"/>
  <c r="K152" i="22"/>
  <c r="J152" i="22"/>
  <c r="E161" i="22"/>
  <c r="N154" i="22"/>
  <c r="M154" i="22"/>
  <c r="L154" i="22"/>
  <c r="K154" i="22"/>
  <c r="J154" i="22"/>
  <c r="N156" i="22"/>
  <c r="M156" i="22"/>
  <c r="L156" i="22"/>
  <c r="K156" i="22"/>
  <c r="J156" i="22"/>
  <c r="N158" i="22"/>
  <c r="M158" i="22"/>
  <c r="L158" i="22"/>
  <c r="K158" i="22"/>
  <c r="J158" i="22"/>
  <c r="N160" i="22"/>
  <c r="M160" i="22"/>
  <c r="L160" i="22"/>
  <c r="K160" i="22"/>
  <c r="J160" i="22"/>
  <c r="H10" i="24"/>
  <c r="O12" i="24"/>
  <c r="N12" i="24"/>
  <c r="L14" i="24"/>
  <c r="J16" i="24"/>
  <c r="H18" i="24"/>
  <c r="O31" i="24"/>
  <c r="N31" i="24"/>
  <c r="L33" i="24"/>
  <c r="J35" i="24"/>
  <c r="H37" i="24"/>
  <c r="O39" i="24"/>
  <c r="N39" i="24"/>
  <c r="L41" i="24"/>
  <c r="J43" i="24"/>
  <c r="L98" i="24"/>
  <c r="J100" i="24"/>
  <c r="H102" i="24"/>
  <c r="O104" i="24"/>
  <c r="N104" i="24"/>
  <c r="L106" i="24"/>
  <c r="J108" i="24"/>
  <c r="J10" i="25"/>
  <c r="H20" i="25"/>
  <c r="N31" i="25"/>
  <c r="O31" i="25"/>
  <c r="F39" i="25"/>
  <c r="L41" i="25"/>
  <c r="F60" i="25"/>
  <c r="L62" i="25"/>
  <c r="J80" i="25"/>
  <c r="M52" i="26"/>
  <c r="L52" i="26"/>
  <c r="K52" i="26"/>
  <c r="J52" i="26"/>
  <c r="I52" i="26"/>
  <c r="E104" i="26"/>
  <c r="F9" i="25"/>
  <c r="O9" i="25"/>
  <c r="N9" i="25"/>
  <c r="L11" i="25"/>
  <c r="J13" i="25"/>
  <c r="H15" i="25"/>
  <c r="F17" i="25"/>
  <c r="O17" i="25"/>
  <c r="N17" i="25"/>
  <c r="L19" i="25"/>
  <c r="J21" i="25"/>
  <c r="J32" i="25"/>
  <c r="H34" i="25"/>
  <c r="F36" i="25"/>
  <c r="O36" i="25"/>
  <c r="N36" i="25"/>
  <c r="L38" i="25"/>
  <c r="J40" i="25"/>
  <c r="H42" i="25"/>
  <c r="H53" i="25"/>
  <c r="F55" i="25"/>
  <c r="J59" i="25"/>
  <c r="H61" i="25"/>
  <c r="F63" i="25"/>
  <c r="J77" i="25"/>
  <c r="H79" i="25"/>
  <c r="F81" i="25"/>
  <c r="J85" i="25"/>
  <c r="H87" i="25"/>
  <c r="F89" i="25"/>
  <c r="M12" i="26"/>
  <c r="L12" i="26"/>
  <c r="K12" i="26"/>
  <c r="J12" i="26"/>
  <c r="I12" i="26"/>
  <c r="H20" i="26"/>
  <c r="M29" i="26"/>
  <c r="L29" i="26"/>
  <c r="K29" i="26"/>
  <c r="J29" i="26"/>
  <c r="I29" i="26"/>
  <c r="M38" i="26"/>
  <c r="L38" i="26"/>
  <c r="K38" i="26"/>
  <c r="J38" i="26"/>
  <c r="I38" i="26"/>
  <c r="M46" i="26"/>
  <c r="L46" i="26"/>
  <c r="K46" i="26"/>
  <c r="J46" i="26"/>
  <c r="I46" i="26"/>
  <c r="C62" i="26"/>
  <c r="M55" i="26"/>
  <c r="L55" i="26"/>
  <c r="K55" i="26"/>
  <c r="J55" i="26"/>
  <c r="I55" i="26"/>
  <c r="M64" i="26"/>
  <c r="L64" i="26"/>
  <c r="K64" i="26"/>
  <c r="J64" i="26"/>
  <c r="I64" i="26"/>
  <c r="D76" i="26"/>
  <c r="M72" i="26"/>
  <c r="L72" i="26"/>
  <c r="K72" i="26"/>
  <c r="J72" i="26"/>
  <c r="I72" i="26"/>
  <c r="M81" i="26"/>
  <c r="L81" i="26"/>
  <c r="K81" i="26"/>
  <c r="J81" i="26"/>
  <c r="I81" i="26"/>
  <c r="E90" i="26"/>
  <c r="M89" i="26"/>
  <c r="L89" i="26"/>
  <c r="K89" i="26"/>
  <c r="J89" i="26"/>
  <c r="I89" i="26"/>
  <c r="F104" i="26"/>
  <c r="M98" i="26"/>
  <c r="L98" i="26"/>
  <c r="K98" i="26"/>
  <c r="J98" i="26"/>
  <c r="I98" i="26"/>
  <c r="M107" i="26"/>
  <c r="L107" i="26"/>
  <c r="K107" i="26"/>
  <c r="J107" i="26"/>
  <c r="I107" i="26"/>
  <c r="G118" i="26"/>
  <c r="M140" i="26"/>
  <c r="L140" i="26"/>
  <c r="K140" i="26"/>
  <c r="J140" i="26"/>
  <c r="I140" i="26"/>
  <c r="M42" i="27"/>
  <c r="L42" i="27"/>
  <c r="K42" i="27"/>
  <c r="J42" i="27"/>
  <c r="I42" i="27"/>
  <c r="M138" i="27"/>
  <c r="L138" i="27"/>
  <c r="K138" i="27"/>
  <c r="J138" i="27"/>
  <c r="I138" i="27"/>
  <c r="H146" i="27"/>
  <c r="F78" i="25"/>
  <c r="O78" i="25"/>
  <c r="N78" i="25"/>
  <c r="L80" i="25"/>
  <c r="J82" i="25"/>
  <c r="H84" i="25"/>
  <c r="F86" i="25"/>
  <c r="O86" i="25"/>
  <c r="N86" i="25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J32" i="26"/>
  <c r="I32" i="26"/>
  <c r="C48" i="26"/>
  <c r="M41" i="26"/>
  <c r="L41" i="26"/>
  <c r="K41" i="26"/>
  <c r="J41" i="26"/>
  <c r="I41" i="26"/>
  <c r="M50" i="26"/>
  <c r="L50" i="26"/>
  <c r="K50" i="26"/>
  <c r="J50" i="26"/>
  <c r="I50" i="26"/>
  <c r="D62" i="26"/>
  <c r="M58" i="26"/>
  <c r="L58" i="26"/>
  <c r="K58" i="26"/>
  <c r="J58" i="26"/>
  <c r="I58" i="26"/>
  <c r="M67" i="26"/>
  <c r="L67" i="26"/>
  <c r="K67" i="26"/>
  <c r="J67" i="26"/>
  <c r="I67" i="26"/>
  <c r="E76" i="26"/>
  <c r="M75" i="26"/>
  <c r="L75" i="26"/>
  <c r="K75" i="26"/>
  <c r="J75" i="26"/>
  <c r="I75" i="26"/>
  <c r="F90" i="26"/>
  <c r="M84" i="26"/>
  <c r="L84" i="26"/>
  <c r="K84" i="26"/>
  <c r="J84" i="26"/>
  <c r="I84" i="26"/>
  <c r="M93" i="26"/>
  <c r="L93" i="26"/>
  <c r="K93" i="26"/>
  <c r="J93" i="26"/>
  <c r="I93" i="26"/>
  <c r="G104" i="26"/>
  <c r="M101" i="26"/>
  <c r="L101" i="26"/>
  <c r="K101" i="26"/>
  <c r="J101" i="26"/>
  <c r="I101" i="26"/>
  <c r="H118" i="26"/>
  <c r="M110" i="26"/>
  <c r="L110" i="26"/>
  <c r="K110" i="26"/>
  <c r="J110" i="26"/>
  <c r="I110" i="26"/>
  <c r="M123" i="26"/>
  <c r="L123" i="26"/>
  <c r="K123" i="26"/>
  <c r="J123" i="26"/>
  <c r="I123" i="26"/>
  <c r="D20" i="27"/>
  <c r="M68" i="27"/>
  <c r="L68" i="27"/>
  <c r="K68" i="27"/>
  <c r="J68" i="27"/>
  <c r="I68" i="27"/>
  <c r="H76" i="27"/>
  <c r="H9" i="25"/>
  <c r="F11" i="25"/>
  <c r="O11" i="25"/>
  <c r="N11" i="25"/>
  <c r="L13" i="25"/>
  <c r="J15" i="25"/>
  <c r="H17" i="25"/>
  <c r="F19" i="25"/>
  <c r="L21" i="25"/>
  <c r="J34" i="25"/>
  <c r="H36" i="25"/>
  <c r="F38" i="25"/>
  <c r="J42" i="25"/>
  <c r="J53" i="25"/>
  <c r="H55" i="25"/>
  <c r="F57" i="25"/>
  <c r="J61" i="25"/>
  <c r="H63" i="25"/>
  <c r="F65" i="25"/>
  <c r="J79" i="25"/>
  <c r="H81" i="25"/>
  <c r="F83" i="25"/>
  <c r="J87" i="25"/>
  <c r="H89" i="25"/>
  <c r="L10" i="26"/>
  <c r="K10" i="26"/>
  <c r="J10" i="26"/>
  <c r="I10" i="26"/>
  <c r="M10" i="26"/>
  <c r="L18" i="26"/>
  <c r="K18" i="26"/>
  <c r="J18" i="26"/>
  <c r="I18" i="26"/>
  <c r="M18" i="26"/>
  <c r="C34" i="26"/>
  <c r="L27" i="26"/>
  <c r="K27" i="26"/>
  <c r="J27" i="26"/>
  <c r="I27" i="26"/>
  <c r="M27" i="26"/>
  <c r="L36" i="26"/>
  <c r="K36" i="26"/>
  <c r="J36" i="26"/>
  <c r="I36" i="26"/>
  <c r="M36" i="26"/>
  <c r="D48" i="26"/>
  <c r="L44" i="26"/>
  <c r="K44" i="26"/>
  <c r="J44" i="26"/>
  <c r="I44" i="26"/>
  <c r="M44" i="26"/>
  <c r="L53" i="26"/>
  <c r="K53" i="26"/>
  <c r="J53" i="26"/>
  <c r="I53" i="26"/>
  <c r="M53" i="26"/>
  <c r="E62" i="26"/>
  <c r="L61" i="26"/>
  <c r="K61" i="26"/>
  <c r="J61" i="26"/>
  <c r="I61" i="26"/>
  <c r="M61" i="26"/>
  <c r="F76" i="26"/>
  <c r="L70" i="26"/>
  <c r="K70" i="26"/>
  <c r="J70" i="26"/>
  <c r="I70" i="26"/>
  <c r="M70" i="26"/>
  <c r="L79" i="26"/>
  <c r="K79" i="26"/>
  <c r="J79" i="26"/>
  <c r="I79" i="26"/>
  <c r="M79" i="26"/>
  <c r="G90" i="26"/>
  <c r="L87" i="26"/>
  <c r="K87" i="26"/>
  <c r="J87" i="26"/>
  <c r="I87" i="26"/>
  <c r="M87" i="26"/>
  <c r="L96" i="26"/>
  <c r="K96" i="26"/>
  <c r="J96" i="26"/>
  <c r="I96" i="26"/>
  <c r="H104" i="26"/>
  <c r="M96" i="26"/>
  <c r="L113" i="26"/>
  <c r="K113" i="26"/>
  <c r="J113" i="26"/>
  <c r="I113" i="26"/>
  <c r="M113" i="26"/>
  <c r="L114" i="26"/>
  <c r="K114" i="26"/>
  <c r="M114" i="26"/>
  <c r="J114" i="26"/>
  <c r="I114" i="26"/>
  <c r="M121" i="26"/>
  <c r="L121" i="26"/>
  <c r="K121" i="26"/>
  <c r="J121" i="26"/>
  <c r="I121" i="26"/>
  <c r="M126" i="26"/>
  <c r="L126" i="26"/>
  <c r="K126" i="26"/>
  <c r="J126" i="26"/>
  <c r="I126" i="26"/>
  <c r="M25" i="27"/>
  <c r="L25" i="27"/>
  <c r="K25" i="27"/>
  <c r="J25" i="27"/>
  <c r="I25" i="27"/>
  <c r="L10" i="25"/>
  <c r="J12" i="25"/>
  <c r="H14" i="25"/>
  <c r="F16" i="25"/>
  <c r="O16" i="25"/>
  <c r="N16" i="25"/>
  <c r="L18" i="25"/>
  <c r="J20" i="25"/>
  <c r="J31" i="25"/>
  <c r="H33" i="25"/>
  <c r="F35" i="25"/>
  <c r="J39" i="25"/>
  <c r="H41" i="25"/>
  <c r="F43" i="25"/>
  <c r="F54" i="25"/>
  <c r="J58" i="25"/>
  <c r="H60" i="25"/>
  <c r="F62" i="25"/>
  <c r="H78" i="25"/>
  <c r="F80" i="25"/>
  <c r="J84" i="25"/>
  <c r="H86" i="25"/>
  <c r="F88" i="25"/>
  <c r="C20" i="26"/>
  <c r="K13" i="26"/>
  <c r="J13" i="26"/>
  <c r="I13" i="26"/>
  <c r="M13" i="26"/>
  <c r="L13" i="26"/>
  <c r="K22" i="26"/>
  <c r="J22" i="26"/>
  <c r="I22" i="26"/>
  <c r="M22" i="26"/>
  <c r="L22" i="26"/>
  <c r="D34" i="26"/>
  <c r="K30" i="26"/>
  <c r="J30" i="26"/>
  <c r="I30" i="26"/>
  <c r="M30" i="26"/>
  <c r="L30" i="26"/>
  <c r="K39" i="26"/>
  <c r="J39" i="26"/>
  <c r="I39" i="26"/>
  <c r="M39" i="26"/>
  <c r="L39" i="26"/>
  <c r="E48" i="26"/>
  <c r="K47" i="26"/>
  <c r="J47" i="26"/>
  <c r="I47" i="26"/>
  <c r="M47" i="26"/>
  <c r="L47" i="26"/>
  <c r="F62" i="26"/>
  <c r="K56" i="26"/>
  <c r="J56" i="26"/>
  <c r="I56" i="26"/>
  <c r="M56" i="26"/>
  <c r="L56" i="26"/>
  <c r="K65" i="26"/>
  <c r="J65" i="26"/>
  <c r="I65" i="26"/>
  <c r="M65" i="26"/>
  <c r="L65" i="26"/>
  <c r="G76" i="26"/>
  <c r="K73" i="26"/>
  <c r="J73" i="26"/>
  <c r="I73" i="26"/>
  <c r="M73" i="26"/>
  <c r="L73" i="26"/>
  <c r="K82" i="26"/>
  <c r="J82" i="26"/>
  <c r="I82" i="26"/>
  <c r="H90" i="26"/>
  <c r="M82" i="26"/>
  <c r="L82" i="26"/>
  <c r="K99" i="26"/>
  <c r="J99" i="26"/>
  <c r="I99" i="26"/>
  <c r="M99" i="26"/>
  <c r="L99" i="26"/>
  <c r="K108" i="26"/>
  <c r="J108" i="26"/>
  <c r="I108" i="26"/>
  <c r="M108" i="26"/>
  <c r="L108" i="26"/>
  <c r="M117" i="26"/>
  <c r="K117" i="26"/>
  <c r="J117" i="26"/>
  <c r="L117" i="26"/>
  <c r="I117" i="26"/>
  <c r="E132" i="26"/>
  <c r="M149" i="26"/>
  <c r="L149" i="26"/>
  <c r="K149" i="26"/>
  <c r="J149" i="26"/>
  <c r="I149" i="26"/>
  <c r="E34" i="27"/>
  <c r="M51" i="27"/>
  <c r="L51" i="27"/>
  <c r="K51" i="27"/>
  <c r="J51" i="27"/>
  <c r="I51" i="27"/>
  <c r="J9" i="25"/>
  <c r="H11" i="25"/>
  <c r="F13" i="25"/>
  <c r="O13" i="25"/>
  <c r="N13" i="25"/>
  <c r="L15" i="25"/>
  <c r="J17" i="25"/>
  <c r="H19" i="25"/>
  <c r="F21" i="25"/>
  <c r="F32" i="25"/>
  <c r="J36" i="25"/>
  <c r="H38" i="25"/>
  <c r="F40" i="25"/>
  <c r="J55" i="25"/>
  <c r="H57" i="25"/>
  <c r="F59" i="25"/>
  <c r="J63" i="25"/>
  <c r="H65" i="25"/>
  <c r="F77" i="25"/>
  <c r="J81" i="25"/>
  <c r="H83" i="25"/>
  <c r="F85" i="25"/>
  <c r="J89" i="25"/>
  <c r="J8" i="26"/>
  <c r="I8" i="26"/>
  <c r="M8" i="26"/>
  <c r="L8" i="26"/>
  <c r="K8" i="26"/>
  <c r="D20" i="26"/>
  <c r="J16" i="26"/>
  <c r="I16" i="26"/>
  <c r="M16" i="26"/>
  <c r="L16" i="26"/>
  <c r="K16" i="26"/>
  <c r="J25" i="26"/>
  <c r="I25" i="26"/>
  <c r="M25" i="26"/>
  <c r="L25" i="26"/>
  <c r="K25" i="26"/>
  <c r="E34" i="26"/>
  <c r="J33" i="26"/>
  <c r="I33" i="26"/>
  <c r="M33" i="26"/>
  <c r="L33" i="26"/>
  <c r="K33" i="26"/>
  <c r="F48" i="26"/>
  <c r="J42" i="26"/>
  <c r="I42" i="26"/>
  <c r="M42" i="26"/>
  <c r="L42" i="26"/>
  <c r="K42" i="26"/>
  <c r="J51" i="26"/>
  <c r="I51" i="26"/>
  <c r="M51" i="26"/>
  <c r="L51" i="26"/>
  <c r="K51" i="26"/>
  <c r="G62" i="26"/>
  <c r="J59" i="26"/>
  <c r="I59" i="26"/>
  <c r="M59" i="26"/>
  <c r="L59" i="26"/>
  <c r="K59" i="26"/>
  <c r="J68" i="26"/>
  <c r="I68" i="26"/>
  <c r="H76" i="26"/>
  <c r="M68" i="26"/>
  <c r="L68" i="26"/>
  <c r="K68" i="26"/>
  <c r="J85" i="26"/>
  <c r="I85" i="26"/>
  <c r="M85" i="26"/>
  <c r="L85" i="26"/>
  <c r="K85" i="26"/>
  <c r="J94" i="26"/>
  <c r="I94" i="26"/>
  <c r="M94" i="26"/>
  <c r="L94" i="26"/>
  <c r="K94" i="26"/>
  <c r="J102" i="26"/>
  <c r="I102" i="26"/>
  <c r="M102" i="26"/>
  <c r="L102" i="26"/>
  <c r="K102" i="26"/>
  <c r="C118" i="26"/>
  <c r="J111" i="26"/>
  <c r="I111" i="26"/>
  <c r="M111" i="26"/>
  <c r="L111" i="26"/>
  <c r="K111" i="26"/>
  <c r="F132" i="26"/>
  <c r="M8" i="27"/>
  <c r="L8" i="27"/>
  <c r="K8" i="27"/>
  <c r="J8" i="27"/>
  <c r="I8" i="27"/>
  <c r="M92" i="27"/>
  <c r="J92" i="27"/>
  <c r="L92" i="27"/>
  <c r="K92" i="27"/>
  <c r="I92" i="27"/>
  <c r="F10" i="25"/>
  <c r="N10" i="25"/>
  <c r="O10" i="25"/>
  <c r="L12" i="25"/>
  <c r="J14" i="25"/>
  <c r="H16" i="25"/>
  <c r="F18" i="25"/>
  <c r="N18" i="25"/>
  <c r="O18" i="25"/>
  <c r="L20" i="25"/>
  <c r="J33" i="25"/>
  <c r="H35" i="25"/>
  <c r="F37" i="25"/>
  <c r="J41" i="25"/>
  <c r="H43" i="25"/>
  <c r="H54" i="25"/>
  <c r="F56" i="25"/>
  <c r="J60" i="25"/>
  <c r="H62" i="25"/>
  <c r="F64" i="25"/>
  <c r="J78" i="25"/>
  <c r="H80" i="25"/>
  <c r="F82" i="25"/>
  <c r="J86" i="25"/>
  <c r="H88" i="25"/>
  <c r="I11" i="26"/>
  <c r="M11" i="26"/>
  <c r="L11" i="26"/>
  <c r="K11" i="26"/>
  <c r="J11" i="26"/>
  <c r="E20" i="26"/>
  <c r="I19" i="26"/>
  <c r="M19" i="26"/>
  <c r="L19" i="26"/>
  <c r="K19" i="26"/>
  <c r="J19" i="26"/>
  <c r="F34" i="26"/>
  <c r="I28" i="26"/>
  <c r="M28" i="26"/>
  <c r="L28" i="26"/>
  <c r="K28" i="26"/>
  <c r="J28" i="26"/>
  <c r="I37" i="26"/>
  <c r="M37" i="26"/>
  <c r="L37" i="26"/>
  <c r="K37" i="26"/>
  <c r="J37" i="26"/>
  <c r="G48" i="26"/>
  <c r="I45" i="26"/>
  <c r="M45" i="26"/>
  <c r="L45" i="26"/>
  <c r="K45" i="26"/>
  <c r="J45" i="26"/>
  <c r="I54" i="26"/>
  <c r="H62" i="26"/>
  <c r="M54" i="26"/>
  <c r="L54" i="26"/>
  <c r="K54" i="26"/>
  <c r="J54" i="26"/>
  <c r="I71" i="26"/>
  <c r="M71" i="26"/>
  <c r="L71" i="26"/>
  <c r="K71" i="26"/>
  <c r="J71" i="26"/>
  <c r="I80" i="26"/>
  <c r="M80" i="26"/>
  <c r="L80" i="26"/>
  <c r="K80" i="26"/>
  <c r="J80" i="26"/>
  <c r="I88" i="26"/>
  <c r="M88" i="26"/>
  <c r="L88" i="26"/>
  <c r="K88" i="26"/>
  <c r="J88" i="26"/>
  <c r="C104" i="26"/>
  <c r="I97" i="26"/>
  <c r="M97" i="26"/>
  <c r="L97" i="26"/>
  <c r="K97" i="26"/>
  <c r="J97" i="26"/>
  <c r="I106" i="26"/>
  <c r="M106" i="26"/>
  <c r="L106" i="26"/>
  <c r="K106" i="26"/>
  <c r="J106" i="26"/>
  <c r="D118" i="26"/>
  <c r="M131" i="26"/>
  <c r="L131" i="26"/>
  <c r="K131" i="26"/>
  <c r="J131" i="26"/>
  <c r="I131" i="26"/>
  <c r="F146" i="26"/>
  <c r="M33" i="27"/>
  <c r="L33" i="27"/>
  <c r="K33" i="27"/>
  <c r="J33" i="27"/>
  <c r="I33" i="27"/>
  <c r="F48" i="27"/>
  <c r="L9" i="25"/>
  <c r="J11" i="25"/>
  <c r="H13" i="25"/>
  <c r="F15" i="25"/>
  <c r="O15" i="25"/>
  <c r="N15" i="25"/>
  <c r="L17" i="25"/>
  <c r="J19" i="25"/>
  <c r="H21" i="25"/>
  <c r="H32" i="25"/>
  <c r="F34" i="25"/>
  <c r="J38" i="25"/>
  <c r="H40" i="25"/>
  <c r="F42" i="25"/>
  <c r="F53" i="25"/>
  <c r="J57" i="25"/>
  <c r="H59" i="25"/>
  <c r="F61" i="25"/>
  <c r="J65" i="25"/>
  <c r="H77" i="25"/>
  <c r="F79" i="25"/>
  <c r="J83" i="25"/>
  <c r="H85" i="25"/>
  <c r="F87" i="25"/>
  <c r="F20" i="26"/>
  <c r="M14" i="26"/>
  <c r="L14" i="26"/>
  <c r="K14" i="26"/>
  <c r="J14" i="26"/>
  <c r="I14" i="26"/>
  <c r="M23" i="26"/>
  <c r="L23" i="26"/>
  <c r="K23" i="26"/>
  <c r="J23" i="26"/>
  <c r="I23" i="26"/>
  <c r="G34" i="26"/>
  <c r="M31" i="26"/>
  <c r="L31" i="26"/>
  <c r="K31" i="26"/>
  <c r="J31" i="26"/>
  <c r="I31" i="26"/>
  <c r="H48" i="26"/>
  <c r="M40" i="26"/>
  <c r="L40" i="26"/>
  <c r="K40" i="26"/>
  <c r="J40" i="26"/>
  <c r="I40" i="26"/>
  <c r="M57" i="26"/>
  <c r="L57" i="26"/>
  <c r="K57" i="26"/>
  <c r="J57" i="26"/>
  <c r="I57" i="26"/>
  <c r="M66" i="26"/>
  <c r="L66" i="26"/>
  <c r="K66" i="26"/>
  <c r="J66" i="26"/>
  <c r="I66" i="26"/>
  <c r="M74" i="26"/>
  <c r="L74" i="26"/>
  <c r="K74" i="26"/>
  <c r="J74" i="26"/>
  <c r="I74" i="26"/>
  <c r="C90" i="26"/>
  <c r="M83" i="26"/>
  <c r="L83" i="26"/>
  <c r="K83" i="26"/>
  <c r="J83" i="26"/>
  <c r="I83" i="26"/>
  <c r="M92" i="26"/>
  <c r="L92" i="26"/>
  <c r="K92" i="26"/>
  <c r="J92" i="26"/>
  <c r="I92" i="26"/>
  <c r="D104" i="26"/>
  <c r="M100" i="26"/>
  <c r="L100" i="26"/>
  <c r="K100" i="26"/>
  <c r="J100" i="26"/>
  <c r="I100" i="26"/>
  <c r="M109" i="26"/>
  <c r="L109" i="26"/>
  <c r="K109" i="26"/>
  <c r="J109" i="26"/>
  <c r="I109" i="26"/>
  <c r="E118" i="26"/>
  <c r="M157" i="26"/>
  <c r="L157" i="26"/>
  <c r="K157" i="26"/>
  <c r="J157" i="26"/>
  <c r="I157" i="26"/>
  <c r="M59" i="27"/>
  <c r="L59" i="27"/>
  <c r="K59" i="27"/>
  <c r="J59" i="27"/>
  <c r="I59" i="27"/>
  <c r="M135" i="26"/>
  <c r="L135" i="26"/>
  <c r="K135" i="26"/>
  <c r="J135" i="26"/>
  <c r="I135" i="26"/>
  <c r="G146" i="26"/>
  <c r="M143" i="26"/>
  <c r="L143" i="26"/>
  <c r="K143" i="26"/>
  <c r="J143" i="26"/>
  <c r="I143" i="26"/>
  <c r="M152" i="26"/>
  <c r="L152" i="26"/>
  <c r="K152" i="26"/>
  <c r="J152" i="26"/>
  <c r="I152" i="26"/>
  <c r="H160" i="26"/>
  <c r="M11" i="27"/>
  <c r="L11" i="27"/>
  <c r="K11" i="27"/>
  <c r="J11" i="27"/>
  <c r="I11" i="27"/>
  <c r="E20" i="27"/>
  <c r="M19" i="27"/>
  <c r="L19" i="27"/>
  <c r="K19" i="27"/>
  <c r="J19" i="27"/>
  <c r="I19" i="27"/>
  <c r="F34" i="27"/>
  <c r="M28" i="27"/>
  <c r="L28" i="27"/>
  <c r="K28" i="27"/>
  <c r="J28" i="27"/>
  <c r="I28" i="27"/>
  <c r="M37" i="27"/>
  <c r="L37" i="27"/>
  <c r="K37" i="27"/>
  <c r="J37" i="27"/>
  <c r="I37" i="27"/>
  <c r="G48" i="27"/>
  <c r="M45" i="27"/>
  <c r="L45" i="27"/>
  <c r="K45" i="27"/>
  <c r="J45" i="27"/>
  <c r="I45" i="27"/>
  <c r="M54" i="27"/>
  <c r="L54" i="27"/>
  <c r="K54" i="27"/>
  <c r="J54" i="27"/>
  <c r="I54" i="27"/>
  <c r="H62" i="27"/>
  <c r="M71" i="27"/>
  <c r="L71" i="27"/>
  <c r="K71" i="27"/>
  <c r="J71" i="27"/>
  <c r="I71" i="27"/>
  <c r="M80" i="27"/>
  <c r="L80" i="27"/>
  <c r="K80" i="27"/>
  <c r="J80" i="27"/>
  <c r="I80" i="27"/>
  <c r="K96" i="27"/>
  <c r="J96" i="27"/>
  <c r="I96" i="27"/>
  <c r="H104" i="27"/>
  <c r="M96" i="27"/>
  <c r="L96" i="27"/>
  <c r="M126" i="27"/>
  <c r="L126" i="27"/>
  <c r="K126" i="27"/>
  <c r="J126" i="27"/>
  <c r="I126" i="27"/>
  <c r="J79" i="28"/>
  <c r="I79" i="28"/>
  <c r="M79" i="28"/>
  <c r="L79" i="28"/>
  <c r="K79" i="28"/>
  <c r="M37" i="28"/>
  <c r="L37" i="28"/>
  <c r="K37" i="28"/>
  <c r="J37" i="28"/>
  <c r="I37" i="28"/>
  <c r="M140" i="28"/>
  <c r="L140" i="28"/>
  <c r="K140" i="28"/>
  <c r="J140" i="28"/>
  <c r="I140" i="28"/>
  <c r="F197" i="30"/>
  <c r="G132" i="26"/>
  <c r="M129" i="26"/>
  <c r="L129" i="26"/>
  <c r="K129" i="26"/>
  <c r="J129" i="26"/>
  <c r="I129" i="26"/>
  <c r="M138" i="26"/>
  <c r="L138" i="26"/>
  <c r="K138" i="26"/>
  <c r="J138" i="26"/>
  <c r="I138" i="26"/>
  <c r="H146" i="26"/>
  <c r="M155" i="26"/>
  <c r="L155" i="26"/>
  <c r="K155" i="26"/>
  <c r="J155" i="26"/>
  <c r="I155" i="26"/>
  <c r="F20" i="27"/>
  <c r="M14" i="27"/>
  <c r="L14" i="27"/>
  <c r="K14" i="27"/>
  <c r="J14" i="27"/>
  <c r="I14" i="27"/>
  <c r="M23" i="27"/>
  <c r="L23" i="27"/>
  <c r="K23" i="27"/>
  <c r="J23" i="27"/>
  <c r="I23" i="27"/>
  <c r="G34" i="27"/>
  <c r="M31" i="27"/>
  <c r="L31" i="27"/>
  <c r="K31" i="27"/>
  <c r="J31" i="27"/>
  <c r="I31" i="27"/>
  <c r="M40" i="27"/>
  <c r="L40" i="27"/>
  <c r="K40" i="27"/>
  <c r="J40" i="27"/>
  <c r="I40" i="27"/>
  <c r="H48" i="27"/>
  <c r="M57" i="27"/>
  <c r="L57" i="27"/>
  <c r="K57" i="27"/>
  <c r="J57" i="27"/>
  <c r="I57" i="27"/>
  <c r="M66" i="27"/>
  <c r="L66" i="27"/>
  <c r="K66" i="27"/>
  <c r="J66" i="27"/>
  <c r="I66" i="27"/>
  <c r="M74" i="27"/>
  <c r="L74" i="27"/>
  <c r="K74" i="27"/>
  <c r="J74" i="27"/>
  <c r="I74" i="27"/>
  <c r="C90" i="27"/>
  <c r="M83" i="27"/>
  <c r="L83" i="27"/>
  <c r="K83" i="27"/>
  <c r="J83" i="27"/>
  <c r="I83" i="27"/>
  <c r="M129" i="27"/>
  <c r="L129" i="27"/>
  <c r="K129" i="27"/>
  <c r="J129" i="27"/>
  <c r="I129" i="27"/>
  <c r="M19" i="28"/>
  <c r="L19" i="28"/>
  <c r="K19" i="28"/>
  <c r="J19" i="28"/>
  <c r="I19" i="28"/>
  <c r="J53" i="28"/>
  <c r="I53" i="28"/>
  <c r="M53" i="28"/>
  <c r="L53" i="28"/>
  <c r="K53" i="28"/>
  <c r="L115" i="26"/>
  <c r="K115" i="26"/>
  <c r="I115" i="26"/>
  <c r="M115" i="26"/>
  <c r="J115" i="26"/>
  <c r="L124" i="26"/>
  <c r="K124" i="26"/>
  <c r="J124" i="26"/>
  <c r="I124" i="26"/>
  <c r="H132" i="26"/>
  <c r="M124" i="26"/>
  <c r="L141" i="26"/>
  <c r="K141" i="26"/>
  <c r="J141" i="26"/>
  <c r="I141" i="26"/>
  <c r="M141" i="26"/>
  <c r="L150" i="26"/>
  <c r="K150" i="26"/>
  <c r="J150" i="26"/>
  <c r="I150" i="26"/>
  <c r="M150" i="26"/>
  <c r="L158" i="26"/>
  <c r="K158" i="26"/>
  <c r="J158" i="26"/>
  <c r="I158" i="26"/>
  <c r="M158" i="26"/>
  <c r="L9" i="27"/>
  <c r="K9" i="27"/>
  <c r="J9" i="27"/>
  <c r="I9" i="27"/>
  <c r="M9" i="27"/>
  <c r="G20" i="27"/>
  <c r="L17" i="27"/>
  <c r="K17" i="27"/>
  <c r="J17" i="27"/>
  <c r="I17" i="27"/>
  <c r="M17" i="27"/>
  <c r="L26" i="27"/>
  <c r="K26" i="27"/>
  <c r="J26" i="27"/>
  <c r="I26" i="27"/>
  <c r="H34" i="27"/>
  <c r="M26" i="27"/>
  <c r="L43" i="27"/>
  <c r="K43" i="27"/>
  <c r="J43" i="27"/>
  <c r="I43" i="27"/>
  <c r="M43" i="27"/>
  <c r="L52" i="27"/>
  <c r="K52" i="27"/>
  <c r="J52" i="27"/>
  <c r="I52" i="27"/>
  <c r="M52" i="27"/>
  <c r="L60" i="27"/>
  <c r="K60" i="27"/>
  <c r="J60" i="27"/>
  <c r="I60" i="27"/>
  <c r="M60" i="27"/>
  <c r="C76" i="27"/>
  <c r="L69" i="27"/>
  <c r="K69" i="27"/>
  <c r="J69" i="27"/>
  <c r="I69" i="27"/>
  <c r="M69" i="27"/>
  <c r="L78" i="27"/>
  <c r="K78" i="27"/>
  <c r="J78" i="27"/>
  <c r="I78" i="27"/>
  <c r="M78" i="27"/>
  <c r="D90" i="27"/>
  <c r="M95" i="27"/>
  <c r="L95" i="27"/>
  <c r="I95" i="27"/>
  <c r="K95" i="27"/>
  <c r="J95" i="27"/>
  <c r="M117" i="27"/>
  <c r="L117" i="27"/>
  <c r="K117" i="27"/>
  <c r="J117" i="27"/>
  <c r="I117" i="27"/>
  <c r="F132" i="27"/>
  <c r="M152" i="27"/>
  <c r="L152" i="27"/>
  <c r="K152" i="27"/>
  <c r="J152" i="27"/>
  <c r="I152" i="27"/>
  <c r="H160" i="27"/>
  <c r="F34" i="28"/>
  <c r="K88" i="28"/>
  <c r="J88" i="28"/>
  <c r="I88" i="28"/>
  <c r="M88" i="28"/>
  <c r="L88" i="28"/>
  <c r="K127" i="26"/>
  <c r="J127" i="26"/>
  <c r="I127" i="26"/>
  <c r="M127" i="26"/>
  <c r="L127" i="26"/>
  <c r="K136" i="26"/>
  <c r="J136" i="26"/>
  <c r="I136" i="26"/>
  <c r="M136" i="26"/>
  <c r="L136" i="26"/>
  <c r="K144" i="26"/>
  <c r="J144" i="26"/>
  <c r="I144" i="26"/>
  <c r="M144" i="26"/>
  <c r="L144" i="26"/>
  <c r="C160" i="26"/>
  <c r="K153" i="26"/>
  <c r="J153" i="26"/>
  <c r="I153" i="26"/>
  <c r="M153" i="26"/>
  <c r="L153" i="26"/>
  <c r="K12" i="27"/>
  <c r="J12" i="27"/>
  <c r="I12" i="27"/>
  <c r="H20" i="27"/>
  <c r="M12" i="27"/>
  <c r="L12" i="27"/>
  <c r="K29" i="27"/>
  <c r="J29" i="27"/>
  <c r="I29" i="27"/>
  <c r="M29" i="27"/>
  <c r="L29" i="27"/>
  <c r="K38" i="27"/>
  <c r="J38" i="27"/>
  <c r="I38" i="27"/>
  <c r="M38" i="27"/>
  <c r="L38" i="27"/>
  <c r="K46" i="27"/>
  <c r="J46" i="27"/>
  <c r="I46" i="27"/>
  <c r="M46" i="27"/>
  <c r="L46" i="27"/>
  <c r="C62" i="27"/>
  <c r="K55" i="27"/>
  <c r="J55" i="27"/>
  <c r="I55" i="27"/>
  <c r="M55" i="27"/>
  <c r="L55" i="27"/>
  <c r="K64" i="27"/>
  <c r="J64" i="27"/>
  <c r="I64" i="27"/>
  <c r="M64" i="27"/>
  <c r="L64" i="27"/>
  <c r="D76" i="27"/>
  <c r="K72" i="27"/>
  <c r="J72" i="27"/>
  <c r="I72" i="27"/>
  <c r="M72" i="27"/>
  <c r="L72" i="27"/>
  <c r="K81" i="27"/>
  <c r="J81" i="27"/>
  <c r="I81" i="27"/>
  <c r="M81" i="27"/>
  <c r="L81" i="27"/>
  <c r="E90" i="27"/>
  <c r="L84" i="27"/>
  <c r="K84" i="27"/>
  <c r="J84" i="27"/>
  <c r="I84" i="27"/>
  <c r="M84" i="27"/>
  <c r="L101" i="27"/>
  <c r="K101" i="27"/>
  <c r="J101" i="27"/>
  <c r="M101" i="27"/>
  <c r="I101" i="27"/>
  <c r="M121" i="27"/>
  <c r="L121" i="27"/>
  <c r="K121" i="27"/>
  <c r="J121" i="27"/>
  <c r="I121" i="27"/>
  <c r="G132" i="27"/>
  <c r="M155" i="27"/>
  <c r="L155" i="27"/>
  <c r="K155" i="27"/>
  <c r="J155" i="27"/>
  <c r="I155" i="27"/>
  <c r="M11" i="28"/>
  <c r="L11" i="28"/>
  <c r="K11" i="28"/>
  <c r="J11" i="28"/>
  <c r="I11" i="28"/>
  <c r="J122" i="26"/>
  <c r="I122" i="26"/>
  <c r="K122" i="26"/>
  <c r="M122" i="26"/>
  <c r="L122" i="26"/>
  <c r="J130" i="26"/>
  <c r="I130" i="26"/>
  <c r="M130" i="26"/>
  <c r="L130" i="26"/>
  <c r="K130" i="26"/>
  <c r="C146" i="26"/>
  <c r="J139" i="26"/>
  <c r="I139" i="26"/>
  <c r="M139" i="26"/>
  <c r="L139" i="26"/>
  <c r="K139" i="26"/>
  <c r="J148" i="26"/>
  <c r="I148" i="26"/>
  <c r="M148" i="26"/>
  <c r="L148" i="26"/>
  <c r="K148" i="26"/>
  <c r="D160" i="26"/>
  <c r="J156" i="26"/>
  <c r="I156" i="26"/>
  <c r="M156" i="26"/>
  <c r="L156" i="26"/>
  <c r="K156" i="26"/>
  <c r="J15" i="27"/>
  <c r="I15" i="27"/>
  <c r="M15" i="27"/>
  <c r="L15" i="27"/>
  <c r="K15" i="27"/>
  <c r="J24" i="27"/>
  <c r="I24" i="27"/>
  <c r="M24" i="27"/>
  <c r="L24" i="27"/>
  <c r="K24" i="27"/>
  <c r="J32" i="27"/>
  <c r="I32" i="27"/>
  <c r="M32" i="27"/>
  <c r="L32" i="27"/>
  <c r="K32" i="27"/>
  <c r="C48" i="27"/>
  <c r="J41" i="27"/>
  <c r="I41" i="27"/>
  <c r="M41" i="27"/>
  <c r="L41" i="27"/>
  <c r="K41" i="27"/>
  <c r="J50" i="27"/>
  <c r="I50" i="27"/>
  <c r="M50" i="27"/>
  <c r="L50" i="27"/>
  <c r="K50" i="27"/>
  <c r="D62" i="27"/>
  <c r="J58" i="27"/>
  <c r="I58" i="27"/>
  <c r="M58" i="27"/>
  <c r="L58" i="27"/>
  <c r="K58" i="27"/>
  <c r="J67" i="27"/>
  <c r="I67" i="27"/>
  <c r="M67" i="27"/>
  <c r="L67" i="27"/>
  <c r="K67" i="27"/>
  <c r="E76" i="27"/>
  <c r="J75" i="27"/>
  <c r="I75" i="27"/>
  <c r="M75" i="27"/>
  <c r="L75" i="27"/>
  <c r="K75" i="27"/>
  <c r="F90" i="27"/>
  <c r="I85" i="27"/>
  <c r="L85" i="27"/>
  <c r="K85" i="27"/>
  <c r="J85" i="27"/>
  <c r="M85" i="27"/>
  <c r="I86" i="27"/>
  <c r="K86" i="27"/>
  <c r="J86" i="27"/>
  <c r="M86" i="27"/>
  <c r="L86" i="27"/>
  <c r="K87" i="27"/>
  <c r="I87" i="27"/>
  <c r="L87" i="27"/>
  <c r="J87" i="27"/>
  <c r="M87" i="27"/>
  <c r="M109" i="27"/>
  <c r="L109" i="27"/>
  <c r="K109" i="27"/>
  <c r="J109" i="27"/>
  <c r="I109" i="27"/>
  <c r="M143" i="27"/>
  <c r="L143" i="27"/>
  <c r="K143" i="27"/>
  <c r="J143" i="27"/>
  <c r="I143" i="27"/>
  <c r="M14" i="28"/>
  <c r="L14" i="28"/>
  <c r="K14" i="28"/>
  <c r="J14" i="28"/>
  <c r="I14" i="28"/>
  <c r="G48" i="28"/>
  <c r="K93" i="28"/>
  <c r="J93" i="28"/>
  <c r="M93" i="28"/>
  <c r="L93" i="28"/>
  <c r="I93" i="28"/>
  <c r="H17" i="30"/>
  <c r="I116" i="26"/>
  <c r="M116" i="26"/>
  <c r="J116" i="26"/>
  <c r="L116" i="26"/>
  <c r="K116" i="26"/>
  <c r="C132" i="26"/>
  <c r="I125" i="26"/>
  <c r="M125" i="26"/>
  <c r="L125" i="26"/>
  <c r="K125" i="26"/>
  <c r="J125" i="26"/>
  <c r="I134" i="26"/>
  <c r="M134" i="26"/>
  <c r="L134" i="26"/>
  <c r="K134" i="26"/>
  <c r="J134" i="26"/>
  <c r="D146" i="26"/>
  <c r="I142" i="26"/>
  <c r="M142" i="26"/>
  <c r="L142" i="26"/>
  <c r="K142" i="26"/>
  <c r="J142" i="26"/>
  <c r="I151" i="26"/>
  <c r="M151" i="26"/>
  <c r="L151" i="26"/>
  <c r="K151" i="26"/>
  <c r="J151" i="26"/>
  <c r="E160" i="26"/>
  <c r="I159" i="26"/>
  <c r="M159" i="26"/>
  <c r="L159" i="26"/>
  <c r="K159" i="26"/>
  <c r="J159" i="26"/>
  <c r="I10" i="27"/>
  <c r="M10" i="27"/>
  <c r="L10" i="27"/>
  <c r="K10" i="27"/>
  <c r="J10" i="27"/>
  <c r="I18" i="27"/>
  <c r="M18" i="27"/>
  <c r="L18" i="27"/>
  <c r="K18" i="27"/>
  <c r="J18" i="27"/>
  <c r="C34" i="27"/>
  <c r="I27" i="27"/>
  <c r="M27" i="27"/>
  <c r="L27" i="27"/>
  <c r="K27" i="27"/>
  <c r="J27" i="27"/>
  <c r="I36" i="27"/>
  <c r="M36" i="27"/>
  <c r="L36" i="27"/>
  <c r="K36" i="27"/>
  <c r="J36" i="27"/>
  <c r="D48" i="27"/>
  <c r="I44" i="27"/>
  <c r="M44" i="27"/>
  <c r="L44" i="27"/>
  <c r="K44" i="27"/>
  <c r="J44" i="27"/>
  <c r="I53" i="27"/>
  <c r="M53" i="27"/>
  <c r="L53" i="27"/>
  <c r="K53" i="27"/>
  <c r="J53" i="27"/>
  <c r="E62" i="27"/>
  <c r="I61" i="27"/>
  <c r="M61" i="27"/>
  <c r="L61" i="27"/>
  <c r="K61" i="27"/>
  <c r="J61" i="27"/>
  <c r="F76" i="27"/>
  <c r="I70" i="27"/>
  <c r="M70" i="27"/>
  <c r="L70" i="27"/>
  <c r="K70" i="27"/>
  <c r="J70" i="27"/>
  <c r="I79" i="27"/>
  <c r="M79" i="27"/>
  <c r="L79" i="27"/>
  <c r="K79" i="27"/>
  <c r="J79" i="27"/>
  <c r="G90" i="27"/>
  <c r="D104" i="27"/>
  <c r="M100" i="27"/>
  <c r="J100" i="27"/>
  <c r="I100" i="27"/>
  <c r="L100" i="27"/>
  <c r="K100" i="27"/>
  <c r="M112" i="27"/>
  <c r="L112" i="27"/>
  <c r="K112" i="27"/>
  <c r="J112" i="27"/>
  <c r="I112" i="27"/>
  <c r="M28" i="28"/>
  <c r="L28" i="28"/>
  <c r="K28" i="28"/>
  <c r="J28" i="28"/>
  <c r="I28" i="28"/>
  <c r="M120" i="26"/>
  <c r="L120" i="26"/>
  <c r="J120" i="26"/>
  <c r="I120" i="26"/>
  <c r="K120" i="26"/>
  <c r="D132" i="26"/>
  <c r="M128" i="26"/>
  <c r="L128" i="26"/>
  <c r="K128" i="26"/>
  <c r="J128" i="26"/>
  <c r="I128" i="26"/>
  <c r="M137" i="26"/>
  <c r="L137" i="26"/>
  <c r="K137" i="26"/>
  <c r="J137" i="26"/>
  <c r="I137" i="26"/>
  <c r="E146" i="26"/>
  <c r="M145" i="26"/>
  <c r="L145" i="26"/>
  <c r="K145" i="26"/>
  <c r="J145" i="26"/>
  <c r="I145" i="26"/>
  <c r="F160" i="26"/>
  <c r="M154" i="26"/>
  <c r="L154" i="26"/>
  <c r="K154" i="26"/>
  <c r="J154" i="26"/>
  <c r="I154" i="26"/>
  <c r="C20" i="27"/>
  <c r="M13" i="27"/>
  <c r="L13" i="27"/>
  <c r="K13" i="27"/>
  <c r="J13" i="27"/>
  <c r="I13" i="27"/>
  <c r="M22" i="27"/>
  <c r="L22" i="27"/>
  <c r="K22" i="27"/>
  <c r="J22" i="27"/>
  <c r="I22" i="27"/>
  <c r="D34" i="27"/>
  <c r="M30" i="27"/>
  <c r="L30" i="27"/>
  <c r="K30" i="27"/>
  <c r="J30" i="27"/>
  <c r="I30" i="27"/>
  <c r="M39" i="27"/>
  <c r="L39" i="27"/>
  <c r="K39" i="27"/>
  <c r="J39" i="27"/>
  <c r="I39" i="27"/>
  <c r="E48" i="27"/>
  <c r="M47" i="27"/>
  <c r="L47" i="27"/>
  <c r="K47" i="27"/>
  <c r="J47" i="27"/>
  <c r="I47" i="27"/>
  <c r="F62" i="27"/>
  <c r="M56" i="27"/>
  <c r="L56" i="27"/>
  <c r="K56" i="27"/>
  <c r="J56" i="27"/>
  <c r="I56" i="27"/>
  <c r="M65" i="27"/>
  <c r="L65" i="27"/>
  <c r="K65" i="27"/>
  <c r="J65" i="27"/>
  <c r="I65" i="27"/>
  <c r="G76" i="27"/>
  <c r="M73" i="27"/>
  <c r="L73" i="27"/>
  <c r="K73" i="27"/>
  <c r="J73" i="27"/>
  <c r="I73" i="27"/>
  <c r="H90" i="27"/>
  <c r="M82" i="27"/>
  <c r="L82" i="27"/>
  <c r="K82" i="27"/>
  <c r="J82" i="27"/>
  <c r="I82" i="27"/>
  <c r="L93" i="27"/>
  <c r="J93" i="27"/>
  <c r="M93" i="27"/>
  <c r="K93" i="27"/>
  <c r="I93" i="27"/>
  <c r="E104" i="27"/>
  <c r="M103" i="27"/>
  <c r="L103" i="27"/>
  <c r="I103" i="27"/>
  <c r="K103" i="27"/>
  <c r="J103" i="27"/>
  <c r="E118" i="27"/>
  <c r="M135" i="27"/>
  <c r="L135" i="27"/>
  <c r="K135" i="27"/>
  <c r="J135" i="27"/>
  <c r="I135" i="27"/>
  <c r="G146" i="27"/>
  <c r="F20" i="28"/>
  <c r="M23" i="28"/>
  <c r="L23" i="28"/>
  <c r="K23" i="28"/>
  <c r="J23" i="28"/>
  <c r="I23" i="28"/>
  <c r="G34" i="28"/>
  <c r="M31" i="28"/>
  <c r="L31" i="28"/>
  <c r="K31" i="28"/>
  <c r="J31" i="28"/>
  <c r="I31" i="28"/>
  <c r="H48" i="28"/>
  <c r="M40" i="28"/>
  <c r="L40" i="28"/>
  <c r="K40" i="28"/>
  <c r="J40" i="28"/>
  <c r="I40" i="28"/>
  <c r="J61" i="28"/>
  <c r="I61" i="28"/>
  <c r="M61" i="28"/>
  <c r="L61" i="28"/>
  <c r="K61" i="28"/>
  <c r="F76" i="28"/>
  <c r="K97" i="28"/>
  <c r="J97" i="28"/>
  <c r="I97" i="28"/>
  <c r="M97" i="28"/>
  <c r="L97" i="28"/>
  <c r="K101" i="28"/>
  <c r="J101" i="28"/>
  <c r="M101" i="28"/>
  <c r="L101" i="28"/>
  <c r="I101" i="28"/>
  <c r="H9" i="30"/>
  <c r="M89" i="27"/>
  <c r="K89" i="27"/>
  <c r="L89" i="27"/>
  <c r="J89" i="27"/>
  <c r="I89" i="27"/>
  <c r="F104" i="27"/>
  <c r="M98" i="27"/>
  <c r="L98" i="27"/>
  <c r="K98" i="27"/>
  <c r="J98" i="27"/>
  <c r="I98" i="27"/>
  <c r="M107" i="27"/>
  <c r="L107" i="27"/>
  <c r="K107" i="27"/>
  <c r="I107" i="27"/>
  <c r="J107" i="27"/>
  <c r="G118" i="27"/>
  <c r="M115" i="27"/>
  <c r="L115" i="27"/>
  <c r="K115" i="27"/>
  <c r="J115" i="27"/>
  <c r="I115" i="27"/>
  <c r="M124" i="27"/>
  <c r="L124" i="27"/>
  <c r="K124" i="27"/>
  <c r="J124" i="27"/>
  <c r="I124" i="27"/>
  <c r="H132" i="27"/>
  <c r="M141" i="27"/>
  <c r="L141" i="27"/>
  <c r="K141" i="27"/>
  <c r="J141" i="27"/>
  <c r="I141" i="27"/>
  <c r="M150" i="27"/>
  <c r="L150" i="27"/>
  <c r="K150" i="27"/>
  <c r="J150" i="27"/>
  <c r="I150" i="27"/>
  <c r="M158" i="27"/>
  <c r="L158" i="27"/>
  <c r="K158" i="27"/>
  <c r="J158" i="27"/>
  <c r="I158" i="27"/>
  <c r="F10" i="30"/>
  <c r="F21" i="30"/>
  <c r="F80" i="30"/>
  <c r="O58" i="30"/>
  <c r="N58" i="30"/>
  <c r="L168" i="30"/>
  <c r="L110" i="27"/>
  <c r="K110" i="27"/>
  <c r="J110" i="27"/>
  <c r="I110" i="27"/>
  <c r="H118" i="27"/>
  <c r="M110" i="27"/>
  <c r="L127" i="27"/>
  <c r="K127" i="27"/>
  <c r="J127" i="27"/>
  <c r="I127" i="27"/>
  <c r="M127" i="27"/>
  <c r="L136" i="27"/>
  <c r="K136" i="27"/>
  <c r="J136" i="27"/>
  <c r="I136" i="27"/>
  <c r="M136" i="27"/>
  <c r="L144" i="27"/>
  <c r="K144" i="27"/>
  <c r="J144" i="27"/>
  <c r="I144" i="27"/>
  <c r="M144" i="27"/>
  <c r="C160" i="27"/>
  <c r="L153" i="27"/>
  <c r="K153" i="27"/>
  <c r="J153" i="27"/>
  <c r="I153" i="27"/>
  <c r="M153" i="27"/>
  <c r="K113" i="27"/>
  <c r="J113" i="27"/>
  <c r="I113" i="27"/>
  <c r="M113" i="27"/>
  <c r="L113" i="27"/>
  <c r="K122" i="27"/>
  <c r="J122" i="27"/>
  <c r="I122" i="27"/>
  <c r="L122" i="27"/>
  <c r="M122" i="27"/>
  <c r="K130" i="27"/>
  <c r="J130" i="27"/>
  <c r="I130" i="27"/>
  <c r="M130" i="27"/>
  <c r="L130" i="27"/>
  <c r="C146" i="27"/>
  <c r="K139" i="27"/>
  <c r="J139" i="27"/>
  <c r="I139" i="27"/>
  <c r="M139" i="27"/>
  <c r="L139" i="27"/>
  <c r="K148" i="27"/>
  <c r="J148" i="27"/>
  <c r="I148" i="27"/>
  <c r="M148" i="27"/>
  <c r="L148" i="27"/>
  <c r="D160" i="27"/>
  <c r="K156" i="27"/>
  <c r="J156" i="27"/>
  <c r="I156" i="27"/>
  <c r="L156" i="27"/>
  <c r="M156" i="27"/>
  <c r="C48" i="28"/>
  <c r="F12" i="30"/>
  <c r="F104" i="30"/>
  <c r="J99" i="27"/>
  <c r="I99" i="27"/>
  <c r="M99" i="27"/>
  <c r="L99" i="27"/>
  <c r="K99" i="27"/>
  <c r="J108" i="27"/>
  <c r="I108" i="27"/>
  <c r="M108" i="27"/>
  <c r="L108" i="27"/>
  <c r="K108" i="27"/>
  <c r="J116" i="27"/>
  <c r="I116" i="27"/>
  <c r="M116" i="27"/>
  <c r="L116" i="27"/>
  <c r="K116" i="27"/>
  <c r="C132" i="27"/>
  <c r="J125" i="27"/>
  <c r="I125" i="27"/>
  <c r="M125" i="27"/>
  <c r="K125" i="27"/>
  <c r="L125" i="27"/>
  <c r="J134" i="27"/>
  <c r="I134" i="27"/>
  <c r="M134" i="27"/>
  <c r="L134" i="27"/>
  <c r="K134" i="27"/>
  <c r="D146" i="27"/>
  <c r="J142" i="27"/>
  <c r="I142" i="27"/>
  <c r="M142" i="27"/>
  <c r="L142" i="27"/>
  <c r="K142" i="27"/>
  <c r="J151" i="27"/>
  <c r="I151" i="27"/>
  <c r="M151" i="27"/>
  <c r="L151" i="27"/>
  <c r="K151" i="27"/>
  <c r="E160" i="27"/>
  <c r="J159" i="27"/>
  <c r="I159" i="27"/>
  <c r="M159" i="27"/>
  <c r="K159" i="27"/>
  <c r="L159" i="27"/>
  <c r="F13" i="30"/>
  <c r="F32" i="30"/>
  <c r="I94" i="27"/>
  <c r="L94" i="27"/>
  <c r="K94" i="27"/>
  <c r="J94" i="27"/>
  <c r="M94" i="27"/>
  <c r="I102" i="27"/>
  <c r="L102" i="27"/>
  <c r="M102" i="27"/>
  <c r="K102" i="27"/>
  <c r="J102" i="27"/>
  <c r="C118" i="27"/>
  <c r="I111" i="27"/>
  <c r="M111" i="27"/>
  <c r="L111" i="27"/>
  <c r="K111" i="27"/>
  <c r="J111" i="27"/>
  <c r="I120" i="27"/>
  <c r="M120" i="27"/>
  <c r="L120" i="27"/>
  <c r="K120" i="27"/>
  <c r="J120" i="27"/>
  <c r="D132" i="27"/>
  <c r="I128" i="27"/>
  <c r="M128" i="27"/>
  <c r="L128" i="27"/>
  <c r="J128" i="27"/>
  <c r="K128" i="27"/>
  <c r="I137" i="27"/>
  <c r="M137" i="27"/>
  <c r="L137" i="27"/>
  <c r="K137" i="27"/>
  <c r="J137" i="27"/>
  <c r="E146" i="27"/>
  <c r="I145" i="27"/>
  <c r="M145" i="27"/>
  <c r="L145" i="27"/>
  <c r="K145" i="27"/>
  <c r="J145" i="27"/>
  <c r="F160" i="27"/>
  <c r="I154" i="27"/>
  <c r="M154" i="27"/>
  <c r="L154" i="27"/>
  <c r="K154" i="27"/>
  <c r="J154" i="27"/>
  <c r="C20" i="28"/>
  <c r="J35" i="30"/>
  <c r="K88" i="27"/>
  <c r="M88" i="27"/>
  <c r="L88" i="27"/>
  <c r="J88" i="27"/>
  <c r="I88" i="27"/>
  <c r="C104" i="27"/>
  <c r="K97" i="27"/>
  <c r="J97" i="27"/>
  <c r="I97" i="27"/>
  <c r="M97" i="27"/>
  <c r="L97" i="27"/>
  <c r="L106" i="27"/>
  <c r="K106" i="27"/>
  <c r="M106" i="27"/>
  <c r="J106" i="27"/>
  <c r="I106" i="27"/>
  <c r="D118" i="27"/>
  <c r="M114" i="27"/>
  <c r="L114" i="27"/>
  <c r="K114" i="27"/>
  <c r="J114" i="27"/>
  <c r="I114" i="27"/>
  <c r="M123" i="27"/>
  <c r="L123" i="27"/>
  <c r="K123" i="27"/>
  <c r="J123" i="27"/>
  <c r="I123" i="27"/>
  <c r="E132" i="27"/>
  <c r="M131" i="27"/>
  <c r="L131" i="27"/>
  <c r="K131" i="27"/>
  <c r="I131" i="27"/>
  <c r="J131" i="27"/>
  <c r="F146" i="27"/>
  <c r="M140" i="27"/>
  <c r="L140" i="27"/>
  <c r="K140" i="27"/>
  <c r="J140" i="27"/>
  <c r="I140" i="27"/>
  <c r="M149" i="27"/>
  <c r="L149" i="27"/>
  <c r="K149" i="27"/>
  <c r="J149" i="27"/>
  <c r="I149" i="27"/>
  <c r="G160" i="27"/>
  <c r="M157" i="27"/>
  <c r="L157" i="27"/>
  <c r="K157" i="27"/>
  <c r="J157" i="27"/>
  <c r="I157" i="27"/>
  <c r="L15" i="30"/>
  <c r="J81" i="30"/>
  <c r="H10" i="30"/>
  <c r="H11" i="30"/>
  <c r="J17" i="30"/>
  <c r="F19" i="30"/>
  <c r="H86" i="30"/>
  <c r="J54" i="30"/>
  <c r="H64" i="30"/>
  <c r="F77" i="30"/>
  <c r="O104" i="30"/>
  <c r="N104" i="30"/>
  <c r="F122" i="30"/>
  <c r="O128" i="30"/>
  <c r="N128" i="30"/>
  <c r="F142" i="30"/>
  <c r="O148" i="30"/>
  <c r="N148" i="30"/>
  <c r="J212" i="30"/>
  <c r="J9" i="30"/>
  <c r="J12" i="30"/>
  <c r="J14" i="30"/>
  <c r="H19" i="30"/>
  <c r="O32" i="30"/>
  <c r="N32" i="30"/>
  <c r="L41" i="30"/>
  <c r="J84" i="30"/>
  <c r="O77" i="30"/>
  <c r="N77" i="30"/>
  <c r="L87" i="30"/>
  <c r="J100" i="30"/>
  <c r="H170" i="30"/>
  <c r="F191" i="30"/>
  <c r="J213" i="30"/>
  <c r="L10" i="30"/>
  <c r="L13" i="30"/>
  <c r="L14" i="30"/>
  <c r="H37" i="30"/>
  <c r="L82" i="30"/>
  <c r="L60" i="30"/>
  <c r="H83" i="30"/>
  <c r="O130" i="30"/>
  <c r="N130" i="30"/>
  <c r="J130" i="30"/>
  <c r="H150" i="30"/>
  <c r="L164" i="30"/>
  <c r="J229" i="30"/>
  <c r="O11" i="30"/>
  <c r="N11" i="30"/>
  <c r="L12" i="30"/>
  <c r="J16" i="30"/>
  <c r="O80" i="30"/>
  <c r="N80" i="30"/>
  <c r="H56" i="30"/>
  <c r="L106" i="30"/>
  <c r="L124" i="30"/>
  <c r="L144" i="30"/>
  <c r="H185" i="30"/>
  <c r="J215" i="30"/>
  <c r="N10" i="30"/>
  <c r="O10" i="30"/>
  <c r="O12" i="30"/>
  <c r="N12" i="30"/>
  <c r="O13" i="30"/>
  <c r="N13" i="30"/>
  <c r="H18" i="30"/>
  <c r="F20" i="30"/>
  <c r="F31" i="30"/>
  <c r="L33" i="30"/>
  <c r="J43" i="30"/>
  <c r="L79" i="30"/>
  <c r="H102" i="30"/>
  <c r="F166" i="30"/>
  <c r="F194" i="30"/>
  <c r="O281" i="30"/>
  <c r="N281" i="30"/>
  <c r="F39" i="30"/>
  <c r="J62" i="30"/>
  <c r="H75" i="30"/>
  <c r="F85" i="30"/>
  <c r="H126" i="30"/>
  <c r="H146" i="30"/>
  <c r="O152" i="30"/>
  <c r="N152" i="30"/>
  <c r="H187" i="30"/>
  <c r="F195" i="30"/>
  <c r="J209" i="30"/>
  <c r="F11" i="30"/>
  <c r="J15" i="30"/>
  <c r="O20" i="30"/>
  <c r="N20" i="30"/>
  <c r="O31" i="30"/>
  <c r="N31" i="30"/>
  <c r="O39" i="30"/>
  <c r="N39" i="30"/>
  <c r="F58" i="30"/>
  <c r="O85" i="30"/>
  <c r="N85" i="30"/>
  <c r="L98" i="30"/>
  <c r="J108" i="30"/>
  <c r="O174" i="30"/>
  <c r="N174" i="30"/>
  <c r="F188" i="30"/>
  <c r="L219" i="30"/>
  <c r="F9" i="30"/>
  <c r="N9" i="30"/>
  <c r="O9" i="30"/>
  <c r="L11" i="30"/>
  <c r="J13" i="30"/>
  <c r="H15" i="30"/>
  <c r="F17" i="30"/>
  <c r="N17" i="30"/>
  <c r="O17" i="30"/>
  <c r="L19" i="30"/>
  <c r="J21" i="30"/>
  <c r="J32" i="30"/>
  <c r="H34" i="30"/>
  <c r="F36" i="30"/>
  <c r="O36" i="30"/>
  <c r="N36" i="30"/>
  <c r="L38" i="30"/>
  <c r="J40" i="30"/>
  <c r="H42" i="30"/>
  <c r="H53" i="30"/>
  <c r="H61" i="30"/>
  <c r="J97" i="30"/>
  <c r="H99" i="30"/>
  <c r="F101" i="30"/>
  <c r="O101" i="30"/>
  <c r="N101" i="30"/>
  <c r="L103" i="30"/>
  <c r="J105" i="30"/>
  <c r="H107" i="30"/>
  <c r="F109" i="30"/>
  <c r="H152" i="30"/>
  <c r="J141" i="30"/>
  <c r="F143" i="30"/>
  <c r="L145" i="30"/>
  <c r="F147" i="30"/>
  <c r="L149" i="30"/>
  <c r="H151" i="30"/>
  <c r="J165" i="30"/>
  <c r="F167" i="30"/>
  <c r="L169" i="30"/>
  <c r="H171" i="30"/>
  <c r="J185" i="30"/>
  <c r="H186" i="30"/>
  <c r="H189" i="30"/>
  <c r="H192" i="30"/>
  <c r="H193" i="30"/>
  <c r="H195" i="30"/>
  <c r="F196" i="30"/>
  <c r="H218" i="30"/>
  <c r="L207" i="30"/>
  <c r="L210" i="30"/>
  <c r="L211" i="30"/>
  <c r="L213" i="30"/>
  <c r="J214" i="30"/>
  <c r="N216" i="30"/>
  <c r="O216" i="30"/>
  <c r="L233" i="30"/>
  <c r="J257" i="30"/>
  <c r="H283" i="30"/>
  <c r="J10" i="30"/>
  <c r="H12" i="30"/>
  <c r="F14" i="30"/>
  <c r="O14" i="30"/>
  <c r="N14" i="30"/>
  <c r="L16" i="30"/>
  <c r="J18" i="30"/>
  <c r="H20" i="30"/>
  <c r="H31" i="30"/>
  <c r="F33" i="30"/>
  <c r="O33" i="30"/>
  <c r="N33" i="30"/>
  <c r="L35" i="30"/>
  <c r="J37" i="30"/>
  <c r="H39" i="30"/>
  <c r="F41" i="30"/>
  <c r="O41" i="30"/>
  <c r="N41" i="30"/>
  <c r="L43" i="30"/>
  <c r="F98" i="30"/>
  <c r="O98" i="30"/>
  <c r="N98" i="30"/>
  <c r="L100" i="30"/>
  <c r="J102" i="30"/>
  <c r="H104" i="30"/>
  <c r="F106" i="30"/>
  <c r="O106" i="30"/>
  <c r="N106" i="30"/>
  <c r="L108" i="30"/>
  <c r="H142" i="30"/>
  <c r="O144" i="30"/>
  <c r="N144" i="30"/>
  <c r="J146" i="30"/>
  <c r="F148" i="30"/>
  <c r="L150" i="30"/>
  <c r="F152" i="30"/>
  <c r="O164" i="30"/>
  <c r="N164" i="30"/>
  <c r="J166" i="30"/>
  <c r="J170" i="30"/>
  <c r="F172" i="30"/>
  <c r="F173" i="30"/>
  <c r="F175" i="30"/>
  <c r="J187" i="30"/>
  <c r="J190" i="30"/>
  <c r="J191" i="30"/>
  <c r="J193" i="30"/>
  <c r="H194" i="30"/>
  <c r="H197" i="30"/>
  <c r="O208" i="30"/>
  <c r="N208" i="30"/>
  <c r="N209" i="30"/>
  <c r="O209" i="30"/>
  <c r="O211" i="30"/>
  <c r="N211" i="30"/>
  <c r="L212" i="30"/>
  <c r="F239" i="30"/>
  <c r="O251" i="30"/>
  <c r="N251" i="30"/>
  <c r="N19" i="30"/>
  <c r="O19" i="30"/>
  <c r="L21" i="30"/>
  <c r="L32" i="30"/>
  <c r="J34" i="30"/>
  <c r="H36" i="30"/>
  <c r="F38" i="30"/>
  <c r="O38" i="30"/>
  <c r="N38" i="30"/>
  <c r="L40" i="30"/>
  <c r="J42" i="30"/>
  <c r="H55" i="30"/>
  <c r="F57" i="30"/>
  <c r="L59" i="30"/>
  <c r="H63" i="30"/>
  <c r="F65" i="30"/>
  <c r="F76" i="30"/>
  <c r="H82" i="30"/>
  <c r="L97" i="30"/>
  <c r="J99" i="30"/>
  <c r="H101" i="30"/>
  <c r="F103" i="30"/>
  <c r="O103" i="30"/>
  <c r="N103" i="30"/>
  <c r="L105" i="30"/>
  <c r="J107" i="30"/>
  <c r="H109" i="30"/>
  <c r="L141" i="30"/>
  <c r="H143" i="30"/>
  <c r="O145" i="30"/>
  <c r="N145" i="30"/>
  <c r="J147" i="30"/>
  <c r="J151" i="30"/>
  <c r="F153" i="30"/>
  <c r="H163" i="30"/>
  <c r="O165" i="30"/>
  <c r="N165" i="30"/>
  <c r="H167" i="30"/>
  <c r="O169" i="30"/>
  <c r="N169" i="30"/>
  <c r="J171" i="30"/>
  <c r="H173" i="30"/>
  <c r="F174" i="30"/>
  <c r="H196" i="30"/>
  <c r="L185" i="30"/>
  <c r="L188" i="30"/>
  <c r="L189" i="30"/>
  <c r="L191" i="30"/>
  <c r="J192" i="30"/>
  <c r="J195" i="30"/>
  <c r="O210" i="30"/>
  <c r="N210" i="30"/>
  <c r="O213" i="30"/>
  <c r="N213" i="30"/>
  <c r="F217" i="30"/>
  <c r="O239" i="30"/>
  <c r="N239" i="30"/>
  <c r="F259" i="30"/>
  <c r="F83" i="31"/>
  <c r="H14" i="30"/>
  <c r="F16" i="30"/>
  <c r="O16" i="30"/>
  <c r="N16" i="30"/>
  <c r="L18" i="30"/>
  <c r="J20" i="30"/>
  <c r="J31" i="30"/>
  <c r="H33" i="30"/>
  <c r="F35" i="30"/>
  <c r="O35" i="30"/>
  <c r="N35" i="30"/>
  <c r="L37" i="30"/>
  <c r="J39" i="30"/>
  <c r="H41" i="30"/>
  <c r="F43" i="30"/>
  <c r="F54" i="30"/>
  <c r="H60" i="30"/>
  <c r="F62" i="30"/>
  <c r="H79" i="30"/>
  <c r="H87" i="30"/>
  <c r="H98" i="30"/>
  <c r="F100" i="30"/>
  <c r="O100" i="30"/>
  <c r="N100" i="30"/>
  <c r="L102" i="30"/>
  <c r="J104" i="30"/>
  <c r="H106" i="30"/>
  <c r="F108" i="30"/>
  <c r="O108" i="30"/>
  <c r="N108" i="30"/>
  <c r="L142" i="30"/>
  <c r="F144" i="30"/>
  <c r="L146" i="30"/>
  <c r="H148" i="30"/>
  <c r="O150" i="30"/>
  <c r="N150" i="30"/>
  <c r="J152" i="30"/>
  <c r="F164" i="30"/>
  <c r="L166" i="30"/>
  <c r="H168" i="30"/>
  <c r="O170" i="30"/>
  <c r="N170" i="30"/>
  <c r="H172" i="30"/>
  <c r="H175" i="30"/>
  <c r="O186" i="30"/>
  <c r="N186" i="30"/>
  <c r="N187" i="30"/>
  <c r="O187" i="30"/>
  <c r="O189" i="30"/>
  <c r="N189" i="30"/>
  <c r="L190" i="30"/>
  <c r="L193" i="30"/>
  <c r="L196" i="30"/>
  <c r="L197" i="30"/>
  <c r="H217" i="30"/>
  <c r="L218" i="30"/>
  <c r="J235" i="30"/>
  <c r="H253" i="30"/>
  <c r="L12" i="31"/>
  <c r="O83" i="31"/>
  <c r="N83" i="31"/>
  <c r="J36" i="33"/>
  <c r="L34" i="30"/>
  <c r="J36" i="30"/>
  <c r="H38" i="30"/>
  <c r="F40" i="30"/>
  <c r="O40" i="30"/>
  <c r="N40" i="30"/>
  <c r="L42" i="30"/>
  <c r="L53" i="30"/>
  <c r="J55" i="30"/>
  <c r="H57" i="30"/>
  <c r="F59" i="30"/>
  <c r="L61" i="30"/>
  <c r="H65" i="30"/>
  <c r="H76" i="30"/>
  <c r="F78" i="30"/>
  <c r="H84" i="30"/>
  <c r="F86" i="30"/>
  <c r="F97" i="30"/>
  <c r="O97" i="30"/>
  <c r="N97" i="30"/>
  <c r="L99" i="30"/>
  <c r="J101" i="30"/>
  <c r="H103" i="30"/>
  <c r="F105" i="30"/>
  <c r="O105" i="30"/>
  <c r="N105" i="30"/>
  <c r="L107" i="30"/>
  <c r="J109" i="30"/>
  <c r="J143" i="30"/>
  <c r="F145" i="30"/>
  <c r="L147" i="30"/>
  <c r="H149" i="30"/>
  <c r="O151" i="30"/>
  <c r="N151" i="30"/>
  <c r="H153" i="30"/>
  <c r="H174" i="30"/>
  <c r="J163" i="30"/>
  <c r="F165" i="30"/>
  <c r="L167" i="30"/>
  <c r="F169" i="30"/>
  <c r="L171" i="30"/>
  <c r="J173" i="30"/>
  <c r="O188" i="30"/>
  <c r="N188" i="30"/>
  <c r="O191" i="30"/>
  <c r="N191" i="30"/>
  <c r="O194" i="30"/>
  <c r="N194" i="30"/>
  <c r="N195" i="30"/>
  <c r="O195" i="30"/>
  <c r="F208" i="30"/>
  <c r="F209" i="30"/>
  <c r="F211" i="30"/>
  <c r="F216" i="30"/>
  <c r="F231" i="30"/>
  <c r="F56" i="31"/>
  <c r="L60" i="33"/>
  <c r="H16" i="30"/>
  <c r="F18" i="30"/>
  <c r="N18" i="30"/>
  <c r="O18" i="30"/>
  <c r="L20" i="30"/>
  <c r="L31" i="30"/>
  <c r="J33" i="30"/>
  <c r="H35" i="30"/>
  <c r="F37" i="30"/>
  <c r="N37" i="30"/>
  <c r="O37" i="30"/>
  <c r="L39" i="30"/>
  <c r="J41" i="30"/>
  <c r="H43" i="30"/>
  <c r="H54" i="30"/>
  <c r="F56" i="30"/>
  <c r="H62" i="30"/>
  <c r="J98" i="30"/>
  <c r="H100" i="30"/>
  <c r="F102" i="30"/>
  <c r="N102" i="30"/>
  <c r="O102" i="30"/>
  <c r="L104" i="30"/>
  <c r="J106" i="30"/>
  <c r="H108" i="30"/>
  <c r="N142" i="30"/>
  <c r="O142" i="30"/>
  <c r="J144" i="30"/>
  <c r="J148" i="30"/>
  <c r="F150" i="30"/>
  <c r="L152" i="30"/>
  <c r="H164" i="30"/>
  <c r="O166" i="30"/>
  <c r="N166" i="30"/>
  <c r="J168" i="30"/>
  <c r="F170" i="30"/>
  <c r="L174" i="30"/>
  <c r="L175" i="30"/>
  <c r="O196" i="30"/>
  <c r="N196" i="30"/>
  <c r="H207" i="30"/>
  <c r="H209" i="30"/>
  <c r="F210" i="30"/>
  <c r="F213" i="30"/>
  <c r="H216" i="30"/>
  <c r="F219" i="30"/>
  <c r="O231" i="30"/>
  <c r="N231" i="30"/>
  <c r="L9" i="30"/>
  <c r="J11" i="30"/>
  <c r="H13" i="30"/>
  <c r="F15" i="30"/>
  <c r="O15" i="30"/>
  <c r="N15" i="30"/>
  <c r="L17" i="30"/>
  <c r="J19" i="30"/>
  <c r="H21" i="30"/>
  <c r="H32" i="30"/>
  <c r="F34" i="30"/>
  <c r="O34" i="30"/>
  <c r="N34" i="30"/>
  <c r="L36" i="30"/>
  <c r="J38" i="30"/>
  <c r="H40" i="30"/>
  <c r="F42" i="30"/>
  <c r="O42" i="30"/>
  <c r="N42" i="30"/>
  <c r="H97" i="30"/>
  <c r="F99" i="30"/>
  <c r="O99" i="30"/>
  <c r="N99" i="30"/>
  <c r="L101" i="30"/>
  <c r="J103" i="30"/>
  <c r="H105" i="30"/>
  <c r="F107" i="30"/>
  <c r="O107" i="30"/>
  <c r="N107" i="30"/>
  <c r="L109" i="30"/>
  <c r="H141" i="30"/>
  <c r="O143" i="30"/>
  <c r="N143" i="30"/>
  <c r="H145" i="30"/>
  <c r="O147" i="30"/>
  <c r="N147" i="30"/>
  <c r="J149" i="30"/>
  <c r="F151" i="30"/>
  <c r="L153" i="30"/>
  <c r="L163" i="30"/>
  <c r="H165" i="30"/>
  <c r="O167" i="30"/>
  <c r="N167" i="30"/>
  <c r="J169" i="30"/>
  <c r="O172" i="30"/>
  <c r="N172" i="30"/>
  <c r="N173" i="30"/>
  <c r="O173" i="30"/>
  <c r="F186" i="30"/>
  <c r="F187" i="30"/>
  <c r="F189" i="30"/>
  <c r="J207" i="30"/>
  <c r="H208" i="30"/>
  <c r="H211" i="30"/>
  <c r="H214" i="30"/>
  <c r="H215" i="30"/>
  <c r="N217" i="30"/>
  <c r="O217" i="30"/>
  <c r="H229" i="30"/>
  <c r="H237" i="30"/>
  <c r="O255" i="30"/>
  <c r="N255" i="30"/>
  <c r="H35" i="31"/>
  <c r="L172" i="30"/>
  <c r="J174" i="30"/>
  <c r="L186" i="30"/>
  <c r="J188" i="30"/>
  <c r="H190" i="30"/>
  <c r="F192" i="30"/>
  <c r="O192" i="30"/>
  <c r="N192" i="30"/>
  <c r="L194" i="30"/>
  <c r="J196" i="30"/>
  <c r="L208" i="30"/>
  <c r="J210" i="30"/>
  <c r="H212" i="30"/>
  <c r="F214" i="30"/>
  <c r="O214" i="30"/>
  <c r="N214" i="30"/>
  <c r="L230" i="30"/>
  <c r="J232" i="30"/>
  <c r="H234" i="30"/>
  <c r="F18" i="31"/>
  <c r="H231" i="30"/>
  <c r="F233" i="30"/>
  <c r="O233" i="30"/>
  <c r="N233" i="30"/>
  <c r="L235" i="30"/>
  <c r="J237" i="30"/>
  <c r="H239" i="30"/>
  <c r="F241" i="30"/>
  <c r="F251" i="30"/>
  <c r="L253" i="30"/>
  <c r="F255" i="30"/>
  <c r="L257" i="30"/>
  <c r="H259" i="30"/>
  <c r="L275" i="30"/>
  <c r="F277" i="30"/>
  <c r="O278" i="30"/>
  <c r="N278" i="30"/>
  <c r="O18" i="31"/>
  <c r="N18" i="31"/>
  <c r="F86" i="31"/>
  <c r="L31" i="31"/>
  <c r="J41" i="31"/>
  <c r="H62" i="31"/>
  <c r="J79" i="31"/>
  <c r="J9" i="33"/>
  <c r="N41" i="33"/>
  <c r="O41" i="33"/>
  <c r="AF16" i="35"/>
  <c r="AE16" i="35"/>
  <c r="F230" i="30"/>
  <c r="O230" i="30"/>
  <c r="N230" i="30"/>
  <c r="L232" i="30"/>
  <c r="J234" i="30"/>
  <c r="H236" i="30"/>
  <c r="F238" i="30"/>
  <c r="O238" i="30"/>
  <c r="N238" i="30"/>
  <c r="L240" i="30"/>
  <c r="O252" i="30"/>
  <c r="N252" i="30"/>
  <c r="J254" i="30"/>
  <c r="F256" i="30"/>
  <c r="L258" i="30"/>
  <c r="F260" i="30"/>
  <c r="J277" i="30"/>
  <c r="L280" i="30"/>
  <c r="J14" i="31"/>
  <c r="H77" i="31"/>
  <c r="F37" i="31"/>
  <c r="F75" i="31"/>
  <c r="F98" i="31"/>
  <c r="O20" i="33"/>
  <c r="N20" i="33"/>
  <c r="O40" i="33"/>
  <c r="N40" i="33"/>
  <c r="L215" i="30"/>
  <c r="J217" i="30"/>
  <c r="H219" i="30"/>
  <c r="L229" i="30"/>
  <c r="J231" i="30"/>
  <c r="H233" i="30"/>
  <c r="F235" i="30"/>
  <c r="O235" i="30"/>
  <c r="N235" i="30"/>
  <c r="L237" i="30"/>
  <c r="J239" i="30"/>
  <c r="H279" i="30"/>
  <c r="J282" i="30"/>
  <c r="H284" i="30"/>
  <c r="F10" i="31"/>
  <c r="J109" i="31"/>
  <c r="O37" i="31"/>
  <c r="N37" i="31"/>
  <c r="L58" i="31"/>
  <c r="O75" i="31"/>
  <c r="N75" i="31"/>
  <c r="J34" i="33"/>
  <c r="L11" i="33"/>
  <c r="L42" i="33"/>
  <c r="L81" i="33"/>
  <c r="F218" i="30"/>
  <c r="O218" i="30"/>
  <c r="N218" i="30"/>
  <c r="H230" i="30"/>
  <c r="F232" i="30"/>
  <c r="O232" i="30"/>
  <c r="N232" i="30"/>
  <c r="L234" i="30"/>
  <c r="J236" i="30"/>
  <c r="H238" i="30"/>
  <c r="F240" i="30"/>
  <c r="O240" i="30"/>
  <c r="N240" i="30"/>
  <c r="J241" i="30"/>
  <c r="F273" i="30"/>
  <c r="J274" i="30"/>
  <c r="O277" i="30"/>
  <c r="N277" i="30"/>
  <c r="F281" i="30"/>
  <c r="O10" i="31"/>
  <c r="N10" i="31"/>
  <c r="L20" i="31"/>
  <c r="L107" i="31"/>
  <c r="J33" i="31"/>
  <c r="H43" i="31"/>
  <c r="H54" i="31"/>
  <c r="F64" i="31"/>
  <c r="H81" i="31"/>
  <c r="O12" i="33"/>
  <c r="N12" i="33"/>
  <c r="H16" i="31"/>
  <c r="L87" i="31"/>
  <c r="O9" i="33"/>
  <c r="N9" i="33"/>
  <c r="F14" i="33"/>
  <c r="L39" i="31"/>
  <c r="J60" i="31"/>
  <c r="L77" i="31"/>
  <c r="J15" i="33"/>
  <c r="F35" i="33"/>
  <c r="L9" i="31"/>
  <c r="J11" i="31"/>
  <c r="H13" i="31"/>
  <c r="F15" i="31"/>
  <c r="O15" i="31"/>
  <c r="N15" i="31"/>
  <c r="L17" i="31"/>
  <c r="J19" i="31"/>
  <c r="H21" i="31"/>
  <c r="L9" i="33"/>
  <c r="H18" i="33"/>
  <c r="L19" i="33"/>
  <c r="H35" i="33"/>
  <c r="L54" i="33"/>
  <c r="L76" i="33"/>
  <c r="L83" i="33"/>
  <c r="X36" i="35"/>
  <c r="Y36" i="35"/>
  <c r="H10" i="31"/>
  <c r="F12" i="31"/>
  <c r="O12" i="31"/>
  <c r="N12" i="31"/>
  <c r="L14" i="31"/>
  <c r="J16" i="31"/>
  <c r="H18" i="31"/>
  <c r="F20" i="31"/>
  <c r="O20" i="31"/>
  <c r="N20" i="31"/>
  <c r="H13" i="33"/>
  <c r="F17" i="33"/>
  <c r="F31" i="33"/>
  <c r="L32" i="33"/>
  <c r="F38" i="33"/>
  <c r="F41" i="33"/>
  <c r="L56" i="33"/>
  <c r="L77" i="33"/>
  <c r="L106" i="33"/>
  <c r="F9" i="31"/>
  <c r="O9" i="31"/>
  <c r="N9" i="31"/>
  <c r="L11" i="31"/>
  <c r="J13" i="31"/>
  <c r="H15" i="31"/>
  <c r="F17" i="31"/>
  <c r="O17" i="31"/>
  <c r="N17" i="31"/>
  <c r="L19" i="31"/>
  <c r="J21" i="31"/>
  <c r="F18" i="33"/>
  <c r="H17" i="33"/>
  <c r="H21" i="33"/>
  <c r="F34" i="33"/>
  <c r="F37" i="33"/>
  <c r="F43" i="33"/>
  <c r="J10" i="31"/>
  <c r="H12" i="31"/>
  <c r="F14" i="31"/>
  <c r="O14" i="31"/>
  <c r="N14" i="31"/>
  <c r="L16" i="31"/>
  <c r="J18" i="31"/>
  <c r="H20" i="31"/>
  <c r="L35" i="31"/>
  <c r="J37" i="31"/>
  <c r="H102" i="33"/>
  <c r="O32" i="33"/>
  <c r="N32" i="33"/>
  <c r="L38" i="33"/>
  <c r="H43" i="33"/>
  <c r="L53" i="33"/>
  <c r="H55" i="33"/>
  <c r="F59" i="33"/>
  <c r="H9" i="31"/>
  <c r="F11" i="31"/>
  <c r="O11" i="31"/>
  <c r="N11" i="31"/>
  <c r="L13" i="31"/>
  <c r="J15" i="31"/>
  <c r="H17" i="31"/>
  <c r="F19" i="31"/>
  <c r="O19" i="31"/>
  <c r="N19" i="31"/>
  <c r="L21" i="31"/>
  <c r="L32" i="31"/>
  <c r="J34" i="31"/>
  <c r="L17" i="33"/>
  <c r="F20" i="33"/>
  <c r="L43" i="33"/>
  <c r="O31" i="33"/>
  <c r="N31" i="33"/>
  <c r="H37" i="33"/>
  <c r="O38" i="33"/>
  <c r="N38" i="33"/>
  <c r="O53" i="33"/>
  <c r="N53" i="33"/>
  <c r="L55" i="33"/>
  <c r="H63" i="33"/>
  <c r="L10" i="31"/>
  <c r="J12" i="31"/>
  <c r="H14" i="31"/>
  <c r="F16" i="31"/>
  <c r="N16" i="31"/>
  <c r="O16" i="31"/>
  <c r="L18" i="31"/>
  <c r="J20" i="31"/>
  <c r="F9" i="33"/>
  <c r="L12" i="33"/>
  <c r="F15" i="33"/>
  <c r="L21" i="33"/>
  <c r="H33" i="33"/>
  <c r="L34" i="33"/>
  <c r="F36" i="33"/>
  <c r="N55" i="33"/>
  <c r="O55" i="33"/>
  <c r="N57" i="33"/>
  <c r="O57" i="33"/>
  <c r="H97" i="33"/>
  <c r="G109" i="33"/>
  <c r="J9" i="31"/>
  <c r="H11" i="31"/>
  <c r="F13" i="31"/>
  <c r="O13" i="31"/>
  <c r="N13" i="31"/>
  <c r="L15" i="31"/>
  <c r="J17" i="31"/>
  <c r="H19" i="31"/>
  <c r="F21" i="31"/>
  <c r="H10" i="33"/>
  <c r="L16" i="33"/>
  <c r="F19" i="33"/>
  <c r="F39" i="33"/>
  <c r="F42" i="33"/>
  <c r="H54" i="33"/>
  <c r="L99" i="33"/>
  <c r="AR12" i="35"/>
  <c r="AQ12" i="35"/>
  <c r="AP12" i="35"/>
  <c r="AO12" i="35"/>
  <c r="AN12" i="35"/>
  <c r="H12" i="33"/>
  <c r="O64" i="33"/>
  <c r="N64" i="33"/>
  <c r="H65" i="33"/>
  <c r="O75" i="33"/>
  <c r="M87" i="33"/>
  <c r="N75" i="33"/>
  <c r="AR14" i="35"/>
  <c r="AQ14" i="35"/>
  <c r="AP14" i="35"/>
  <c r="AO14" i="35"/>
  <c r="AN14" i="35"/>
  <c r="H100" i="33"/>
  <c r="L107" i="33"/>
  <c r="AF13" i="35"/>
  <c r="AE13" i="35"/>
  <c r="H104" i="33"/>
  <c r="H108" i="33"/>
  <c r="AF12" i="35"/>
  <c r="AE12" i="35"/>
  <c r="AF18" i="35"/>
  <c r="AE18" i="35"/>
  <c r="O81" i="33"/>
  <c r="N81" i="33"/>
  <c r="L85" i="33"/>
  <c r="L97" i="33"/>
  <c r="K109" i="33"/>
  <c r="H101" i="33"/>
  <c r="Y18" i="35"/>
  <c r="X18" i="35"/>
  <c r="AE8" i="35"/>
  <c r="AF8" i="35"/>
  <c r="F57" i="33"/>
  <c r="L62" i="33"/>
  <c r="O76" i="33"/>
  <c r="N76" i="33"/>
  <c r="H82" i="33"/>
  <c r="O85" i="33"/>
  <c r="N85" i="33"/>
  <c r="H98" i="33"/>
  <c r="H105" i="33"/>
  <c r="H7" i="40"/>
  <c r="J7" i="40"/>
  <c r="I7" i="40"/>
  <c r="H9" i="33"/>
  <c r="Y39" i="35"/>
  <c r="X39" i="35"/>
  <c r="J43" i="33"/>
  <c r="O83" i="33"/>
  <c r="N83" i="33"/>
  <c r="Y30" i="35"/>
  <c r="X30" i="35"/>
  <c r="N82" i="33"/>
  <c r="O82" i="33"/>
  <c r="N86" i="33"/>
  <c r="O86" i="33"/>
  <c r="AF10" i="35"/>
  <c r="AE10" i="35"/>
  <c r="AF14" i="35"/>
  <c r="AE14" i="35"/>
  <c r="I34" i="35"/>
  <c r="H34" i="35"/>
  <c r="AN33" i="35"/>
  <c r="AO33" i="35"/>
  <c r="M9" i="38"/>
  <c r="J9" i="38"/>
  <c r="H9" i="38"/>
  <c r="I9" i="38"/>
  <c r="I8" i="38"/>
  <c r="H8" i="38"/>
  <c r="M8" i="38"/>
  <c r="J8" i="38"/>
  <c r="O59" i="33"/>
  <c r="N59" i="33"/>
  <c r="F65" i="33"/>
  <c r="Y38" i="35"/>
  <c r="X38" i="35"/>
  <c r="R6" i="37"/>
  <c r="Q6" i="37"/>
  <c r="O6" i="37"/>
  <c r="P6" i="37"/>
  <c r="H9" i="37"/>
  <c r="G9" i="37"/>
  <c r="F11" i="37"/>
  <c r="I9" i="37"/>
  <c r="N8" i="38"/>
  <c r="L8" i="38"/>
  <c r="AE9" i="35"/>
  <c r="AF9" i="35"/>
  <c r="AR10" i="35"/>
  <c r="AQ10" i="35"/>
  <c r="AP10" i="35"/>
  <c r="AO10" i="35"/>
  <c r="AN10" i="35"/>
  <c r="AF11" i="35"/>
  <c r="AE11" i="35"/>
  <c r="AF15" i="35"/>
  <c r="AE15" i="35"/>
  <c r="AF17" i="35"/>
  <c r="AE17" i="35"/>
  <c r="H31" i="35"/>
  <c r="I31" i="35"/>
  <c r="L9" i="37"/>
  <c r="M9" i="37"/>
  <c r="K9" i="37"/>
  <c r="J11" i="37"/>
  <c r="F9" i="38"/>
  <c r="P8" i="35"/>
  <c r="O8" i="35"/>
  <c r="P9" i="35"/>
  <c r="O9" i="35"/>
  <c r="AO36" i="35"/>
  <c r="AN36" i="35"/>
  <c r="AO35" i="35"/>
  <c r="AN35" i="35"/>
  <c r="I125" i="37"/>
  <c r="H125" i="37"/>
  <c r="G125" i="37"/>
  <c r="T9" i="40"/>
  <c r="R9" i="40"/>
  <c r="Q9" i="40"/>
  <c r="P9" i="40"/>
  <c r="S9" i="40"/>
  <c r="N15" i="41"/>
  <c r="M15" i="41"/>
  <c r="L15" i="41"/>
  <c r="N77" i="33"/>
  <c r="O77" i="33"/>
  <c r="N80" i="33"/>
  <c r="O80" i="33"/>
  <c r="N84" i="33"/>
  <c r="O84" i="33"/>
  <c r="H39" i="35"/>
  <c r="I39" i="35"/>
  <c r="L7" i="37"/>
  <c r="K7" i="37"/>
  <c r="M7" i="37"/>
  <c r="M6" i="38"/>
  <c r="L6" i="38"/>
  <c r="N6" i="38"/>
  <c r="O78" i="33"/>
  <c r="N78" i="33"/>
  <c r="N79" i="33"/>
  <c r="O79" i="33"/>
  <c r="I33" i="35"/>
  <c r="H33" i="35"/>
  <c r="H126" i="37"/>
  <c r="I126" i="37"/>
  <c r="G126" i="37"/>
  <c r="T6" i="38"/>
  <c r="R6" i="38"/>
  <c r="Q6" i="38"/>
  <c r="S6" i="38"/>
  <c r="P6" i="38"/>
  <c r="T6" i="39"/>
  <c r="S6" i="39"/>
  <c r="R6" i="39"/>
  <c r="Q6" i="39"/>
  <c r="P6" i="39"/>
  <c r="Y33" i="35"/>
  <c r="X33" i="35"/>
  <c r="I36" i="35"/>
  <c r="H36" i="35"/>
  <c r="E129" i="37"/>
  <c r="N6" i="40"/>
  <c r="L6" i="40"/>
  <c r="M6" i="40"/>
  <c r="L9" i="40"/>
  <c r="N9" i="40"/>
  <c r="R9" i="41"/>
  <c r="P9" i="41"/>
  <c r="T9" i="41"/>
  <c r="Q9" i="41"/>
  <c r="S9" i="41"/>
  <c r="M10" i="38"/>
  <c r="L10" i="38"/>
  <c r="N10" i="38"/>
  <c r="L8" i="39"/>
  <c r="N8" i="39"/>
  <c r="F7" i="39"/>
  <c r="Y32" i="35"/>
  <c r="X32" i="35"/>
  <c r="I35" i="35"/>
  <c r="H35" i="35"/>
  <c r="I40" i="35"/>
  <c r="H40" i="35"/>
  <c r="H6" i="37"/>
  <c r="G6" i="37"/>
  <c r="T7" i="37"/>
  <c r="S7" i="37"/>
  <c r="Q7" i="37"/>
  <c r="P7" i="37"/>
  <c r="O7" i="37"/>
  <c r="R7" i="37"/>
  <c r="I8" i="37"/>
  <c r="H8" i="37"/>
  <c r="G8" i="37"/>
  <c r="M125" i="37"/>
  <c r="N125" i="37"/>
  <c r="L125" i="37"/>
  <c r="K125" i="37"/>
  <c r="O125" i="37"/>
  <c r="O127" i="37"/>
  <c r="N127" i="37"/>
  <c r="J129" i="37"/>
  <c r="L127" i="37"/>
  <c r="K127" i="37"/>
  <c r="M127" i="37"/>
  <c r="N7" i="38"/>
  <c r="L7" i="38"/>
  <c r="M7" i="38"/>
  <c r="Q8" i="38"/>
  <c r="P8" i="38"/>
  <c r="T8" i="38"/>
  <c r="S8" i="38"/>
  <c r="R8" i="38"/>
  <c r="F6" i="40"/>
  <c r="M134" i="40"/>
  <c r="L134" i="40"/>
  <c r="K134" i="40"/>
  <c r="O134" i="40"/>
  <c r="N134" i="40"/>
  <c r="F9" i="41"/>
  <c r="O140" i="41"/>
  <c r="N140" i="41"/>
  <c r="M140" i="41"/>
  <c r="L140" i="41"/>
  <c r="L141" i="43"/>
  <c r="O141" i="43"/>
  <c r="N141" i="43"/>
  <c r="M141" i="43"/>
  <c r="I32" i="35"/>
  <c r="H32" i="35"/>
  <c r="P9" i="37"/>
  <c r="O9" i="37"/>
  <c r="T9" i="37"/>
  <c r="R9" i="37"/>
  <c r="Q9" i="37"/>
  <c r="N11" i="37"/>
  <c r="S9" i="37"/>
  <c r="G7" i="37"/>
  <c r="I7" i="37"/>
  <c r="H7" i="37"/>
  <c r="C11" i="37"/>
  <c r="J6" i="38"/>
  <c r="I6" i="38"/>
  <c r="H6" i="38"/>
  <c r="F7" i="38"/>
  <c r="O137" i="38"/>
  <c r="N137" i="38"/>
  <c r="M137" i="38"/>
  <c r="K137" i="38"/>
  <c r="L137" i="38"/>
  <c r="F6" i="39"/>
  <c r="E11" i="37"/>
  <c r="T9" i="38"/>
  <c r="S9" i="38"/>
  <c r="R9" i="38"/>
  <c r="Q9" i="38"/>
  <c r="P9" i="38"/>
  <c r="I135" i="38"/>
  <c r="H135" i="38"/>
  <c r="G135" i="38"/>
  <c r="J8" i="40"/>
  <c r="H8" i="40"/>
  <c r="I8" i="40"/>
  <c r="M8" i="40"/>
  <c r="N13" i="41"/>
  <c r="M13" i="41"/>
  <c r="L13" i="41"/>
  <c r="O143" i="41"/>
  <c r="N143" i="41"/>
  <c r="M143" i="41"/>
  <c r="L143" i="41"/>
  <c r="J10" i="38"/>
  <c r="I10" i="38"/>
  <c r="H10" i="38"/>
  <c r="T10" i="38"/>
  <c r="AA20" i="38"/>
  <c r="R10" i="38"/>
  <c r="Q10" i="38"/>
  <c r="S10" i="38"/>
  <c r="P10" i="38"/>
  <c r="F11" i="38"/>
  <c r="N12" i="38"/>
  <c r="M12" i="38"/>
  <c r="L12" i="38"/>
  <c r="I138" i="38"/>
  <c r="H138" i="38"/>
  <c r="G138" i="38"/>
  <c r="F11" i="39"/>
  <c r="O137" i="39"/>
  <c r="M137" i="39"/>
  <c r="L137" i="39"/>
  <c r="K137" i="39"/>
  <c r="N137" i="39"/>
  <c r="J12" i="40"/>
  <c r="H12" i="40"/>
  <c r="I12" i="40"/>
  <c r="R8" i="37"/>
  <c r="Q8" i="37"/>
  <c r="T8" i="37"/>
  <c r="S8" i="37"/>
  <c r="P8" i="37"/>
  <c r="O8" i="37"/>
  <c r="D11" i="37"/>
  <c r="M10" i="37"/>
  <c r="L10" i="37"/>
  <c r="K10" i="37"/>
  <c r="J7" i="38"/>
  <c r="H7" i="38"/>
  <c r="I7" i="38"/>
  <c r="S7" i="38"/>
  <c r="R7" i="38"/>
  <c r="P7" i="38"/>
  <c r="AA19" i="38"/>
  <c r="T7" i="38"/>
  <c r="Q7" i="38"/>
  <c r="J11" i="38"/>
  <c r="H11" i="38"/>
  <c r="I11" i="38"/>
  <c r="S11" i="38"/>
  <c r="R11" i="38"/>
  <c r="P11" i="38"/>
  <c r="T11" i="38"/>
  <c r="Q11" i="38"/>
  <c r="F12" i="38"/>
  <c r="N136" i="38"/>
  <c r="M136" i="38"/>
  <c r="L136" i="38"/>
  <c r="K136" i="38"/>
  <c r="O136" i="38"/>
  <c r="T8" i="40"/>
  <c r="S8" i="40"/>
  <c r="R8" i="40"/>
  <c r="P8" i="40"/>
  <c r="Q8" i="40"/>
  <c r="T12" i="40"/>
  <c r="S12" i="40"/>
  <c r="R12" i="40"/>
  <c r="P12" i="40"/>
  <c r="Q12" i="40"/>
  <c r="N10" i="41"/>
  <c r="L10" i="41"/>
  <c r="M10" i="41"/>
  <c r="T6" i="42"/>
  <c r="S6" i="42"/>
  <c r="R6" i="42"/>
  <c r="Q6" i="42"/>
  <c r="P6" i="42"/>
  <c r="O16" i="42"/>
  <c r="I137" i="38"/>
  <c r="H137" i="38"/>
  <c r="G137" i="38"/>
  <c r="P7" i="40"/>
  <c r="AA19" i="40"/>
  <c r="T7" i="40"/>
  <c r="R7" i="40"/>
  <c r="S7" i="40"/>
  <c r="Q7" i="40"/>
  <c r="H11" i="40"/>
  <c r="J11" i="40"/>
  <c r="I11" i="40"/>
  <c r="O138" i="40"/>
  <c r="N138" i="40"/>
  <c r="M138" i="40"/>
  <c r="K138" i="40"/>
  <c r="L138" i="40"/>
  <c r="M136" i="41"/>
  <c r="J146" i="41"/>
  <c r="L136" i="41"/>
  <c r="N136" i="41"/>
  <c r="O136" i="41"/>
  <c r="L145" i="42"/>
  <c r="O145" i="42"/>
  <c r="N145" i="42"/>
  <c r="M145" i="42"/>
  <c r="I12" i="38"/>
  <c r="H12" i="38"/>
  <c r="J12" i="38"/>
  <c r="Q12" i="38"/>
  <c r="P12" i="38"/>
  <c r="S12" i="38"/>
  <c r="R12" i="38"/>
  <c r="T12" i="38"/>
  <c r="L138" i="38"/>
  <c r="K138" i="38"/>
  <c r="N138" i="38"/>
  <c r="O138" i="38"/>
  <c r="M138" i="38"/>
  <c r="F10" i="40"/>
  <c r="I136" i="40"/>
  <c r="H136" i="40"/>
  <c r="G136" i="40"/>
  <c r="C16" i="41"/>
  <c r="J8" i="41"/>
  <c r="H8" i="41"/>
  <c r="I8" i="41"/>
  <c r="D8" i="44"/>
  <c r="K6" i="37"/>
  <c r="L6" i="37"/>
  <c r="K135" i="38"/>
  <c r="O135" i="38"/>
  <c r="M135" i="38"/>
  <c r="N135" i="38"/>
  <c r="L135" i="38"/>
  <c r="N11" i="40"/>
  <c r="M11" i="40"/>
  <c r="L11" i="40"/>
  <c r="I134" i="40"/>
  <c r="G134" i="40"/>
  <c r="H134" i="40"/>
  <c r="L8" i="41"/>
  <c r="N8" i="41"/>
  <c r="M8" i="41"/>
  <c r="R11" i="43"/>
  <c r="Q11" i="43"/>
  <c r="P11" i="43"/>
  <c r="S11" i="43"/>
  <c r="T11" i="43"/>
  <c r="K8" i="37"/>
  <c r="M8" i="37"/>
  <c r="L8" i="37"/>
  <c r="I10" i="37"/>
  <c r="H10" i="37"/>
  <c r="G10" i="37"/>
  <c r="R10" i="37"/>
  <c r="T10" i="37"/>
  <c r="S10" i="37"/>
  <c r="P10" i="37"/>
  <c r="O10" i="37"/>
  <c r="Q10" i="37"/>
  <c r="M11" i="38"/>
  <c r="N11" i="38"/>
  <c r="L11" i="38"/>
  <c r="H136" i="38"/>
  <c r="I136" i="38"/>
  <c r="G136" i="38"/>
  <c r="O135" i="39"/>
  <c r="N135" i="39"/>
  <c r="M135" i="39"/>
  <c r="K135" i="39"/>
  <c r="L135" i="39"/>
  <c r="G137" i="39"/>
  <c r="I137" i="39"/>
  <c r="H137" i="39"/>
  <c r="K16" i="41"/>
  <c r="N6" i="41"/>
  <c r="L6" i="41"/>
  <c r="M6" i="41"/>
  <c r="I144" i="41"/>
  <c r="H144" i="41"/>
  <c r="G144" i="41"/>
  <c r="J9" i="42"/>
  <c r="H9" i="42"/>
  <c r="I9" i="42"/>
  <c r="J15" i="43"/>
  <c r="I15" i="43"/>
  <c r="H15" i="43"/>
  <c r="N143" i="43"/>
  <c r="M143" i="43"/>
  <c r="L143" i="43"/>
  <c r="O143" i="43"/>
  <c r="N11" i="39"/>
  <c r="M11" i="39"/>
  <c r="L11" i="39"/>
  <c r="I136" i="39"/>
  <c r="H136" i="39"/>
  <c r="G136" i="39"/>
  <c r="O135" i="40"/>
  <c r="N135" i="40"/>
  <c r="M135" i="40"/>
  <c r="L135" i="40"/>
  <c r="K135" i="40"/>
  <c r="D16" i="41"/>
  <c r="O145" i="41"/>
  <c r="N145" i="41"/>
  <c r="M145" i="41"/>
  <c r="L145" i="41"/>
  <c r="L12" i="42"/>
  <c r="N12" i="42"/>
  <c r="M12" i="42"/>
  <c r="L14" i="42"/>
  <c r="N14" i="42"/>
  <c r="M14" i="42"/>
  <c r="I140" i="42"/>
  <c r="H140" i="42"/>
  <c r="G140" i="42"/>
  <c r="E16" i="43"/>
  <c r="F16" i="43" s="1"/>
  <c r="F6" i="43"/>
  <c r="M12" i="39"/>
  <c r="L12" i="39"/>
  <c r="N12" i="39"/>
  <c r="H138" i="39"/>
  <c r="G138" i="39"/>
  <c r="I138" i="39"/>
  <c r="N137" i="40"/>
  <c r="M137" i="40"/>
  <c r="L137" i="40"/>
  <c r="K137" i="40"/>
  <c r="O137" i="40"/>
  <c r="I138" i="41"/>
  <c r="G138" i="41"/>
  <c r="H138" i="41"/>
  <c r="O142" i="41"/>
  <c r="N142" i="41"/>
  <c r="M142" i="41"/>
  <c r="L142" i="41"/>
  <c r="E16" i="42"/>
  <c r="F16" i="42" s="1"/>
  <c r="F6" i="42"/>
  <c r="F7" i="42"/>
  <c r="T9" i="42"/>
  <c r="S9" i="42"/>
  <c r="R9" i="42"/>
  <c r="Q9" i="42"/>
  <c r="P9" i="42"/>
  <c r="F15" i="42"/>
  <c r="D146" i="42"/>
  <c r="J7" i="43"/>
  <c r="I7" i="43"/>
  <c r="H7" i="43"/>
  <c r="D20" i="44"/>
  <c r="I135" i="39"/>
  <c r="G135" i="39"/>
  <c r="H135" i="39"/>
  <c r="F11" i="40"/>
  <c r="N12" i="40"/>
  <c r="M12" i="40"/>
  <c r="L12" i="40"/>
  <c r="I138" i="40"/>
  <c r="H138" i="40"/>
  <c r="G138" i="40"/>
  <c r="I141" i="41"/>
  <c r="H141" i="41"/>
  <c r="G141" i="41"/>
  <c r="N7" i="42"/>
  <c r="M7" i="42"/>
  <c r="L7" i="42"/>
  <c r="N8" i="42"/>
  <c r="M8" i="42"/>
  <c r="L8" i="42"/>
  <c r="F13" i="42"/>
  <c r="I143" i="42"/>
  <c r="H143" i="42"/>
  <c r="K143" i="42" s="1"/>
  <c r="G143" i="42"/>
  <c r="F8" i="43"/>
  <c r="I11" i="39"/>
  <c r="J11" i="39"/>
  <c r="H11" i="39"/>
  <c r="Q11" i="39"/>
  <c r="S11" i="39"/>
  <c r="R11" i="39"/>
  <c r="P11" i="39"/>
  <c r="T11" i="39"/>
  <c r="F12" i="39"/>
  <c r="L136" i="39"/>
  <c r="N136" i="39"/>
  <c r="O136" i="39"/>
  <c r="M136" i="39"/>
  <c r="K136" i="39"/>
  <c r="H135" i="40"/>
  <c r="G135" i="40"/>
  <c r="I135" i="40"/>
  <c r="I139" i="41"/>
  <c r="G139" i="41"/>
  <c r="H139" i="41"/>
  <c r="I136" i="41"/>
  <c r="H136" i="41"/>
  <c r="K136" i="41" s="1"/>
  <c r="G136" i="41"/>
  <c r="F146" i="41"/>
  <c r="G16" i="42"/>
  <c r="J6" i="42"/>
  <c r="I6" i="42"/>
  <c r="H6" i="42"/>
  <c r="R11" i="42"/>
  <c r="T11" i="42"/>
  <c r="S11" i="42"/>
  <c r="Q11" i="42"/>
  <c r="P11" i="42"/>
  <c r="R13" i="42"/>
  <c r="P13" i="42"/>
  <c r="T13" i="42"/>
  <c r="S13" i="42"/>
  <c r="Q13" i="42"/>
  <c r="J13" i="43"/>
  <c r="I13" i="43"/>
  <c r="H13" i="43"/>
  <c r="D10" i="45"/>
  <c r="P11" i="40"/>
  <c r="T11" i="40"/>
  <c r="R11" i="40"/>
  <c r="Q11" i="40"/>
  <c r="S11" i="40"/>
  <c r="F12" i="40"/>
  <c r="K136" i="40"/>
  <c r="O136" i="40"/>
  <c r="M136" i="40"/>
  <c r="N136" i="40"/>
  <c r="L136" i="40"/>
  <c r="L12" i="41"/>
  <c r="N12" i="41"/>
  <c r="M12" i="41"/>
  <c r="O137" i="41"/>
  <c r="N137" i="41"/>
  <c r="L137" i="41"/>
  <c r="M137" i="41"/>
  <c r="L137" i="42"/>
  <c r="N137" i="42"/>
  <c r="O137" i="42"/>
  <c r="M137" i="42"/>
  <c r="F14" i="43"/>
  <c r="I12" i="39"/>
  <c r="J12" i="39"/>
  <c r="H12" i="39"/>
  <c r="T12" i="39"/>
  <c r="S12" i="39"/>
  <c r="Q12" i="39"/>
  <c r="R12" i="39"/>
  <c r="P12" i="39"/>
  <c r="O138" i="39"/>
  <c r="N138" i="39"/>
  <c r="L138" i="39"/>
  <c r="M138" i="39"/>
  <c r="K138" i="39"/>
  <c r="H137" i="40"/>
  <c r="I137" i="40"/>
  <c r="G137" i="40"/>
  <c r="H10" i="42"/>
  <c r="J10" i="42"/>
  <c r="I10" i="42"/>
  <c r="H12" i="42"/>
  <c r="J12" i="42"/>
  <c r="I12" i="42"/>
  <c r="R9" i="43"/>
  <c r="Q9" i="43"/>
  <c r="T9" i="43"/>
  <c r="S9" i="43"/>
  <c r="P9" i="43"/>
  <c r="H145" i="43"/>
  <c r="K145" i="43" s="1"/>
  <c r="G145" i="43"/>
  <c r="I145" i="43"/>
  <c r="J15" i="42"/>
  <c r="I15" i="42"/>
  <c r="H15" i="42"/>
  <c r="I136" i="42"/>
  <c r="F146" i="42"/>
  <c r="H136" i="42"/>
  <c r="K136" i="42" s="1"/>
  <c r="G136" i="42"/>
  <c r="M140" i="42"/>
  <c r="L140" i="42"/>
  <c r="O140" i="42"/>
  <c r="N140" i="42"/>
  <c r="N9" i="43"/>
  <c r="M9" i="43"/>
  <c r="L9" i="43"/>
  <c r="N15" i="43"/>
  <c r="M15" i="43"/>
  <c r="L15" i="43"/>
  <c r="I140" i="43"/>
  <c r="H140" i="43"/>
  <c r="K140" i="43" s="1"/>
  <c r="G140" i="43"/>
  <c r="D8" i="46"/>
  <c r="F11" i="42"/>
  <c r="J13" i="42"/>
  <c r="H13" i="42"/>
  <c r="I13" i="42"/>
  <c r="T14" i="42"/>
  <c r="P14" i="42"/>
  <c r="S14" i="42"/>
  <c r="R14" i="42"/>
  <c r="Q14" i="42"/>
  <c r="N139" i="42"/>
  <c r="M139" i="42"/>
  <c r="L139" i="42"/>
  <c r="O139" i="42"/>
  <c r="M136" i="42"/>
  <c r="J146" i="42"/>
  <c r="O136" i="42"/>
  <c r="N136" i="42"/>
  <c r="L136" i="42"/>
  <c r="I144" i="42"/>
  <c r="H144" i="42"/>
  <c r="G144" i="42"/>
  <c r="N7" i="43"/>
  <c r="M7" i="43"/>
  <c r="L7" i="43"/>
  <c r="F12" i="43"/>
  <c r="R15" i="43"/>
  <c r="Q15" i="43"/>
  <c r="P15" i="43"/>
  <c r="T15" i="43"/>
  <c r="S15" i="43"/>
  <c r="H137" i="43"/>
  <c r="G137" i="43"/>
  <c r="I137" i="43"/>
  <c r="M140" i="43"/>
  <c r="L140" i="43"/>
  <c r="O140" i="43"/>
  <c r="N140" i="43"/>
  <c r="D12" i="46"/>
  <c r="I140" i="41"/>
  <c r="H140" i="41"/>
  <c r="G140" i="41"/>
  <c r="M144" i="41"/>
  <c r="L144" i="41"/>
  <c r="O144" i="41"/>
  <c r="N144" i="41"/>
  <c r="J7" i="42"/>
  <c r="I7" i="42"/>
  <c r="H7" i="42"/>
  <c r="R7" i="42"/>
  <c r="Q7" i="42"/>
  <c r="P7" i="42"/>
  <c r="S7" i="42"/>
  <c r="T7" i="42"/>
  <c r="F8" i="42"/>
  <c r="N9" i="42"/>
  <c r="M9" i="42"/>
  <c r="L9" i="42"/>
  <c r="L10" i="42"/>
  <c r="N10" i="42"/>
  <c r="M10" i="42"/>
  <c r="J11" i="42"/>
  <c r="I11" i="42"/>
  <c r="H11" i="42"/>
  <c r="N15" i="42"/>
  <c r="L15" i="42"/>
  <c r="M15" i="42"/>
  <c r="N13" i="43"/>
  <c r="M13" i="43"/>
  <c r="L13" i="43"/>
  <c r="D12" i="44"/>
  <c r="D14" i="45"/>
  <c r="P12" i="42"/>
  <c r="T12" i="42"/>
  <c r="R12" i="42"/>
  <c r="S12" i="42"/>
  <c r="Q12" i="42"/>
  <c r="N13" i="42"/>
  <c r="M13" i="42"/>
  <c r="L13" i="42"/>
  <c r="F14" i="42"/>
  <c r="H141" i="42"/>
  <c r="K141" i="42" s="1"/>
  <c r="G141" i="42"/>
  <c r="I141" i="42"/>
  <c r="M144" i="42"/>
  <c r="L144" i="42"/>
  <c r="O144" i="42"/>
  <c r="N144" i="42"/>
  <c r="R7" i="43"/>
  <c r="Q7" i="43"/>
  <c r="P7" i="43"/>
  <c r="T7" i="43"/>
  <c r="S7" i="43"/>
  <c r="F10" i="43"/>
  <c r="J11" i="43"/>
  <c r="I11" i="43"/>
  <c r="H11" i="43"/>
  <c r="R13" i="43"/>
  <c r="Q13" i="43"/>
  <c r="T13" i="43"/>
  <c r="S13" i="43"/>
  <c r="P13" i="43"/>
  <c r="I144" i="43"/>
  <c r="H144" i="43"/>
  <c r="G144" i="43"/>
  <c r="D16" i="46"/>
  <c r="C16" i="42"/>
  <c r="K16" i="42"/>
  <c r="L6" i="42"/>
  <c r="N6" i="42"/>
  <c r="M6" i="42"/>
  <c r="H8" i="42"/>
  <c r="J8" i="42"/>
  <c r="I8" i="42"/>
  <c r="P8" i="42"/>
  <c r="T8" i="42"/>
  <c r="S8" i="42"/>
  <c r="R8" i="42"/>
  <c r="Q8" i="42"/>
  <c r="F9" i="42"/>
  <c r="T10" i="42"/>
  <c r="P10" i="42"/>
  <c r="Q10" i="42"/>
  <c r="R10" i="42"/>
  <c r="S10" i="42"/>
  <c r="F12" i="42"/>
  <c r="H14" i="42"/>
  <c r="I14" i="42"/>
  <c r="J14" i="42"/>
  <c r="R15" i="42"/>
  <c r="T15" i="42"/>
  <c r="P15" i="42"/>
  <c r="S15" i="42"/>
  <c r="Q15" i="42"/>
  <c r="N11" i="43"/>
  <c r="M11" i="43"/>
  <c r="L11" i="43"/>
  <c r="I136" i="43"/>
  <c r="F146" i="43"/>
  <c r="H136" i="43"/>
  <c r="K136" i="43" s="1"/>
  <c r="G136" i="43"/>
  <c r="M144" i="43"/>
  <c r="L144" i="43"/>
  <c r="O144" i="43"/>
  <c r="N144" i="43"/>
  <c r="D16" i="44"/>
  <c r="D18" i="45"/>
  <c r="D16" i="42"/>
  <c r="F10" i="42"/>
  <c r="N11" i="42"/>
  <c r="L11" i="42"/>
  <c r="M11" i="42"/>
  <c r="J9" i="43"/>
  <c r="I9" i="43"/>
  <c r="H9" i="43"/>
  <c r="G142" i="43"/>
  <c r="I142" i="43"/>
  <c r="H142" i="43"/>
  <c r="M136" i="43"/>
  <c r="J146" i="43"/>
  <c r="L136" i="43"/>
  <c r="O136" i="43"/>
  <c r="N136" i="43"/>
  <c r="D20" i="46"/>
  <c r="H141" i="43"/>
  <c r="G141" i="43"/>
  <c r="I141" i="43"/>
  <c r="D10" i="44"/>
  <c r="D14" i="44"/>
  <c r="D18" i="44"/>
  <c r="D8" i="45"/>
  <c r="D12" i="45"/>
  <c r="D16" i="45"/>
  <c r="D20" i="45"/>
  <c r="D10" i="46"/>
  <c r="D14" i="46"/>
  <c r="D18" i="46"/>
  <c r="O138" i="42"/>
  <c r="N138" i="42"/>
  <c r="M138" i="42"/>
  <c r="L138" i="42"/>
  <c r="G142" i="42"/>
  <c r="I142" i="42"/>
  <c r="H142" i="42"/>
  <c r="C16" i="43"/>
  <c r="K16" i="43"/>
  <c r="L6" i="43"/>
  <c r="N6" i="43"/>
  <c r="M6" i="43"/>
  <c r="H8" i="43"/>
  <c r="I8" i="43"/>
  <c r="J8" i="43"/>
  <c r="T8" i="43"/>
  <c r="S8" i="43"/>
  <c r="P8" i="43"/>
  <c r="R8" i="43"/>
  <c r="Q8" i="43"/>
  <c r="F9" i="43"/>
  <c r="L10" i="43"/>
  <c r="N10" i="43"/>
  <c r="M10" i="43"/>
  <c r="H12" i="43"/>
  <c r="J12" i="43"/>
  <c r="I12" i="43"/>
  <c r="T12" i="43"/>
  <c r="S12" i="43"/>
  <c r="P12" i="43"/>
  <c r="Q12" i="43"/>
  <c r="R12" i="43"/>
  <c r="F13" i="43"/>
  <c r="L14" i="43"/>
  <c r="N14" i="43"/>
  <c r="M14" i="43"/>
  <c r="D16" i="43"/>
  <c r="D11" i="44"/>
  <c r="D15" i="44"/>
  <c r="D19" i="44"/>
  <c r="D9" i="45"/>
  <c r="D13" i="45"/>
  <c r="D17" i="45"/>
  <c r="D11" i="46"/>
  <c r="D15" i="46"/>
  <c r="D19" i="46"/>
  <c r="G138" i="42"/>
  <c r="I138" i="42"/>
  <c r="H138" i="42"/>
  <c r="K138" i="42" s="1"/>
  <c r="H6" i="43"/>
  <c r="G16" i="43"/>
  <c r="J6" i="43"/>
  <c r="I6" i="43"/>
  <c r="P6" i="43"/>
  <c r="T6" i="43"/>
  <c r="O16" i="43"/>
  <c r="S6" i="43"/>
  <c r="R6" i="43"/>
  <c r="Q6" i="43"/>
  <c r="F7" i="43"/>
  <c r="L8" i="43"/>
  <c r="N8" i="43"/>
  <c r="M8" i="43"/>
  <c r="H10" i="43"/>
  <c r="J10" i="43"/>
  <c r="I10" i="43"/>
  <c r="P10" i="43"/>
  <c r="T10" i="43"/>
  <c r="S10" i="43"/>
  <c r="R10" i="43"/>
  <c r="Q10" i="43"/>
  <c r="F11" i="43"/>
  <c r="L12" i="43"/>
  <c r="N12" i="43"/>
  <c r="M12" i="43"/>
  <c r="H14" i="43"/>
  <c r="J14" i="43"/>
  <c r="I14" i="43"/>
  <c r="P14" i="43"/>
  <c r="T14" i="43"/>
  <c r="S14" i="43"/>
  <c r="R14" i="43"/>
  <c r="Q14" i="43"/>
  <c r="F15" i="43"/>
  <c r="E146" i="43"/>
  <c r="I139" i="43"/>
  <c r="H139" i="43"/>
  <c r="G139" i="43"/>
  <c r="D9" i="44"/>
  <c r="D13" i="44"/>
  <c r="D17" i="44"/>
  <c r="D11" i="45"/>
  <c r="D15" i="45"/>
  <c r="D19" i="45"/>
  <c r="D9" i="46"/>
  <c r="D13" i="46"/>
  <c r="D17" i="46"/>
  <c r="L6" i="2"/>
  <c r="J31" i="2"/>
  <c r="M6" i="3"/>
  <c r="M6" i="2"/>
  <c r="K31" i="2"/>
  <c r="N6" i="3"/>
  <c r="N6" i="2"/>
  <c r="E17" i="2"/>
  <c r="L31" i="2"/>
  <c r="J56" i="2"/>
  <c r="F17" i="2"/>
  <c r="M31" i="2"/>
  <c r="K56" i="2"/>
  <c r="G17" i="2"/>
  <c r="E18" i="2"/>
  <c r="N31" i="2"/>
  <c r="L56" i="2"/>
  <c r="H17" i="2"/>
  <c r="F18" i="2"/>
  <c r="K6" i="5"/>
  <c r="H86" i="8"/>
  <c r="H263" i="8"/>
  <c r="J261" i="8"/>
  <c r="L259" i="8"/>
  <c r="H255" i="8"/>
  <c r="J253" i="8"/>
  <c r="L251" i="8"/>
  <c r="L262" i="8"/>
  <c r="H258" i="8"/>
  <c r="J256" i="8"/>
  <c r="L254" i="8"/>
  <c r="H261" i="8"/>
  <c r="J259" i="8"/>
  <c r="L257" i="8"/>
  <c r="H253" i="8"/>
  <c r="J251" i="8"/>
  <c r="L263" i="8"/>
  <c r="H259" i="8"/>
  <c r="J257" i="8"/>
  <c r="L255" i="8"/>
  <c r="H251" i="8"/>
  <c r="H262" i="8"/>
  <c r="L258" i="8"/>
  <c r="J252" i="8"/>
  <c r="J263" i="8"/>
  <c r="H257" i="8"/>
  <c r="L253" i="8"/>
  <c r="J258" i="8"/>
  <c r="H252" i="8"/>
  <c r="L260" i="8"/>
  <c r="J254" i="8"/>
  <c r="J260" i="8"/>
  <c r="H254" i="8"/>
  <c r="H260" i="8"/>
  <c r="L256" i="8"/>
  <c r="H285" i="8"/>
  <c r="J283" i="8"/>
  <c r="L281" i="8"/>
  <c r="H277" i="8"/>
  <c r="J275" i="8"/>
  <c r="L273" i="8"/>
  <c r="L284" i="8"/>
  <c r="H280" i="8"/>
  <c r="J278" i="8"/>
  <c r="L276" i="8"/>
  <c r="H283" i="8"/>
  <c r="J281" i="8"/>
  <c r="L279" i="8"/>
  <c r="H275" i="8"/>
  <c r="J273" i="8"/>
  <c r="L285" i="8"/>
  <c r="H281" i="8"/>
  <c r="J279" i="8"/>
  <c r="L277" i="8"/>
  <c r="H273" i="8"/>
  <c r="H284" i="8"/>
  <c r="L280" i="8"/>
  <c r="J274" i="8"/>
  <c r="J285" i="8"/>
  <c r="H279" i="8"/>
  <c r="L275" i="8"/>
  <c r="J280" i="8"/>
  <c r="H274" i="8"/>
  <c r="L282" i="8"/>
  <c r="J276" i="8"/>
  <c r="J282" i="8"/>
  <c r="H276" i="8"/>
  <c r="H282" i="8"/>
  <c r="L278" i="8"/>
  <c r="L79" i="3"/>
  <c r="L152" i="3"/>
  <c r="T6" i="6"/>
  <c r="S6" i="6"/>
  <c r="J255" i="8"/>
  <c r="J277" i="8"/>
  <c r="M152" i="3"/>
  <c r="H256" i="8"/>
  <c r="H278" i="8"/>
  <c r="L261" i="8"/>
  <c r="L283" i="8"/>
  <c r="H81" i="8"/>
  <c r="H84" i="8"/>
  <c r="H76" i="8"/>
  <c r="H79" i="8"/>
  <c r="H82" i="8"/>
  <c r="H85" i="8"/>
  <c r="H77" i="8"/>
  <c r="H83" i="8"/>
  <c r="H75" i="8"/>
  <c r="L252" i="8"/>
  <c r="J262" i="8"/>
  <c r="L274" i="8"/>
  <c r="J284" i="8"/>
  <c r="X5" i="12"/>
  <c r="W5" i="12"/>
  <c r="U5" i="12"/>
  <c r="V5" i="12"/>
  <c r="V6" i="5"/>
  <c r="U6" i="5"/>
  <c r="F64" i="8"/>
  <c r="F56" i="8"/>
  <c r="F59" i="8"/>
  <c r="F62" i="8"/>
  <c r="F54" i="8"/>
  <c r="F65" i="8"/>
  <c r="F57" i="8"/>
  <c r="F87" i="8"/>
  <c r="F60" i="8"/>
  <c r="F58" i="8"/>
  <c r="H80" i="8"/>
  <c r="L15" i="10"/>
  <c r="L18" i="10"/>
  <c r="L10" i="10"/>
  <c r="L8" i="10"/>
  <c r="L21" i="10"/>
  <c r="L13" i="10"/>
  <c r="L19" i="10"/>
  <c r="L11" i="10"/>
  <c r="L17" i="10"/>
  <c r="L12" i="10"/>
  <c r="L14" i="10"/>
  <c r="L9" i="10"/>
  <c r="L16" i="10"/>
  <c r="L20" i="10"/>
  <c r="O8" i="8"/>
  <c r="N8" i="8"/>
  <c r="H78" i="8"/>
  <c r="O30" i="10"/>
  <c r="N30" i="10"/>
  <c r="F77" i="8"/>
  <c r="F85" i="8"/>
  <c r="L87" i="8"/>
  <c r="F126" i="8"/>
  <c r="F148" i="8"/>
  <c r="F170" i="8"/>
  <c r="F192" i="8"/>
  <c r="F214" i="8"/>
  <c r="F218" i="8"/>
  <c r="H241" i="8"/>
  <c r="J239" i="8"/>
  <c r="L237" i="8"/>
  <c r="H233" i="8"/>
  <c r="J231" i="8"/>
  <c r="L229" i="8"/>
  <c r="L240" i="8"/>
  <c r="H236" i="8"/>
  <c r="J234" i="8"/>
  <c r="L232" i="8"/>
  <c r="H239" i="8"/>
  <c r="J237" i="8"/>
  <c r="L235" i="8"/>
  <c r="H231" i="8"/>
  <c r="J229" i="8"/>
  <c r="L241" i="8"/>
  <c r="H237" i="8"/>
  <c r="J235" i="8"/>
  <c r="L233" i="8"/>
  <c r="H229" i="8"/>
  <c r="F232" i="8"/>
  <c r="L234" i="8"/>
  <c r="H238" i="8"/>
  <c r="F254" i="8"/>
  <c r="F276" i="8"/>
  <c r="M6" i="5"/>
  <c r="F14" i="8"/>
  <c r="F33" i="8"/>
  <c r="F41" i="8"/>
  <c r="L52" i="8"/>
  <c r="L54" i="8"/>
  <c r="J56" i="8"/>
  <c r="L62" i="8"/>
  <c r="J64" i="8"/>
  <c r="N74" i="8"/>
  <c r="J75" i="8"/>
  <c r="F79" i="8"/>
  <c r="L81" i="8"/>
  <c r="F98" i="8"/>
  <c r="F106" i="8"/>
  <c r="F120" i="8"/>
  <c r="L122" i="8"/>
  <c r="J124" i="8"/>
  <c r="H126" i="8"/>
  <c r="F128" i="8"/>
  <c r="L130" i="8"/>
  <c r="F142" i="8"/>
  <c r="L144" i="8"/>
  <c r="J146" i="8"/>
  <c r="H148" i="8"/>
  <c r="F150" i="8"/>
  <c r="L152" i="8"/>
  <c r="F164" i="8"/>
  <c r="L166" i="8"/>
  <c r="J168" i="8"/>
  <c r="H170" i="8"/>
  <c r="F172" i="8"/>
  <c r="L174" i="8"/>
  <c r="F186" i="8"/>
  <c r="L188" i="8"/>
  <c r="J190" i="8"/>
  <c r="H192" i="8"/>
  <c r="F194" i="8"/>
  <c r="L196" i="8"/>
  <c r="F208" i="8"/>
  <c r="L210" i="8"/>
  <c r="J212" i="8"/>
  <c r="H214" i="8"/>
  <c r="H218" i="8"/>
  <c r="H232" i="8"/>
  <c r="J238" i="8"/>
  <c r="N8" i="10"/>
  <c r="F34" i="10"/>
  <c r="H81" i="10"/>
  <c r="H84" i="10"/>
  <c r="H76" i="10"/>
  <c r="H87" i="10"/>
  <c r="H79" i="10"/>
  <c r="H85" i="10"/>
  <c r="H77" i="10"/>
  <c r="H83" i="10"/>
  <c r="H75" i="10"/>
  <c r="H78" i="10"/>
  <c r="D54" i="12"/>
  <c r="D57" i="12" s="1"/>
  <c r="F53" i="12"/>
  <c r="F54" i="12"/>
  <c r="D55" i="12"/>
  <c r="D56" i="12"/>
  <c r="U20" i="13"/>
  <c r="I6" i="6"/>
  <c r="F279" i="8"/>
  <c r="F257" i="8"/>
  <c r="F235" i="8"/>
  <c r="F282" i="8"/>
  <c r="F274" i="8"/>
  <c r="F260" i="8"/>
  <c r="F252" i="8"/>
  <c r="F238" i="8"/>
  <c r="F230" i="8"/>
  <c r="F285" i="8"/>
  <c r="F277" i="8"/>
  <c r="F263" i="8"/>
  <c r="F255" i="8"/>
  <c r="F241" i="8"/>
  <c r="F233" i="8"/>
  <c r="F283" i="8"/>
  <c r="F275" i="8"/>
  <c r="F261" i="8"/>
  <c r="F253" i="8"/>
  <c r="F239" i="8"/>
  <c r="F231" i="8"/>
  <c r="F11" i="8"/>
  <c r="F19" i="8"/>
  <c r="F38" i="8"/>
  <c r="N52" i="8"/>
  <c r="J53" i="8"/>
  <c r="L59" i="8"/>
  <c r="J61" i="8"/>
  <c r="O74" i="8"/>
  <c r="F76" i="8"/>
  <c r="L78" i="8"/>
  <c r="F84" i="8"/>
  <c r="L86" i="8"/>
  <c r="F103" i="8"/>
  <c r="L119" i="8"/>
  <c r="J121" i="8"/>
  <c r="H123" i="8"/>
  <c r="F125" i="8"/>
  <c r="L127" i="8"/>
  <c r="J129" i="8"/>
  <c r="H131" i="8"/>
  <c r="L141" i="8"/>
  <c r="J143" i="8"/>
  <c r="H145" i="8"/>
  <c r="F147" i="8"/>
  <c r="L149" i="8"/>
  <c r="J151" i="8"/>
  <c r="H153" i="8"/>
  <c r="L163" i="8"/>
  <c r="J165" i="8"/>
  <c r="H167" i="8"/>
  <c r="F169" i="8"/>
  <c r="L171" i="8"/>
  <c r="J173" i="8"/>
  <c r="H175" i="8"/>
  <c r="L185" i="8"/>
  <c r="J187" i="8"/>
  <c r="H189" i="8"/>
  <c r="F191" i="8"/>
  <c r="L193" i="8"/>
  <c r="J195" i="8"/>
  <c r="H197" i="8"/>
  <c r="L207" i="8"/>
  <c r="J209" i="8"/>
  <c r="H211" i="8"/>
  <c r="F213" i="8"/>
  <c r="L215" i="8"/>
  <c r="J218" i="8"/>
  <c r="J232" i="8"/>
  <c r="F236" i="8"/>
  <c r="L238" i="8"/>
  <c r="F258" i="8"/>
  <c r="F280" i="8"/>
  <c r="F30" i="10"/>
  <c r="H52" i="10"/>
  <c r="F56" i="12"/>
  <c r="R20" i="13"/>
  <c r="G147" i="17"/>
  <c r="G121" i="17"/>
  <c r="G161" i="17"/>
  <c r="G135" i="17"/>
  <c r="G149" i="17"/>
  <c r="G133" i="17"/>
  <c r="G107" i="17"/>
  <c r="G63" i="17"/>
  <c r="G105" i="17"/>
  <c r="G79" i="17"/>
  <c r="G91" i="17"/>
  <c r="G65" i="17"/>
  <c r="G77" i="17"/>
  <c r="G93" i="17"/>
  <c r="G51" i="17"/>
  <c r="G119" i="17"/>
  <c r="L56" i="8"/>
  <c r="L64" i="8"/>
  <c r="F81" i="8"/>
  <c r="F122" i="8"/>
  <c r="F130" i="8"/>
  <c r="F144" i="8"/>
  <c r="F152" i="8"/>
  <c r="F166" i="8"/>
  <c r="F174" i="8"/>
  <c r="F188" i="8"/>
  <c r="F196" i="8"/>
  <c r="F210" i="8"/>
  <c r="H230" i="8"/>
  <c r="J236" i="8"/>
  <c r="F240" i="8"/>
  <c r="F262" i="8"/>
  <c r="F284" i="8"/>
  <c r="F55" i="12"/>
  <c r="E118" i="13"/>
  <c r="E132" i="13"/>
  <c r="E160" i="13"/>
  <c r="E62" i="13"/>
  <c r="E20" i="13"/>
  <c r="E76" i="13"/>
  <c r="E104" i="13"/>
  <c r="E90" i="13"/>
  <c r="E146" i="13"/>
  <c r="E34" i="13"/>
  <c r="K6" i="6"/>
  <c r="F13" i="8"/>
  <c r="F21" i="8"/>
  <c r="F32" i="8"/>
  <c r="F40" i="8"/>
  <c r="L53" i="8"/>
  <c r="L61" i="8"/>
  <c r="J63" i="8"/>
  <c r="F78" i="8"/>
  <c r="F86" i="8"/>
  <c r="F97" i="8"/>
  <c r="F105" i="8"/>
  <c r="F119" i="8"/>
  <c r="L121" i="8"/>
  <c r="J123" i="8"/>
  <c r="H125" i="8"/>
  <c r="F127" i="8"/>
  <c r="L129" i="8"/>
  <c r="J131" i="8"/>
  <c r="F141" i="8"/>
  <c r="L143" i="8"/>
  <c r="J145" i="8"/>
  <c r="H147" i="8"/>
  <c r="F149" i="8"/>
  <c r="L151" i="8"/>
  <c r="J153" i="8"/>
  <c r="F163" i="8"/>
  <c r="L165" i="8"/>
  <c r="J167" i="8"/>
  <c r="H169" i="8"/>
  <c r="F171" i="8"/>
  <c r="L173" i="8"/>
  <c r="J175" i="8"/>
  <c r="F185" i="8"/>
  <c r="L187" i="8"/>
  <c r="J189" i="8"/>
  <c r="H191" i="8"/>
  <c r="F193" i="8"/>
  <c r="L195" i="8"/>
  <c r="J197" i="8"/>
  <c r="H219" i="8"/>
  <c r="J217" i="8"/>
  <c r="L218" i="8"/>
  <c r="L219" i="8"/>
  <c r="F207" i="8"/>
  <c r="L209" i="8"/>
  <c r="J211" i="8"/>
  <c r="H213" i="8"/>
  <c r="F215" i="8"/>
  <c r="F229" i="8"/>
  <c r="L231" i="8"/>
  <c r="H235" i="8"/>
  <c r="J241" i="8"/>
  <c r="F251" i="8"/>
  <c r="F273" i="8"/>
  <c r="F40" i="10"/>
  <c r="F32" i="10"/>
  <c r="F43" i="10"/>
  <c r="F35" i="10"/>
  <c r="F38" i="10"/>
  <c r="F36" i="10"/>
  <c r="F37" i="10"/>
  <c r="H65" i="10"/>
  <c r="H57" i="10"/>
  <c r="H60" i="10"/>
  <c r="H63" i="10"/>
  <c r="H55" i="10"/>
  <c r="H61" i="10"/>
  <c r="H53" i="10"/>
  <c r="H54" i="10"/>
  <c r="W56" i="12"/>
  <c r="W52" i="12"/>
  <c r="W48" i="12"/>
  <c r="W44" i="12"/>
  <c r="W40" i="12"/>
  <c r="W36" i="12"/>
  <c r="W32" i="12"/>
  <c r="W28" i="12"/>
  <c r="W24" i="12"/>
  <c r="W20" i="12"/>
  <c r="W16" i="12"/>
  <c r="W10" i="12"/>
  <c r="W6" i="12"/>
  <c r="W57" i="12"/>
  <c r="W53" i="12"/>
  <c r="W49" i="12"/>
  <c r="W45" i="12"/>
  <c r="W41" i="12"/>
  <c r="W37" i="12"/>
  <c r="W33" i="12"/>
  <c r="W29" i="12"/>
  <c r="W25" i="12"/>
  <c r="W21" i="12"/>
  <c r="W17" i="12"/>
  <c r="W11" i="12"/>
  <c r="W54" i="12"/>
  <c r="W50" i="12"/>
  <c r="W46" i="12"/>
  <c r="W42" i="12"/>
  <c r="W38" i="12"/>
  <c r="W34" i="12"/>
  <c r="W30" i="12"/>
  <c r="W26" i="12"/>
  <c r="W22" i="12"/>
  <c r="W18" i="12"/>
  <c r="W13" i="12"/>
  <c r="W55" i="12"/>
  <c r="W51" i="12"/>
  <c r="W47" i="12"/>
  <c r="W43" i="12"/>
  <c r="W39" i="12"/>
  <c r="W35" i="12"/>
  <c r="W31" i="12"/>
  <c r="W27" i="12"/>
  <c r="W23" i="12"/>
  <c r="W19" i="12"/>
  <c r="W15" i="12"/>
  <c r="T20" i="13"/>
  <c r="E48" i="13"/>
  <c r="I6" i="5"/>
  <c r="L6" i="6"/>
  <c r="F10" i="8"/>
  <c r="F18" i="8"/>
  <c r="F37" i="8"/>
  <c r="J60" i="8"/>
  <c r="F74" i="8"/>
  <c r="F75" i="8"/>
  <c r="L77" i="8"/>
  <c r="F102" i="8"/>
  <c r="J120" i="8"/>
  <c r="H122" i="8"/>
  <c r="F124" i="8"/>
  <c r="L126" i="8"/>
  <c r="J128" i="8"/>
  <c r="J142" i="8"/>
  <c r="H144" i="8"/>
  <c r="F146" i="8"/>
  <c r="L148" i="8"/>
  <c r="J150" i="8"/>
  <c r="J164" i="8"/>
  <c r="H166" i="8"/>
  <c r="F168" i="8"/>
  <c r="L170" i="8"/>
  <c r="J172" i="8"/>
  <c r="J186" i="8"/>
  <c r="H188" i="8"/>
  <c r="F190" i="8"/>
  <c r="L192" i="8"/>
  <c r="J194" i="8"/>
  <c r="J208" i="8"/>
  <c r="H210" i="8"/>
  <c r="F212" i="8"/>
  <c r="L214" i="8"/>
  <c r="J216" i="8"/>
  <c r="J230" i="8"/>
  <c r="F234" i="8"/>
  <c r="L236" i="8"/>
  <c r="H240" i="8"/>
  <c r="F256" i="8"/>
  <c r="F278" i="8"/>
  <c r="F42" i="10"/>
  <c r="H59" i="10"/>
  <c r="G146" i="13"/>
  <c r="G160" i="13"/>
  <c r="G104" i="13"/>
  <c r="G90" i="13"/>
  <c r="G118" i="13"/>
  <c r="G132" i="13"/>
  <c r="G34" i="13"/>
  <c r="G62" i="13"/>
  <c r="G20" i="13"/>
  <c r="G48" i="13"/>
  <c r="F77" i="10"/>
  <c r="F85" i="10"/>
  <c r="K5" i="12"/>
  <c r="C56" i="12"/>
  <c r="F132" i="13"/>
  <c r="F146" i="13"/>
  <c r="F48" i="13"/>
  <c r="F8" i="10"/>
  <c r="F9" i="10"/>
  <c r="J13" i="10"/>
  <c r="H15" i="10"/>
  <c r="F17" i="10"/>
  <c r="J21" i="10"/>
  <c r="H30" i="10"/>
  <c r="J32" i="10"/>
  <c r="H34" i="10"/>
  <c r="L38" i="10"/>
  <c r="J40" i="10"/>
  <c r="H42" i="10"/>
  <c r="J52" i="10"/>
  <c r="F55" i="10"/>
  <c r="L57" i="10"/>
  <c r="J59" i="10"/>
  <c r="F63" i="10"/>
  <c r="L65" i="10"/>
  <c r="N74" i="10"/>
  <c r="J75" i="10"/>
  <c r="F79" i="10"/>
  <c r="L81" i="10"/>
  <c r="J83" i="10"/>
  <c r="F87" i="10"/>
  <c r="M5" i="12"/>
  <c r="G53" i="12"/>
  <c r="G57" i="12" s="1"/>
  <c r="C55" i="12"/>
  <c r="E56" i="12"/>
  <c r="AA6" i="13"/>
  <c r="C90" i="13"/>
  <c r="C146" i="13"/>
  <c r="D160" i="13"/>
  <c r="P23" i="14"/>
  <c r="O23" i="14"/>
  <c r="Q23" i="14"/>
  <c r="M7" i="17"/>
  <c r="L7" i="17"/>
  <c r="K7" i="17"/>
  <c r="J7" i="17"/>
  <c r="I7" i="17"/>
  <c r="N250" i="8"/>
  <c r="N272" i="8"/>
  <c r="J8" i="10"/>
  <c r="H9" i="10"/>
  <c r="F11" i="10"/>
  <c r="J15" i="10"/>
  <c r="H17" i="10"/>
  <c r="F19" i="10"/>
  <c r="L30" i="10"/>
  <c r="L32" i="10"/>
  <c r="J34" i="10"/>
  <c r="H36" i="10"/>
  <c r="L40" i="10"/>
  <c r="J42" i="10"/>
  <c r="N52" i="10"/>
  <c r="J53" i="10"/>
  <c r="F57" i="10"/>
  <c r="L59" i="10"/>
  <c r="J61" i="10"/>
  <c r="F65" i="10"/>
  <c r="L75" i="10"/>
  <c r="J77" i="10"/>
  <c r="F81" i="10"/>
  <c r="L83" i="10"/>
  <c r="J85" i="10"/>
  <c r="C54" i="12"/>
  <c r="E55" i="12"/>
  <c r="G56" i="12"/>
  <c r="J6" i="13"/>
  <c r="C20" i="13"/>
  <c r="C62" i="13"/>
  <c r="D76" i="13"/>
  <c r="F118" i="13"/>
  <c r="T21" i="15"/>
  <c r="S21" i="15"/>
  <c r="R21" i="15"/>
  <c r="Q21" i="15"/>
  <c r="J12" i="10"/>
  <c r="H14" i="10"/>
  <c r="F16" i="10"/>
  <c r="J20" i="10"/>
  <c r="J31" i="10"/>
  <c r="H33" i="10"/>
  <c r="L37" i="10"/>
  <c r="J39" i="10"/>
  <c r="H41" i="10"/>
  <c r="O52" i="10"/>
  <c r="F54" i="10"/>
  <c r="L56" i="10"/>
  <c r="J58" i="10"/>
  <c r="F62" i="10"/>
  <c r="L64" i="10"/>
  <c r="F78" i="10"/>
  <c r="L80" i="10"/>
  <c r="J82" i="10"/>
  <c r="F86" i="10"/>
  <c r="A15" i="12"/>
  <c r="C104" i="13"/>
  <c r="C132" i="13"/>
  <c r="C160" i="13"/>
  <c r="K6" i="13"/>
  <c r="D20" i="13"/>
  <c r="C48" i="13"/>
  <c r="D62" i="13"/>
  <c r="F90" i="13"/>
  <c r="F104" i="13"/>
  <c r="J9" i="10"/>
  <c r="H11" i="10"/>
  <c r="F13" i="10"/>
  <c r="L34" i="10"/>
  <c r="L42" i="10"/>
  <c r="L53" i="10"/>
  <c r="J55" i="10"/>
  <c r="L61" i="10"/>
  <c r="F74" i="10"/>
  <c r="F75" i="10"/>
  <c r="L77" i="10"/>
  <c r="J79" i="10"/>
  <c r="I5" i="12"/>
  <c r="C53" i="12"/>
  <c r="E54" i="12"/>
  <c r="E57" i="12" s="1"/>
  <c r="G55" i="12"/>
  <c r="D104" i="13"/>
  <c r="D118" i="13"/>
  <c r="D146" i="13"/>
  <c r="L6" i="13"/>
  <c r="W6" i="13"/>
  <c r="C34" i="13"/>
  <c r="D48" i="13"/>
  <c r="F76" i="13"/>
  <c r="K7" i="15"/>
  <c r="Y7" i="16"/>
  <c r="T9" i="16"/>
  <c r="R21" i="16"/>
  <c r="U21" i="17"/>
  <c r="T21" i="17"/>
  <c r="S21" i="17"/>
  <c r="R21" i="17"/>
  <c r="C63" i="17"/>
  <c r="F79" i="17"/>
  <c r="Z7" i="16"/>
  <c r="U9" i="16"/>
  <c r="S21" i="16"/>
  <c r="E63" i="17"/>
  <c r="X7" i="15"/>
  <c r="T21" i="16"/>
  <c r="C119" i="17"/>
  <c r="C133" i="17"/>
  <c r="C107" i="17"/>
  <c r="C147" i="17"/>
  <c r="C121" i="17"/>
  <c r="C161" i="17"/>
  <c r="C135" i="17"/>
  <c r="C77" i="17"/>
  <c r="C51" i="17"/>
  <c r="C149" i="17"/>
  <c r="C91" i="17"/>
  <c r="C65" i="17"/>
  <c r="C105" i="17"/>
  <c r="C79" i="17"/>
  <c r="C93" i="17"/>
  <c r="F63" i="17"/>
  <c r="E65" i="17"/>
  <c r="F105" i="17"/>
  <c r="Y7" i="15"/>
  <c r="I7" i="16"/>
  <c r="U21" i="16"/>
  <c r="D133" i="17"/>
  <c r="D107" i="17"/>
  <c r="D147" i="17"/>
  <c r="D121" i="17"/>
  <c r="D161" i="17"/>
  <c r="D135" i="17"/>
  <c r="D149" i="17"/>
  <c r="D91" i="17"/>
  <c r="D65" i="17"/>
  <c r="D105" i="17"/>
  <c r="D79" i="17"/>
  <c r="D93" i="17"/>
  <c r="D119" i="17"/>
  <c r="D63" i="17"/>
  <c r="W7" i="17"/>
  <c r="Z7" i="15"/>
  <c r="E119" i="17"/>
  <c r="E133" i="17"/>
  <c r="E147" i="17"/>
  <c r="E121" i="17"/>
  <c r="E161" i="17"/>
  <c r="E135" i="17"/>
  <c r="E149" i="17"/>
  <c r="E105" i="17"/>
  <c r="E79" i="17"/>
  <c r="E93" i="17"/>
  <c r="E107" i="17"/>
  <c r="E77" i="17"/>
  <c r="E51" i="17"/>
  <c r="X7" i="17"/>
  <c r="D51" i="17"/>
  <c r="E91" i="17"/>
  <c r="Q9" i="16"/>
  <c r="F133" i="17"/>
  <c r="F107" i="17"/>
  <c r="F147" i="17"/>
  <c r="F121" i="17"/>
  <c r="F161" i="17"/>
  <c r="F135" i="17"/>
  <c r="F149" i="17"/>
  <c r="F93" i="17"/>
  <c r="F91" i="17"/>
  <c r="F65" i="17"/>
  <c r="T9" i="17"/>
  <c r="F51" i="17"/>
  <c r="F119" i="17"/>
  <c r="F149" i="19"/>
  <c r="F147" i="19"/>
  <c r="F121" i="19"/>
  <c r="F119" i="19"/>
  <c r="F107" i="19"/>
  <c r="F91" i="19"/>
  <c r="F79" i="19"/>
  <c r="F77" i="19"/>
  <c r="F65" i="19"/>
  <c r="F63" i="19"/>
  <c r="F51" i="19"/>
  <c r="F49" i="19"/>
  <c r="F37" i="19"/>
  <c r="F161" i="19"/>
  <c r="F135" i="19"/>
  <c r="F133" i="19"/>
  <c r="F93" i="19"/>
  <c r="E7" i="19"/>
  <c r="F105" i="19"/>
  <c r="F35" i="19"/>
  <c r="F21" i="19"/>
  <c r="H7" i="19"/>
  <c r="R6" i="18"/>
  <c r="Z6" i="18"/>
  <c r="N7" i="19"/>
  <c r="P7" i="19"/>
  <c r="S6" i="18"/>
  <c r="AA6" i="18"/>
  <c r="F9" i="19"/>
  <c r="J7" i="19"/>
  <c r="V7" i="19"/>
  <c r="H8" i="21"/>
  <c r="M7" i="22"/>
  <c r="L7" i="22"/>
  <c r="J7" i="22"/>
  <c r="X7" i="22"/>
  <c r="K7" i="22"/>
  <c r="N7" i="22"/>
  <c r="T21" i="22"/>
  <c r="S21" i="22"/>
  <c r="V21" i="22"/>
  <c r="Z7" i="22"/>
  <c r="H83" i="24"/>
  <c r="H75" i="24"/>
  <c r="H86" i="24"/>
  <c r="H78" i="24"/>
  <c r="H74" i="24"/>
  <c r="H81" i="24"/>
  <c r="H84" i="24"/>
  <c r="H76" i="24"/>
  <c r="H79" i="24"/>
  <c r="H82" i="24"/>
  <c r="F58" i="24"/>
  <c r="F61" i="24"/>
  <c r="F53" i="24"/>
  <c r="F52" i="24"/>
  <c r="F64" i="24"/>
  <c r="F56" i="24"/>
  <c r="F59" i="24"/>
  <c r="F62" i="24"/>
  <c r="F54" i="24"/>
  <c r="F65" i="24"/>
  <c r="F57" i="24"/>
  <c r="F55" i="24"/>
  <c r="J81" i="24"/>
  <c r="J84" i="24"/>
  <c r="J76" i="24"/>
  <c r="J79" i="24"/>
  <c r="J82" i="24"/>
  <c r="J85" i="24"/>
  <c r="J77" i="24"/>
  <c r="J80" i="24"/>
  <c r="F87" i="24"/>
  <c r="H64" i="24"/>
  <c r="H56" i="24"/>
  <c r="H52" i="24"/>
  <c r="H59" i="24"/>
  <c r="H62" i="24"/>
  <c r="H54" i="24"/>
  <c r="H65" i="24"/>
  <c r="H57" i="24"/>
  <c r="H87" i="24"/>
  <c r="H60" i="24"/>
  <c r="H63" i="24"/>
  <c r="H55" i="24"/>
  <c r="F60" i="24"/>
  <c r="F39" i="24"/>
  <c r="F31" i="24"/>
  <c r="F30" i="24"/>
  <c r="F42" i="24"/>
  <c r="F34" i="24"/>
  <c r="F37" i="24"/>
  <c r="F40" i="24"/>
  <c r="F32" i="24"/>
  <c r="F43" i="24"/>
  <c r="F35" i="24"/>
  <c r="F38" i="24"/>
  <c r="L266" i="24"/>
  <c r="F264" i="24"/>
  <c r="H262" i="24"/>
  <c r="J260" i="24"/>
  <c r="L258" i="24"/>
  <c r="F256" i="24"/>
  <c r="F267" i="24"/>
  <c r="H265" i="24"/>
  <c r="J263" i="24"/>
  <c r="L261" i="24"/>
  <c r="F259" i="24"/>
  <c r="H257" i="24"/>
  <c r="J255" i="24"/>
  <c r="J266" i="24"/>
  <c r="L264" i="24"/>
  <c r="F262" i="24"/>
  <c r="H260" i="24"/>
  <c r="J258" i="24"/>
  <c r="L256" i="24"/>
  <c r="L267" i="24"/>
  <c r="H263" i="24"/>
  <c r="J261" i="24"/>
  <c r="L259" i="24"/>
  <c r="H255" i="24"/>
  <c r="H266" i="24"/>
  <c r="J264" i="24"/>
  <c r="L262" i="24"/>
  <c r="H258" i="24"/>
  <c r="J256" i="24"/>
  <c r="F266" i="24"/>
  <c r="H264" i="24"/>
  <c r="J262" i="24"/>
  <c r="L260" i="24"/>
  <c r="F258" i="24"/>
  <c r="H256" i="24"/>
  <c r="J265" i="24"/>
  <c r="L255" i="24"/>
  <c r="J267" i="24"/>
  <c r="L257" i="24"/>
  <c r="F255" i="24"/>
  <c r="H267" i="24"/>
  <c r="J257" i="24"/>
  <c r="J259" i="24"/>
  <c r="H259" i="24"/>
  <c r="H261" i="24"/>
  <c r="L263" i="24"/>
  <c r="F261" i="24"/>
  <c r="F263" i="24"/>
  <c r="F36" i="24"/>
  <c r="J83" i="24"/>
  <c r="F41" i="24"/>
  <c r="J86" i="24"/>
  <c r="O8" i="25"/>
  <c r="F8" i="25"/>
  <c r="F52" i="25"/>
  <c r="F11" i="24"/>
  <c r="F19" i="24"/>
  <c r="J53" i="24"/>
  <c r="L59" i="24"/>
  <c r="J61" i="24"/>
  <c r="F76" i="24"/>
  <c r="L78" i="24"/>
  <c r="F84" i="24"/>
  <c r="L86" i="24"/>
  <c r="F103" i="24"/>
  <c r="L119" i="24"/>
  <c r="J121" i="24"/>
  <c r="H123" i="24"/>
  <c r="F125" i="24"/>
  <c r="L127" i="24"/>
  <c r="J129" i="24"/>
  <c r="H131" i="24"/>
  <c r="L141" i="24"/>
  <c r="J143" i="24"/>
  <c r="H145" i="24"/>
  <c r="F147" i="24"/>
  <c r="L149" i="24"/>
  <c r="J151" i="24"/>
  <c r="H153" i="24"/>
  <c r="L163" i="24"/>
  <c r="J165" i="24"/>
  <c r="H167" i="24"/>
  <c r="L168" i="24"/>
  <c r="H169" i="24"/>
  <c r="F170" i="24"/>
  <c r="L172" i="24"/>
  <c r="F174" i="24"/>
  <c r="L187" i="24"/>
  <c r="L190" i="24"/>
  <c r="L191" i="24"/>
  <c r="L193" i="24"/>
  <c r="L194" i="24"/>
  <c r="J197" i="24"/>
  <c r="L209" i="24"/>
  <c r="L212" i="24"/>
  <c r="F215" i="24"/>
  <c r="L240" i="24"/>
  <c r="F238" i="24"/>
  <c r="H236" i="24"/>
  <c r="J234" i="24"/>
  <c r="L232" i="24"/>
  <c r="F230" i="24"/>
  <c r="F241" i="24"/>
  <c r="H239" i="24"/>
  <c r="J237" i="24"/>
  <c r="L235" i="24"/>
  <c r="F233" i="24"/>
  <c r="H231" i="24"/>
  <c r="J229" i="24"/>
  <c r="J240" i="24"/>
  <c r="L238" i="24"/>
  <c r="F236" i="24"/>
  <c r="H234" i="24"/>
  <c r="J232" i="24"/>
  <c r="L230" i="24"/>
  <c r="L241" i="24"/>
  <c r="H237" i="24"/>
  <c r="J235" i="24"/>
  <c r="L233" i="24"/>
  <c r="H229" i="24"/>
  <c r="H240" i="24"/>
  <c r="J238" i="24"/>
  <c r="L236" i="24"/>
  <c r="H232" i="24"/>
  <c r="J230" i="24"/>
  <c r="L229" i="24"/>
  <c r="J239" i="24"/>
  <c r="F265" i="24"/>
  <c r="F16" i="24"/>
  <c r="L56" i="24"/>
  <c r="J58" i="24"/>
  <c r="L64" i="24"/>
  <c r="L75" i="24"/>
  <c r="F81" i="24"/>
  <c r="L83" i="24"/>
  <c r="F100" i="24"/>
  <c r="F108" i="24"/>
  <c r="H120" i="24"/>
  <c r="F122" i="24"/>
  <c r="L124" i="24"/>
  <c r="J126" i="24"/>
  <c r="H128" i="24"/>
  <c r="F130" i="24"/>
  <c r="H142" i="24"/>
  <c r="F144" i="24"/>
  <c r="L146" i="24"/>
  <c r="J148" i="24"/>
  <c r="H150" i="24"/>
  <c r="F152" i="24"/>
  <c r="H164" i="24"/>
  <c r="F166" i="24"/>
  <c r="J169" i="24"/>
  <c r="J173" i="24"/>
  <c r="F175" i="24"/>
  <c r="L215" i="24"/>
  <c r="L234" i="24"/>
  <c r="H241" i="24"/>
  <c r="F30" i="25"/>
  <c r="F119" i="24"/>
  <c r="L121" i="24"/>
  <c r="J123" i="24"/>
  <c r="H125" i="24"/>
  <c r="F127" i="24"/>
  <c r="L129" i="24"/>
  <c r="J131" i="24"/>
  <c r="F141" i="24"/>
  <c r="L143" i="24"/>
  <c r="J145" i="24"/>
  <c r="H147" i="24"/>
  <c r="F149" i="24"/>
  <c r="L151" i="24"/>
  <c r="J153" i="24"/>
  <c r="L175" i="24"/>
  <c r="H171" i="24"/>
  <c r="H174" i="24"/>
  <c r="J172" i="24"/>
  <c r="L170" i="24"/>
  <c r="F163" i="24"/>
  <c r="L165" i="24"/>
  <c r="J167" i="24"/>
  <c r="H170" i="24"/>
  <c r="J174" i="24"/>
  <c r="J87" i="24"/>
  <c r="F102" i="24"/>
  <c r="J120" i="24"/>
  <c r="H122" i="24"/>
  <c r="F124" i="24"/>
  <c r="L126" i="24"/>
  <c r="J128" i="24"/>
  <c r="H130" i="24"/>
  <c r="J142" i="24"/>
  <c r="H144" i="24"/>
  <c r="F146" i="24"/>
  <c r="L148" i="24"/>
  <c r="J150" i="24"/>
  <c r="H152" i="24"/>
  <c r="J164" i="24"/>
  <c r="H166" i="24"/>
  <c r="L169" i="24"/>
  <c r="L173" i="24"/>
  <c r="H175" i="24"/>
  <c r="L196" i="24"/>
  <c r="H192" i="24"/>
  <c r="J190" i="24"/>
  <c r="L188" i="24"/>
  <c r="L197" i="24"/>
  <c r="H193" i="24"/>
  <c r="J191" i="24"/>
  <c r="L189" i="24"/>
  <c r="H185" i="24"/>
  <c r="H196" i="24"/>
  <c r="J194" i="24"/>
  <c r="L192" i="24"/>
  <c r="H188" i="24"/>
  <c r="J186" i="24"/>
  <c r="F186" i="24"/>
  <c r="F213" i="24"/>
  <c r="H219" i="24"/>
  <c r="J241" i="24"/>
  <c r="O52" i="25"/>
  <c r="J76" i="25"/>
  <c r="F99" i="24"/>
  <c r="F107" i="24"/>
  <c r="H119" i="24"/>
  <c r="F121" i="24"/>
  <c r="L123" i="24"/>
  <c r="J125" i="24"/>
  <c r="H127" i="24"/>
  <c r="F129" i="24"/>
  <c r="L131" i="24"/>
  <c r="H141" i="24"/>
  <c r="F143" i="24"/>
  <c r="L145" i="24"/>
  <c r="J147" i="24"/>
  <c r="H149" i="24"/>
  <c r="F151" i="24"/>
  <c r="L153" i="24"/>
  <c r="F173" i="24"/>
  <c r="F168" i="24"/>
  <c r="H163" i="24"/>
  <c r="F165" i="24"/>
  <c r="L167" i="24"/>
  <c r="H168" i="24"/>
  <c r="J170" i="24"/>
  <c r="F172" i="24"/>
  <c r="L174" i="24"/>
  <c r="F191" i="24"/>
  <c r="F192" i="24"/>
  <c r="J214" i="24"/>
  <c r="F12" i="24"/>
  <c r="J54" i="24"/>
  <c r="L60" i="24"/>
  <c r="F77" i="24"/>
  <c r="L120" i="24"/>
  <c r="J122" i="24"/>
  <c r="H124" i="24"/>
  <c r="L128" i="24"/>
  <c r="J130" i="24"/>
  <c r="L142" i="24"/>
  <c r="J144" i="24"/>
  <c r="H146" i="24"/>
  <c r="L150" i="24"/>
  <c r="J152" i="24"/>
  <c r="L164" i="24"/>
  <c r="J166" i="24"/>
  <c r="J171" i="24"/>
  <c r="J175" i="24"/>
  <c r="F194" i="24"/>
  <c r="H186" i="24"/>
  <c r="H187" i="24"/>
  <c r="H189" i="24"/>
  <c r="H190" i="24"/>
  <c r="F193" i="24"/>
  <c r="F196" i="24"/>
  <c r="F197" i="24"/>
  <c r="L218" i="24"/>
  <c r="F216" i="24"/>
  <c r="H214" i="24"/>
  <c r="J212" i="24"/>
  <c r="L210" i="24"/>
  <c r="F208" i="24"/>
  <c r="F219" i="24"/>
  <c r="H217" i="24"/>
  <c r="J215" i="24"/>
  <c r="L213" i="24"/>
  <c r="J218" i="24"/>
  <c r="L216" i="24"/>
  <c r="L219" i="24"/>
  <c r="H215" i="24"/>
  <c r="J213" i="24"/>
  <c r="L211" i="24"/>
  <c r="H207" i="24"/>
  <c r="H218" i="24"/>
  <c r="J216" i="24"/>
  <c r="L214" i="24"/>
  <c r="H210" i="24"/>
  <c r="J208" i="24"/>
  <c r="H208" i="24"/>
  <c r="H209" i="24"/>
  <c r="H211" i="24"/>
  <c r="H212" i="24"/>
  <c r="H213" i="24"/>
  <c r="H216" i="24"/>
  <c r="J219" i="24"/>
  <c r="F232" i="24"/>
  <c r="H235" i="24"/>
  <c r="D8" i="25"/>
  <c r="L57" i="25"/>
  <c r="L65" i="25"/>
  <c r="L83" i="25"/>
  <c r="L88" i="25"/>
  <c r="F190" i="24"/>
  <c r="F212" i="24"/>
  <c r="F234" i="24"/>
  <c r="F260" i="24"/>
  <c r="L30" i="25"/>
  <c r="L32" i="25"/>
  <c r="L40" i="25"/>
  <c r="N52" i="25"/>
  <c r="L59" i="25"/>
  <c r="L77" i="25"/>
  <c r="L85" i="25"/>
  <c r="I6" i="26"/>
  <c r="F187" i="24"/>
  <c r="F195" i="24"/>
  <c r="F209" i="24"/>
  <c r="F231" i="24"/>
  <c r="F257" i="24"/>
  <c r="N30" i="25"/>
  <c r="L37" i="25"/>
  <c r="L56" i="25"/>
  <c r="L64" i="25"/>
  <c r="L82" i="25"/>
  <c r="J6" i="26"/>
  <c r="O30" i="25"/>
  <c r="L34" i="25"/>
  <c r="L42" i="25"/>
  <c r="L53" i="25"/>
  <c r="L61" i="25"/>
  <c r="L79" i="25"/>
  <c r="L87" i="25"/>
  <c r="K6" i="26"/>
  <c r="L31" i="25"/>
  <c r="L39" i="25"/>
  <c r="L58" i="25"/>
  <c r="L84" i="25"/>
  <c r="L6" i="26"/>
  <c r="D30" i="25"/>
  <c r="L36" i="25"/>
  <c r="L55" i="25"/>
  <c r="L63" i="25"/>
  <c r="L81" i="25"/>
  <c r="L6" i="27"/>
  <c r="E76" i="28"/>
  <c r="D132" i="28"/>
  <c r="D146" i="28"/>
  <c r="D76" i="28"/>
  <c r="D90" i="28"/>
  <c r="D104" i="28"/>
  <c r="D20" i="28"/>
  <c r="D160" i="28"/>
  <c r="D34" i="28"/>
  <c r="D48" i="28"/>
  <c r="D62" i="28"/>
  <c r="D118" i="28"/>
  <c r="I6" i="27"/>
  <c r="E146" i="28"/>
  <c r="E90" i="28"/>
  <c r="E104" i="28"/>
  <c r="E160" i="28"/>
  <c r="E118" i="28"/>
  <c r="E34" i="28"/>
  <c r="E48" i="28"/>
  <c r="E132" i="28"/>
  <c r="E62" i="28"/>
  <c r="E20" i="28"/>
  <c r="F62" i="28"/>
  <c r="F104" i="28"/>
  <c r="F160" i="28"/>
  <c r="F118" i="28"/>
  <c r="F132" i="28"/>
  <c r="G20" i="28"/>
  <c r="G160" i="28"/>
  <c r="G62" i="28"/>
  <c r="G76" i="28"/>
  <c r="G118" i="28"/>
  <c r="G132" i="28"/>
  <c r="G146" i="28"/>
  <c r="C104" i="28"/>
  <c r="G104" i="28"/>
  <c r="I6" i="28"/>
  <c r="C34" i="28"/>
  <c r="F146" i="28"/>
  <c r="N8" i="30"/>
  <c r="L8" i="30"/>
  <c r="J6" i="28"/>
  <c r="F90" i="28"/>
  <c r="C160" i="28"/>
  <c r="C118" i="28"/>
  <c r="C132" i="28"/>
  <c r="C146" i="28"/>
  <c r="C62" i="28"/>
  <c r="C76" i="28"/>
  <c r="C90" i="28"/>
  <c r="K6" i="28"/>
  <c r="F48" i="28"/>
  <c r="G90" i="28"/>
  <c r="N30" i="30"/>
  <c r="H162" i="30"/>
  <c r="J162" i="30"/>
  <c r="H8" i="30"/>
  <c r="H74" i="30"/>
  <c r="J96" i="30"/>
  <c r="J118" i="30"/>
  <c r="L184" i="30"/>
  <c r="N184" i="30"/>
  <c r="J52" i="30"/>
  <c r="F55" i="30"/>
  <c r="L57" i="30"/>
  <c r="J59" i="30"/>
  <c r="F63" i="30"/>
  <c r="L65" i="30"/>
  <c r="L76" i="30"/>
  <c r="J78" i="30"/>
  <c r="H80" i="30"/>
  <c r="F82" i="30"/>
  <c r="L84" i="30"/>
  <c r="J86" i="30"/>
  <c r="N96" i="30"/>
  <c r="N118" i="30"/>
  <c r="J119" i="30"/>
  <c r="J121" i="30"/>
  <c r="F123" i="30"/>
  <c r="L125" i="30"/>
  <c r="H127" i="30"/>
  <c r="H131" i="30"/>
  <c r="J140" i="30"/>
  <c r="L228" i="30"/>
  <c r="L52" i="30"/>
  <c r="L54" i="30"/>
  <c r="J56" i="30"/>
  <c r="H58" i="30"/>
  <c r="F60" i="30"/>
  <c r="L62" i="30"/>
  <c r="J64" i="30"/>
  <c r="N74" i="30"/>
  <c r="J75" i="30"/>
  <c r="H77" i="30"/>
  <c r="F79" i="30"/>
  <c r="L81" i="30"/>
  <c r="J83" i="30"/>
  <c r="H85" i="30"/>
  <c r="F87" i="30"/>
  <c r="F120" i="30"/>
  <c r="J122" i="30"/>
  <c r="J126" i="30"/>
  <c r="F128" i="30"/>
  <c r="L130" i="30"/>
  <c r="N52" i="30"/>
  <c r="J53" i="30"/>
  <c r="J61" i="30"/>
  <c r="L78" i="30"/>
  <c r="J80" i="30"/>
  <c r="F84" i="30"/>
  <c r="L86" i="30"/>
  <c r="L119" i="30"/>
  <c r="H123" i="30"/>
  <c r="J127" i="30"/>
  <c r="F129" i="30"/>
  <c r="L131" i="30"/>
  <c r="O52" i="30"/>
  <c r="L56" i="30"/>
  <c r="J58" i="30"/>
  <c r="L64" i="30"/>
  <c r="L75" i="30"/>
  <c r="J77" i="30"/>
  <c r="F81" i="30"/>
  <c r="L83" i="30"/>
  <c r="J85" i="30"/>
  <c r="H120" i="30"/>
  <c r="L122" i="30"/>
  <c r="H124" i="30"/>
  <c r="H128" i="30"/>
  <c r="H140" i="30"/>
  <c r="H206" i="30"/>
  <c r="J63" i="30"/>
  <c r="L80" i="30"/>
  <c r="J82" i="30"/>
  <c r="H130" i="30"/>
  <c r="J128" i="30"/>
  <c r="L126" i="30"/>
  <c r="F124" i="30"/>
  <c r="H122" i="30"/>
  <c r="J120" i="30"/>
  <c r="J131" i="30"/>
  <c r="L129" i="30"/>
  <c r="F127" i="30"/>
  <c r="H125" i="30"/>
  <c r="J123" i="30"/>
  <c r="L121" i="30"/>
  <c r="F119" i="30"/>
  <c r="F121" i="30"/>
  <c r="L123" i="30"/>
  <c r="F125" i="30"/>
  <c r="L127" i="30"/>
  <c r="H129" i="30"/>
  <c r="L250" i="30"/>
  <c r="L58" i="30"/>
  <c r="J60" i="30"/>
  <c r="F64" i="30"/>
  <c r="F75" i="30"/>
  <c r="L77" i="30"/>
  <c r="J79" i="30"/>
  <c r="H81" i="30"/>
  <c r="F83" i="30"/>
  <c r="L85" i="30"/>
  <c r="J87" i="30"/>
  <c r="J124" i="30"/>
  <c r="F126" i="30"/>
  <c r="L128" i="30"/>
  <c r="F130" i="30"/>
  <c r="H184" i="30"/>
  <c r="L206" i="30"/>
  <c r="F52" i="30"/>
  <c r="F53" i="30"/>
  <c r="L55" i="30"/>
  <c r="J57" i="30"/>
  <c r="H59" i="30"/>
  <c r="F61" i="30"/>
  <c r="L63" i="30"/>
  <c r="J65" i="30"/>
  <c r="J76" i="30"/>
  <c r="H78" i="30"/>
  <c r="H119" i="30"/>
  <c r="L120" i="30"/>
  <c r="H121" i="30"/>
  <c r="J125" i="30"/>
  <c r="J129" i="30"/>
  <c r="F131" i="30"/>
  <c r="L216" i="30"/>
  <c r="J218" i="30"/>
  <c r="F236" i="30"/>
  <c r="L238" i="30"/>
  <c r="J240" i="30"/>
  <c r="O250" i="30"/>
  <c r="L252" i="30"/>
  <c r="H254" i="30"/>
  <c r="H258" i="30"/>
  <c r="J284" i="30"/>
  <c r="L282" i="30"/>
  <c r="F280" i="30"/>
  <c r="H278" i="30"/>
  <c r="J276" i="30"/>
  <c r="L274" i="30"/>
  <c r="L285" i="30"/>
  <c r="F283" i="30"/>
  <c r="H281" i="30"/>
  <c r="J279" i="30"/>
  <c r="L277" i="30"/>
  <c r="F275" i="30"/>
  <c r="H273" i="30"/>
  <c r="J285" i="30"/>
  <c r="F284" i="30"/>
  <c r="H282" i="30"/>
  <c r="J280" i="30"/>
  <c r="L278" i="30"/>
  <c r="F276" i="30"/>
  <c r="H274" i="30"/>
  <c r="H285" i="30"/>
  <c r="J283" i="30"/>
  <c r="L281" i="30"/>
  <c r="F279" i="30"/>
  <c r="H277" i="30"/>
  <c r="J275" i="30"/>
  <c r="L273" i="30"/>
  <c r="L284" i="30"/>
  <c r="F282" i="30"/>
  <c r="H280" i="30"/>
  <c r="J278" i="30"/>
  <c r="L276" i="30"/>
  <c r="F274" i="30"/>
  <c r="F272" i="30"/>
  <c r="H275" i="30"/>
  <c r="L283" i="30"/>
  <c r="F263" i="30"/>
  <c r="J262" i="30"/>
  <c r="L263" i="30"/>
  <c r="F261" i="30"/>
  <c r="F262" i="30"/>
  <c r="H260" i="30"/>
  <c r="J258" i="30"/>
  <c r="L256" i="30"/>
  <c r="F254" i="30"/>
  <c r="H252" i="30"/>
  <c r="H263" i="30"/>
  <c r="J261" i="30"/>
  <c r="L259" i="30"/>
  <c r="F257" i="30"/>
  <c r="H255" i="30"/>
  <c r="J253" i="30"/>
  <c r="L251" i="30"/>
  <c r="H251" i="30"/>
  <c r="J255" i="30"/>
  <c r="J259" i="30"/>
  <c r="J263" i="30"/>
  <c r="H8" i="31"/>
  <c r="F8" i="31"/>
  <c r="F252" i="30"/>
  <c r="L254" i="30"/>
  <c r="H256" i="30"/>
  <c r="J260" i="30"/>
  <c r="H261" i="30"/>
  <c r="H262" i="30"/>
  <c r="F141" i="30"/>
  <c r="L143" i="30"/>
  <c r="J145" i="30"/>
  <c r="H147" i="30"/>
  <c r="F149" i="30"/>
  <c r="L151" i="30"/>
  <c r="J153" i="30"/>
  <c r="F163" i="30"/>
  <c r="L165" i="30"/>
  <c r="J167" i="30"/>
  <c r="H169" i="30"/>
  <c r="F171" i="30"/>
  <c r="L173" i="30"/>
  <c r="J175" i="30"/>
  <c r="F185" i="30"/>
  <c r="L187" i="30"/>
  <c r="J189" i="30"/>
  <c r="H191" i="30"/>
  <c r="F193" i="30"/>
  <c r="L195" i="30"/>
  <c r="J197" i="30"/>
  <c r="F207" i="30"/>
  <c r="L209" i="30"/>
  <c r="J211" i="30"/>
  <c r="H213" i="30"/>
  <c r="F215" i="30"/>
  <c r="L217" i="30"/>
  <c r="J219" i="30"/>
  <c r="H241" i="30"/>
  <c r="F229" i="30"/>
  <c r="L231" i="30"/>
  <c r="J233" i="30"/>
  <c r="H235" i="30"/>
  <c r="F237" i="30"/>
  <c r="L239" i="30"/>
  <c r="J251" i="30"/>
  <c r="F253" i="30"/>
  <c r="L255" i="30"/>
  <c r="H257" i="30"/>
  <c r="L272" i="30"/>
  <c r="H276" i="30"/>
  <c r="L279" i="30"/>
  <c r="O30" i="31"/>
  <c r="N30" i="31"/>
  <c r="O52" i="33"/>
  <c r="F52" i="33"/>
  <c r="D52" i="33"/>
  <c r="J142" i="30"/>
  <c r="H144" i="30"/>
  <c r="F146" i="30"/>
  <c r="L148" i="30"/>
  <c r="J150" i="30"/>
  <c r="J164" i="30"/>
  <c r="H166" i="30"/>
  <c r="F168" i="30"/>
  <c r="L170" i="30"/>
  <c r="J172" i="30"/>
  <c r="J186" i="30"/>
  <c r="H188" i="30"/>
  <c r="F190" i="30"/>
  <c r="L192" i="30"/>
  <c r="J194" i="30"/>
  <c r="J208" i="30"/>
  <c r="H210" i="30"/>
  <c r="F212" i="30"/>
  <c r="L214" i="30"/>
  <c r="J216" i="30"/>
  <c r="J230" i="30"/>
  <c r="H232" i="30"/>
  <c r="F234" i="30"/>
  <c r="L236" i="30"/>
  <c r="J238" i="30"/>
  <c r="H240" i="30"/>
  <c r="L241" i="30"/>
  <c r="J252" i="30"/>
  <c r="J256" i="30"/>
  <c r="F258" i="30"/>
  <c r="L260" i="30"/>
  <c r="L261" i="30"/>
  <c r="L262" i="30"/>
  <c r="J273" i="30"/>
  <c r="F278" i="30"/>
  <c r="J281" i="30"/>
  <c r="F285" i="30"/>
  <c r="H32" i="31"/>
  <c r="F34" i="31"/>
  <c r="L36" i="31"/>
  <c r="J38" i="31"/>
  <c r="H40" i="31"/>
  <c r="F42" i="31"/>
  <c r="F53" i="31"/>
  <c r="L55" i="31"/>
  <c r="J57" i="31"/>
  <c r="H59" i="31"/>
  <c r="F61" i="31"/>
  <c r="L63" i="31"/>
  <c r="J65" i="31"/>
  <c r="J76" i="31"/>
  <c r="H78" i="31"/>
  <c r="F80" i="31"/>
  <c r="L82" i="31"/>
  <c r="J84" i="31"/>
  <c r="F85" i="31"/>
  <c r="F97" i="31"/>
  <c r="F100" i="31"/>
  <c r="F103" i="31"/>
  <c r="F104" i="31"/>
  <c r="F106" i="31"/>
  <c r="J10" i="33"/>
  <c r="J32" i="33"/>
  <c r="J39" i="33"/>
  <c r="J56" i="33"/>
  <c r="F30" i="31"/>
  <c r="F31" i="31"/>
  <c r="L33" i="31"/>
  <c r="J35" i="31"/>
  <c r="H37" i="31"/>
  <c r="F39" i="31"/>
  <c r="L41" i="31"/>
  <c r="J43" i="31"/>
  <c r="J54" i="31"/>
  <c r="H56" i="31"/>
  <c r="F58" i="31"/>
  <c r="L60" i="31"/>
  <c r="J62" i="31"/>
  <c r="H64" i="31"/>
  <c r="H75" i="31"/>
  <c r="F77" i="31"/>
  <c r="L79" i="31"/>
  <c r="J81" i="31"/>
  <c r="H83" i="31"/>
  <c r="H85" i="31"/>
  <c r="N96" i="31"/>
  <c r="H98" i="31"/>
  <c r="H101" i="31"/>
  <c r="H102" i="31"/>
  <c r="H104" i="31"/>
  <c r="F105" i="31"/>
  <c r="F108" i="31"/>
  <c r="C109" i="33"/>
  <c r="C87" i="33"/>
  <c r="J14" i="33"/>
  <c r="F30" i="33"/>
  <c r="N74" i="33"/>
  <c r="L74" i="33"/>
  <c r="J84" i="33"/>
  <c r="H30" i="31"/>
  <c r="J32" i="31"/>
  <c r="H34" i="31"/>
  <c r="F36" i="31"/>
  <c r="L38" i="31"/>
  <c r="J40" i="31"/>
  <c r="H42" i="31"/>
  <c r="H53" i="31"/>
  <c r="F55" i="31"/>
  <c r="L57" i="31"/>
  <c r="J59" i="31"/>
  <c r="H61" i="31"/>
  <c r="F63" i="31"/>
  <c r="L65" i="31"/>
  <c r="L74" i="31"/>
  <c r="L76" i="31"/>
  <c r="J78" i="31"/>
  <c r="H80" i="31"/>
  <c r="F82" i="31"/>
  <c r="L84" i="31"/>
  <c r="J99" i="31"/>
  <c r="J100" i="31"/>
  <c r="J102" i="31"/>
  <c r="H103" i="31"/>
  <c r="H106" i="31"/>
  <c r="H109" i="31"/>
  <c r="N8" i="33"/>
  <c r="J18" i="33"/>
  <c r="J35" i="33"/>
  <c r="J41" i="33"/>
  <c r="J78" i="33"/>
  <c r="F107" i="31"/>
  <c r="F99" i="31"/>
  <c r="F102" i="31"/>
  <c r="F109" i="31"/>
  <c r="F101" i="31"/>
  <c r="J30" i="31"/>
  <c r="H31" i="31"/>
  <c r="F33" i="31"/>
  <c r="H39" i="31"/>
  <c r="F41" i="31"/>
  <c r="L43" i="31"/>
  <c r="L54" i="31"/>
  <c r="J56" i="31"/>
  <c r="H58" i="31"/>
  <c r="F60" i="31"/>
  <c r="L62" i="31"/>
  <c r="J64" i="31"/>
  <c r="J75" i="31"/>
  <c r="F79" i="31"/>
  <c r="L81" i="31"/>
  <c r="J83" i="31"/>
  <c r="J85" i="31"/>
  <c r="F87" i="31"/>
  <c r="L97" i="31"/>
  <c r="L98" i="31"/>
  <c r="L100" i="31"/>
  <c r="J101" i="31"/>
  <c r="J104" i="31"/>
  <c r="J107" i="31"/>
  <c r="J108" i="31"/>
  <c r="J13" i="33"/>
  <c r="J21" i="33"/>
  <c r="J31" i="33"/>
  <c r="L52" i="33"/>
  <c r="L65" i="33"/>
  <c r="H105" i="31"/>
  <c r="H97" i="31"/>
  <c r="H86" i="31"/>
  <c r="H108" i="31"/>
  <c r="H100" i="31"/>
  <c r="H107" i="31"/>
  <c r="H99" i="31"/>
  <c r="H36" i="31"/>
  <c r="F38" i="31"/>
  <c r="L40" i="31"/>
  <c r="J42" i="31"/>
  <c r="J53" i="31"/>
  <c r="H55" i="31"/>
  <c r="F57" i="31"/>
  <c r="L59" i="31"/>
  <c r="J61" i="31"/>
  <c r="H63" i="31"/>
  <c r="F65" i="31"/>
  <c r="F76" i="31"/>
  <c r="L78" i="31"/>
  <c r="J80" i="31"/>
  <c r="H82" i="31"/>
  <c r="F84" i="31"/>
  <c r="L99" i="31"/>
  <c r="L102" i="31"/>
  <c r="L105" i="31"/>
  <c r="L106" i="31"/>
  <c r="L108" i="31"/>
  <c r="J108" i="33"/>
  <c r="J106" i="33"/>
  <c r="J104" i="33"/>
  <c r="J102" i="33"/>
  <c r="J100" i="33"/>
  <c r="J98" i="33"/>
  <c r="J105" i="33"/>
  <c r="J101" i="33"/>
  <c r="J63" i="33"/>
  <c r="J61" i="33"/>
  <c r="J59" i="33"/>
  <c r="J57" i="33"/>
  <c r="J55" i="33"/>
  <c r="J53" i="33"/>
  <c r="J17" i="33"/>
  <c r="J83" i="33"/>
  <c r="J20" i="33"/>
  <c r="J12" i="33"/>
  <c r="J107" i="33"/>
  <c r="J103" i="33"/>
  <c r="J99" i="33"/>
  <c r="J77" i="33"/>
  <c r="J64" i="33"/>
  <c r="J62" i="33"/>
  <c r="J60" i="33"/>
  <c r="J85" i="33"/>
  <c r="J81" i="33"/>
  <c r="J76" i="33"/>
  <c r="J86" i="33"/>
  <c r="J82" i="33"/>
  <c r="J58" i="33"/>
  <c r="J42" i="33"/>
  <c r="J38" i="33"/>
  <c r="J37" i="33"/>
  <c r="J19" i="33"/>
  <c r="J8" i="33"/>
  <c r="J79" i="33"/>
  <c r="J54" i="33"/>
  <c r="J16" i="33"/>
  <c r="J103" i="31"/>
  <c r="J106" i="31"/>
  <c r="J98" i="31"/>
  <c r="J87" i="31"/>
  <c r="J105" i="31"/>
  <c r="J97" i="31"/>
  <c r="J86" i="31"/>
  <c r="J31" i="31"/>
  <c r="H33" i="31"/>
  <c r="F35" i="31"/>
  <c r="L37" i="31"/>
  <c r="J39" i="31"/>
  <c r="H41" i="31"/>
  <c r="F43" i="31"/>
  <c r="F54" i="31"/>
  <c r="L56" i="31"/>
  <c r="J58" i="31"/>
  <c r="H60" i="31"/>
  <c r="F62" i="31"/>
  <c r="L64" i="31"/>
  <c r="L75" i="31"/>
  <c r="J77" i="31"/>
  <c r="H79" i="31"/>
  <c r="F81" i="31"/>
  <c r="L83" i="31"/>
  <c r="L85" i="31"/>
  <c r="H87" i="31"/>
  <c r="O30" i="33"/>
  <c r="N30" i="33"/>
  <c r="J40" i="33"/>
  <c r="J80" i="33"/>
  <c r="L109" i="31"/>
  <c r="L101" i="31"/>
  <c r="L104" i="31"/>
  <c r="L103" i="31"/>
  <c r="F32" i="31"/>
  <c r="L34" i="31"/>
  <c r="J36" i="31"/>
  <c r="H38" i="31"/>
  <c r="F40" i="31"/>
  <c r="L42" i="31"/>
  <c r="L53" i="31"/>
  <c r="J55" i="31"/>
  <c r="H57" i="31"/>
  <c r="F59" i="31"/>
  <c r="L61" i="31"/>
  <c r="J63" i="31"/>
  <c r="H65" i="31"/>
  <c r="H76" i="31"/>
  <c r="F78" i="31"/>
  <c r="L80" i="31"/>
  <c r="J82" i="31"/>
  <c r="H84" i="31"/>
  <c r="L86" i="31"/>
  <c r="O8" i="33"/>
  <c r="J11" i="33"/>
  <c r="J33" i="33"/>
  <c r="L86" i="33"/>
  <c r="L84" i="33"/>
  <c r="L82" i="33"/>
  <c r="L41" i="33"/>
  <c r="L39" i="33"/>
  <c r="L37" i="33"/>
  <c r="L35" i="33"/>
  <c r="L33" i="33"/>
  <c r="L31" i="33"/>
  <c r="L15" i="33"/>
  <c r="L79" i="33"/>
  <c r="L78" i="33"/>
  <c r="L18" i="33"/>
  <c r="L108" i="33"/>
  <c r="L104" i="33"/>
  <c r="L100" i="33"/>
  <c r="L63" i="33"/>
  <c r="L61" i="33"/>
  <c r="L59" i="33"/>
  <c r="F10" i="33"/>
  <c r="L20" i="33"/>
  <c r="L40" i="33"/>
  <c r="H53" i="33"/>
  <c r="L57" i="33"/>
  <c r="L58" i="33"/>
  <c r="L80" i="33"/>
  <c r="H84" i="33"/>
  <c r="L103" i="33"/>
  <c r="J96" i="33"/>
  <c r="H96" i="33"/>
  <c r="L101" i="33"/>
  <c r="F107" i="33"/>
  <c r="F105" i="33"/>
  <c r="F103" i="33"/>
  <c r="F101" i="33"/>
  <c r="F99" i="33"/>
  <c r="F108" i="33"/>
  <c r="F104" i="33"/>
  <c r="F100" i="33"/>
  <c r="F76" i="33"/>
  <c r="F64" i="33"/>
  <c r="F62" i="33"/>
  <c r="F60" i="33"/>
  <c r="F58" i="33"/>
  <c r="F56" i="33"/>
  <c r="F54" i="33"/>
  <c r="F21" i="33"/>
  <c r="F13" i="33"/>
  <c r="F86" i="33"/>
  <c r="F82" i="33"/>
  <c r="F16" i="33"/>
  <c r="F106" i="33"/>
  <c r="F102" i="33"/>
  <c r="F98" i="33"/>
  <c r="F63" i="33"/>
  <c r="F61" i="33"/>
  <c r="F84" i="33"/>
  <c r="F79" i="33"/>
  <c r="F85" i="33"/>
  <c r="F81" i="33"/>
  <c r="F80" i="33"/>
  <c r="F78" i="33"/>
  <c r="F11" i="33"/>
  <c r="L13" i="33"/>
  <c r="H15" i="33"/>
  <c r="H31" i="33"/>
  <c r="F32" i="33"/>
  <c r="F33" i="33"/>
  <c r="L36" i="33"/>
  <c r="H39" i="33"/>
  <c r="F40" i="33"/>
  <c r="H41" i="33"/>
  <c r="F55" i="33"/>
  <c r="H58" i="33"/>
  <c r="H59" i="33"/>
  <c r="L64" i="33"/>
  <c r="O74" i="33"/>
  <c r="F77" i="33"/>
  <c r="H86" i="33"/>
  <c r="L98" i="33"/>
  <c r="L105" i="33"/>
  <c r="H85" i="33"/>
  <c r="H83" i="33"/>
  <c r="H81" i="33"/>
  <c r="H42" i="33"/>
  <c r="H40" i="33"/>
  <c r="H38" i="33"/>
  <c r="H36" i="33"/>
  <c r="H34" i="33"/>
  <c r="H32" i="33"/>
  <c r="H19" i="33"/>
  <c r="H11" i="33"/>
  <c r="H14" i="33"/>
  <c r="H80" i="33"/>
  <c r="H79" i="33"/>
  <c r="H78" i="33"/>
  <c r="H77" i="33"/>
  <c r="H107" i="33"/>
  <c r="H103" i="33"/>
  <c r="H99" i="33"/>
  <c r="H76" i="33"/>
  <c r="H64" i="33"/>
  <c r="H62" i="33"/>
  <c r="H60" i="33"/>
  <c r="L8" i="33"/>
  <c r="L10" i="33"/>
  <c r="F12" i="33"/>
  <c r="L14" i="33"/>
  <c r="H16" i="33"/>
  <c r="H20" i="33"/>
  <c r="J65" i="33"/>
  <c r="J52" i="33"/>
  <c r="F53" i="33"/>
  <c r="H56" i="33"/>
  <c r="H57" i="33"/>
  <c r="H61" i="33"/>
  <c r="F74" i="33"/>
  <c r="F83" i="33"/>
  <c r="L102" i="33"/>
  <c r="H106" i="33"/>
  <c r="P7" i="35"/>
  <c r="O7" i="35"/>
  <c r="C129" i="37"/>
  <c r="AR7" i="35"/>
  <c r="AQ7" i="35"/>
  <c r="AO7" i="35"/>
  <c r="I7" i="35"/>
  <c r="AN7" i="35"/>
  <c r="AE7" i="35"/>
  <c r="AP7" i="35"/>
  <c r="L5" i="37"/>
  <c r="K5" i="37"/>
  <c r="M5" i="37"/>
  <c r="D129" i="37"/>
  <c r="J5" i="39"/>
  <c r="H5" i="39"/>
  <c r="C146" i="41"/>
  <c r="O135" i="41"/>
  <c r="I123" i="37"/>
  <c r="H123" i="37"/>
  <c r="T5" i="37"/>
  <c r="S5" i="37"/>
  <c r="T5" i="39"/>
  <c r="S5" i="39"/>
  <c r="R5" i="39"/>
  <c r="P5" i="39"/>
  <c r="AN29" i="35"/>
  <c r="O5" i="37"/>
  <c r="M123" i="37"/>
  <c r="Q5" i="39"/>
  <c r="H7" i="35"/>
  <c r="AZ7" i="35"/>
  <c r="X29" i="35"/>
  <c r="AO29" i="35"/>
  <c r="P5" i="37"/>
  <c r="K123" i="37"/>
  <c r="I133" i="38"/>
  <c r="G133" i="38"/>
  <c r="F15" i="41"/>
  <c r="F11" i="41"/>
  <c r="F12" i="41"/>
  <c r="F8" i="41"/>
  <c r="F10" i="41"/>
  <c r="F7" i="41"/>
  <c r="F14" i="41"/>
  <c r="F5" i="41"/>
  <c r="F13" i="41"/>
  <c r="H29" i="35"/>
  <c r="Y29" i="35"/>
  <c r="Q5" i="37"/>
  <c r="L123" i="37"/>
  <c r="F10" i="38"/>
  <c r="F6" i="38"/>
  <c r="F5" i="38"/>
  <c r="F8" i="38"/>
  <c r="H133" i="38"/>
  <c r="O133" i="38"/>
  <c r="J5" i="41"/>
  <c r="I5" i="41"/>
  <c r="H5" i="41"/>
  <c r="T5" i="42"/>
  <c r="S5" i="42"/>
  <c r="R5" i="42"/>
  <c r="P5" i="42"/>
  <c r="S5" i="38"/>
  <c r="F7" i="40"/>
  <c r="F5" i="40"/>
  <c r="M5" i="41"/>
  <c r="I133" i="39"/>
  <c r="H133" i="39"/>
  <c r="G133" i="39"/>
  <c r="J5" i="40"/>
  <c r="I5" i="40"/>
  <c r="H5" i="40"/>
  <c r="T5" i="41"/>
  <c r="S5" i="41"/>
  <c r="R5" i="41"/>
  <c r="Q5" i="41"/>
  <c r="P5" i="41"/>
  <c r="L5" i="39"/>
  <c r="K133" i="39"/>
  <c r="O133" i="39"/>
  <c r="M133" i="39"/>
  <c r="L5" i="40"/>
  <c r="N5" i="40"/>
  <c r="N5" i="38"/>
  <c r="L133" i="38"/>
  <c r="F9" i="39"/>
  <c r="F8" i="39"/>
  <c r="F10" i="39"/>
  <c r="M5" i="39"/>
  <c r="L133" i="39"/>
  <c r="M5" i="40"/>
  <c r="F9" i="40"/>
  <c r="N5" i="39"/>
  <c r="N133" i="39"/>
  <c r="T5" i="40"/>
  <c r="R5" i="40"/>
  <c r="Q5" i="40"/>
  <c r="P5" i="40"/>
  <c r="F8" i="40"/>
  <c r="L133" i="40"/>
  <c r="N5" i="41"/>
  <c r="D146" i="41"/>
  <c r="G133" i="40"/>
  <c r="O133" i="40"/>
  <c r="E146" i="41"/>
  <c r="H135" i="41"/>
  <c r="H5" i="42"/>
  <c r="L5" i="41"/>
  <c r="N135" i="41"/>
  <c r="J5" i="43"/>
  <c r="I5" i="43"/>
  <c r="O135" i="43"/>
  <c r="L5" i="42"/>
  <c r="C146" i="42"/>
  <c r="H5" i="43"/>
  <c r="C146" i="43"/>
  <c r="M5" i="42"/>
  <c r="N5" i="43"/>
  <c r="M5" i="43"/>
  <c r="L5" i="43"/>
  <c r="E146" i="42"/>
  <c r="O135" i="42"/>
  <c r="R5" i="43"/>
  <c r="Q5" i="43"/>
  <c r="T5" i="43"/>
  <c r="H135" i="42"/>
  <c r="L135" i="43"/>
  <c r="M135" i="43"/>
  <c r="N135" i="43"/>
  <c r="I135" i="43"/>
  <c r="D146" i="43"/>
  <c r="N135" i="42"/>
  <c r="M84" i="16" l="1"/>
  <c r="K140" i="41"/>
  <c r="K139" i="41"/>
  <c r="K141" i="41"/>
  <c r="AB154" i="18"/>
  <c r="AB145" i="18"/>
  <c r="AB128" i="18"/>
  <c r="AB111" i="18"/>
  <c r="AB127" i="18"/>
  <c r="AB110" i="18"/>
  <c r="AB158" i="18"/>
  <c r="AB109" i="18"/>
  <c r="AB96" i="18"/>
  <c r="AB83" i="18"/>
  <c r="AB79" i="18"/>
  <c r="AB55" i="18"/>
  <c r="K29" i="18"/>
  <c r="K12" i="18"/>
  <c r="AB58" i="18"/>
  <c r="K129" i="18"/>
  <c r="K130" i="18"/>
  <c r="K99" i="18"/>
  <c r="AB26" i="18"/>
  <c r="AB73" i="18"/>
  <c r="K27" i="18"/>
  <c r="T86" i="18"/>
  <c r="M25" i="16"/>
  <c r="M47" i="16"/>
  <c r="M28" i="17"/>
  <c r="M61" i="16"/>
  <c r="M144" i="16"/>
  <c r="M118" i="16"/>
  <c r="M158" i="16"/>
  <c r="M132" i="16"/>
  <c r="K14" i="18"/>
  <c r="M103" i="16"/>
  <c r="M69" i="16"/>
  <c r="M43" i="16"/>
  <c r="M131" i="16"/>
  <c r="M28" i="16"/>
  <c r="M117" i="16"/>
  <c r="M18" i="16"/>
  <c r="M45" i="16"/>
  <c r="M102" i="16"/>
  <c r="M99" i="16"/>
  <c r="K139" i="43"/>
  <c r="K142" i="42"/>
  <c r="K144" i="43"/>
  <c r="K137" i="43"/>
  <c r="AB150" i="18"/>
  <c r="AB123" i="18"/>
  <c r="AB97" i="18"/>
  <c r="AB126" i="18"/>
  <c r="AB117" i="18"/>
  <c r="AB100" i="18"/>
  <c r="AB72" i="18"/>
  <c r="K55" i="18"/>
  <c r="AB112" i="18"/>
  <c r="AB45" i="18"/>
  <c r="K100" i="18"/>
  <c r="K86" i="18"/>
  <c r="K75" i="18"/>
  <c r="AB18" i="18"/>
  <c r="K96" i="18"/>
  <c r="K23" i="18"/>
  <c r="AB43" i="18"/>
  <c r="K18" i="18"/>
  <c r="T52" i="18"/>
  <c r="M111" i="16"/>
  <c r="M59" i="16"/>
  <c r="M142" i="16"/>
  <c r="M82" i="16"/>
  <c r="M156" i="16"/>
  <c r="M96" i="16"/>
  <c r="K31" i="18"/>
  <c r="M67" i="16"/>
  <c r="M32" i="16"/>
  <c r="M81" i="16"/>
  <c r="M46" i="16"/>
  <c r="M17" i="16"/>
  <c r="M31" i="17"/>
  <c r="M138" i="16"/>
  <c r="M126" i="16"/>
  <c r="M88" i="16"/>
  <c r="M100" i="16"/>
  <c r="M74" i="16"/>
  <c r="M114" i="16"/>
  <c r="M83" i="16"/>
  <c r="K140" i="42"/>
  <c r="AB30" i="18"/>
  <c r="M137" i="16"/>
  <c r="K144" i="41"/>
  <c r="AB115" i="18"/>
  <c r="AB85" i="18"/>
  <c r="AB156" i="18"/>
  <c r="AB140" i="18"/>
  <c r="AB131" i="18"/>
  <c r="AB114" i="18"/>
  <c r="AB122" i="18"/>
  <c r="AB87" i="18"/>
  <c r="AB121" i="18"/>
  <c r="AB116" i="18"/>
  <c r="AB59" i="18"/>
  <c r="AB12" i="18"/>
  <c r="K151" i="18"/>
  <c r="AB108" i="18"/>
  <c r="K72" i="18"/>
  <c r="K46" i="18"/>
  <c r="K38" i="18"/>
  <c r="K152" i="18"/>
  <c r="AB95" i="18"/>
  <c r="AB15" i="18"/>
  <c r="K67" i="18"/>
  <c r="K28" i="18"/>
  <c r="K19" i="18"/>
  <c r="AB57" i="18"/>
  <c r="AB23" i="18"/>
  <c r="K57" i="18"/>
  <c r="K143" i="18"/>
  <c r="K126" i="18"/>
  <c r="K61" i="18"/>
  <c r="T69" i="18"/>
  <c r="T17" i="18"/>
  <c r="M145" i="16"/>
  <c r="M85" i="16"/>
  <c r="M15" i="16"/>
  <c r="M10" i="17"/>
  <c r="M108" i="16"/>
  <c r="M30" i="16"/>
  <c r="M122" i="16"/>
  <c r="M44" i="16"/>
  <c r="M16" i="16"/>
  <c r="M48" i="17"/>
  <c r="M153" i="16"/>
  <c r="M101" i="16"/>
  <c r="AB52" i="18"/>
  <c r="M115" i="16"/>
  <c r="M11" i="17"/>
  <c r="M86" i="16"/>
  <c r="M26" i="16"/>
  <c r="AA10" i="17"/>
  <c r="M10" i="16"/>
  <c r="M62" i="17"/>
  <c r="M97" i="16"/>
  <c r="M40" i="16"/>
  <c r="M71" i="16"/>
  <c r="M11" i="16"/>
  <c r="M12" i="16"/>
  <c r="M38" i="16"/>
  <c r="M66" i="16"/>
  <c r="C57" i="12"/>
  <c r="K142" i="43"/>
  <c r="AB157" i="18"/>
  <c r="AB136" i="18"/>
  <c r="AB101" i="18"/>
  <c r="AB130" i="18"/>
  <c r="AB151" i="18"/>
  <c r="AB138" i="18"/>
  <c r="AB125" i="18"/>
  <c r="K17" i="18"/>
  <c r="K9" i="18"/>
  <c r="K108" i="18"/>
  <c r="AB29" i="18"/>
  <c r="K16" i="18"/>
  <c r="K117" i="18"/>
  <c r="AB11" i="18"/>
  <c r="K45" i="18"/>
  <c r="K11" i="18"/>
  <c r="AB53" i="18"/>
  <c r="AB40" i="18"/>
  <c r="AB27" i="18"/>
  <c r="AB60" i="18"/>
  <c r="K70" i="18"/>
  <c r="T60" i="18"/>
  <c r="T9" i="18"/>
  <c r="K10" i="18"/>
  <c r="T39" i="18"/>
  <c r="M33" i="16"/>
  <c r="K125" i="18"/>
  <c r="M56" i="16"/>
  <c r="M30" i="17"/>
  <c r="M70" i="16"/>
  <c r="AA20" i="17"/>
  <c r="M127" i="16"/>
  <c r="M41" i="16"/>
  <c r="M40" i="17"/>
  <c r="M141" i="16"/>
  <c r="M55" i="16"/>
  <c r="M112" i="16"/>
  <c r="M52" i="16"/>
  <c r="M62" i="16"/>
  <c r="M14" i="16"/>
  <c r="M152" i="16"/>
  <c r="M48" i="16"/>
  <c r="M80" i="16"/>
  <c r="M76" i="16"/>
  <c r="M159" i="16"/>
  <c r="M113" i="16"/>
  <c r="M155" i="16"/>
  <c r="F57" i="12"/>
  <c r="K141" i="43"/>
  <c r="K144" i="42"/>
  <c r="AB81" i="18"/>
  <c r="AB149" i="18"/>
  <c r="AB144" i="18"/>
  <c r="AB152" i="18"/>
  <c r="AB139" i="18"/>
  <c r="AB135" i="18"/>
  <c r="AB142" i="18"/>
  <c r="K139" i="18"/>
  <c r="AB88" i="18"/>
  <c r="AB80" i="18"/>
  <c r="AB25" i="18"/>
  <c r="AB28" i="18"/>
  <c r="AB19" i="18"/>
  <c r="K71" i="18"/>
  <c r="K37" i="18"/>
  <c r="AB159" i="18"/>
  <c r="AB70" i="18"/>
  <c r="AB61" i="18"/>
  <c r="AB44" i="18"/>
  <c r="AB82" i="18"/>
  <c r="AB39" i="18"/>
  <c r="T155" i="18"/>
  <c r="AB47" i="18"/>
  <c r="M128" i="16"/>
  <c r="M68" i="16"/>
  <c r="M151" i="16"/>
  <c r="M116" i="16"/>
  <c r="M90" i="16"/>
  <c r="M130" i="16"/>
  <c r="M104" i="16"/>
  <c r="M14" i="17"/>
  <c r="M75" i="16"/>
  <c r="M89" i="16"/>
  <c r="M29" i="16"/>
  <c r="M146" i="16"/>
  <c r="M160" i="16"/>
  <c r="M123" i="16"/>
  <c r="M31" i="16"/>
  <c r="M109" i="16"/>
  <c r="M140" i="16"/>
  <c r="K138" i="41"/>
  <c r="M27" i="16"/>
  <c r="M98" i="16"/>
  <c r="M157" i="16"/>
  <c r="M143" i="16"/>
  <c r="AB155" i="18"/>
  <c r="AB141" i="18"/>
  <c r="AB124" i="18"/>
  <c r="AB98" i="18"/>
  <c r="AB94" i="18"/>
  <c r="AB89" i="18"/>
  <c r="AB153" i="18"/>
  <c r="AB129" i="18"/>
  <c r="AB99" i="18"/>
  <c r="AB42" i="18"/>
  <c r="AB33" i="18"/>
  <c r="AB16" i="18"/>
  <c r="K83" i="18"/>
  <c r="K42" i="18"/>
  <c r="K33" i="18"/>
  <c r="AB24" i="18"/>
  <c r="K95" i="18"/>
  <c r="K54" i="18"/>
  <c r="K15" i="18"/>
  <c r="AB84" i="18"/>
  <c r="AB66" i="18"/>
  <c r="AB31" i="18"/>
  <c r="AB10" i="18"/>
  <c r="K113" i="18"/>
  <c r="K109" i="18"/>
  <c r="AB75" i="18"/>
  <c r="AB65" i="18"/>
  <c r="M154" i="16"/>
  <c r="M94" i="16"/>
  <c r="M19" i="16"/>
  <c r="M39" i="16"/>
  <c r="M53" i="16"/>
  <c r="M20" i="16"/>
  <c r="M136" i="16"/>
  <c r="M110" i="16"/>
  <c r="M124" i="16"/>
  <c r="M95" i="16"/>
  <c r="M60" i="16"/>
  <c r="O138" i="43"/>
  <c r="N138" i="43"/>
  <c r="M138" i="43"/>
  <c r="L138" i="43"/>
  <c r="O142" i="42"/>
  <c r="N142" i="42"/>
  <c r="M142" i="42"/>
  <c r="L142" i="42"/>
  <c r="I143" i="43"/>
  <c r="H143" i="43"/>
  <c r="K143" i="43" s="1"/>
  <c r="G143" i="43"/>
  <c r="N139" i="43"/>
  <c r="M139" i="43"/>
  <c r="L139" i="43"/>
  <c r="O139" i="43"/>
  <c r="N143" i="42"/>
  <c r="M143" i="42"/>
  <c r="L143" i="42"/>
  <c r="O143" i="42"/>
  <c r="I139" i="42"/>
  <c r="H139" i="42"/>
  <c r="K139" i="42" s="1"/>
  <c r="G139" i="42"/>
  <c r="O142" i="43"/>
  <c r="N142" i="43"/>
  <c r="M142" i="43"/>
  <c r="L142" i="43"/>
  <c r="G138" i="43"/>
  <c r="I138" i="43"/>
  <c r="H138" i="43"/>
  <c r="K138" i="43" s="1"/>
  <c r="O145" i="43"/>
  <c r="L145" i="43"/>
  <c r="N145" i="43"/>
  <c r="M145" i="43"/>
  <c r="O137" i="43"/>
  <c r="L137" i="43"/>
  <c r="N137" i="43"/>
  <c r="M137" i="43"/>
  <c r="H145" i="42"/>
  <c r="K145" i="42" s="1"/>
  <c r="G145" i="42"/>
  <c r="I145" i="42"/>
  <c r="O141" i="42"/>
  <c r="L141" i="42"/>
  <c r="M141" i="42"/>
  <c r="N141" i="42"/>
  <c r="H137" i="42"/>
  <c r="K137" i="42" s="1"/>
  <c r="I137" i="42"/>
  <c r="G137" i="42"/>
  <c r="G142" i="41"/>
  <c r="H142" i="41"/>
  <c r="K142" i="41" s="1"/>
  <c r="I142" i="41"/>
  <c r="O138" i="41"/>
  <c r="N138" i="41"/>
  <c r="M138" i="41"/>
  <c r="L138" i="41"/>
  <c r="H145" i="41"/>
  <c r="K145" i="41" s="1"/>
  <c r="G145" i="41"/>
  <c r="I145" i="41"/>
  <c r="L141" i="41"/>
  <c r="N141" i="41"/>
  <c r="M141" i="41"/>
  <c r="O141" i="41"/>
  <c r="H137" i="41"/>
  <c r="K137" i="41" s="1"/>
  <c r="G137" i="41"/>
  <c r="I137" i="41"/>
  <c r="I143" i="41"/>
  <c r="H143" i="41"/>
  <c r="K143" i="41" s="1"/>
  <c r="G143" i="41"/>
  <c r="N139" i="41"/>
  <c r="M139" i="41"/>
  <c r="L139" i="41"/>
  <c r="O139" i="41"/>
  <c r="N7" i="41"/>
  <c r="L7" i="41"/>
  <c r="M7" i="41"/>
  <c r="N9" i="41"/>
  <c r="M9" i="41"/>
  <c r="L9" i="41"/>
  <c r="N14" i="41"/>
  <c r="L14" i="41"/>
  <c r="M14" i="41"/>
  <c r="N11" i="41"/>
  <c r="M11" i="41"/>
  <c r="L11" i="41"/>
  <c r="J12" i="41"/>
  <c r="H12" i="41"/>
  <c r="I12" i="41"/>
  <c r="N10" i="40"/>
  <c r="L10" i="40"/>
  <c r="M10" i="40"/>
  <c r="J9" i="40"/>
  <c r="I9" i="40"/>
  <c r="H9" i="40"/>
  <c r="M9" i="40"/>
  <c r="R6" i="40"/>
  <c r="P6" i="40"/>
  <c r="T6" i="40"/>
  <c r="S6" i="40"/>
  <c r="Q6" i="40"/>
  <c r="R10" i="40"/>
  <c r="P10" i="40"/>
  <c r="T10" i="40"/>
  <c r="AA20" i="40" s="1"/>
  <c r="Q10" i="40"/>
  <c r="S10" i="40"/>
  <c r="J15" i="41"/>
  <c r="I15" i="41"/>
  <c r="H15" i="41"/>
  <c r="T11" i="41"/>
  <c r="R11" i="41"/>
  <c r="S11" i="41"/>
  <c r="Q11" i="41"/>
  <c r="P11" i="41"/>
  <c r="L6" i="39"/>
  <c r="N6" i="39"/>
  <c r="M6" i="39"/>
  <c r="N8" i="40"/>
  <c r="L8" i="40"/>
  <c r="N134" i="39"/>
  <c r="L134" i="39"/>
  <c r="K134" i="39"/>
  <c r="O134" i="39"/>
  <c r="M134" i="39"/>
  <c r="T7" i="41"/>
  <c r="R7" i="41"/>
  <c r="S7" i="41"/>
  <c r="Q7" i="41"/>
  <c r="P7" i="41"/>
  <c r="T6" i="41"/>
  <c r="R6" i="41"/>
  <c r="Q6" i="41"/>
  <c r="P6" i="41"/>
  <c r="O16" i="41"/>
  <c r="S6" i="41"/>
  <c r="T12" i="41"/>
  <c r="S12" i="41"/>
  <c r="R12" i="41"/>
  <c r="P12" i="41"/>
  <c r="Q12" i="41"/>
  <c r="T8" i="41"/>
  <c r="R8" i="41"/>
  <c r="P8" i="41"/>
  <c r="S8" i="41"/>
  <c r="Q8" i="41"/>
  <c r="R13" i="41"/>
  <c r="Q13" i="41"/>
  <c r="P13" i="41"/>
  <c r="T13" i="41"/>
  <c r="S13" i="41"/>
  <c r="T15" i="41"/>
  <c r="R15" i="41"/>
  <c r="P15" i="41"/>
  <c r="S15" i="41"/>
  <c r="Q15" i="41"/>
  <c r="P10" i="41"/>
  <c r="T10" i="41"/>
  <c r="S10" i="41"/>
  <c r="R10" i="41"/>
  <c r="Q10" i="41"/>
  <c r="P14" i="41"/>
  <c r="T14" i="41"/>
  <c r="R14" i="41"/>
  <c r="Q14" i="41"/>
  <c r="S14" i="41"/>
  <c r="J6" i="40"/>
  <c r="H6" i="40"/>
  <c r="I6" i="40"/>
  <c r="J10" i="40"/>
  <c r="H10" i="40"/>
  <c r="I10" i="40"/>
  <c r="H134" i="39"/>
  <c r="G134" i="39"/>
  <c r="I134" i="39"/>
  <c r="N7" i="39"/>
  <c r="L7" i="39"/>
  <c r="M7" i="39"/>
  <c r="N9" i="39"/>
  <c r="L9" i="39"/>
  <c r="M10" i="39"/>
  <c r="N10" i="39"/>
  <c r="L10" i="39"/>
  <c r="N7" i="40"/>
  <c r="M7" i="40"/>
  <c r="L7" i="40"/>
  <c r="N9" i="38"/>
  <c r="L9" i="38"/>
  <c r="J13" i="41"/>
  <c r="I13" i="41"/>
  <c r="H13" i="41"/>
  <c r="J9" i="41"/>
  <c r="H9" i="41"/>
  <c r="I9" i="41"/>
  <c r="J6" i="41"/>
  <c r="I6" i="41"/>
  <c r="H6" i="41"/>
  <c r="G16" i="41"/>
  <c r="J7" i="41"/>
  <c r="I7" i="41"/>
  <c r="H7" i="41"/>
  <c r="J11" i="41"/>
  <c r="H11" i="41"/>
  <c r="I11" i="41"/>
  <c r="H10" i="41"/>
  <c r="J10" i="41"/>
  <c r="I10" i="41"/>
  <c r="H14" i="41"/>
  <c r="J14" i="41"/>
  <c r="I14" i="41"/>
  <c r="O134" i="38"/>
  <c r="N134" i="38"/>
  <c r="M134" i="38"/>
  <c r="L134" i="38"/>
  <c r="K134" i="38"/>
  <c r="J6" i="39"/>
  <c r="I6" i="39"/>
  <c r="H6" i="39"/>
  <c r="Y31" i="35"/>
  <c r="X31" i="35"/>
  <c r="F6" i="41"/>
  <c r="E16" i="41"/>
  <c r="F16" i="41" s="1"/>
  <c r="H134" i="38"/>
  <c r="G134" i="38"/>
  <c r="I134" i="38"/>
  <c r="AN40" i="35"/>
  <c r="AO40" i="35"/>
  <c r="AN39" i="35"/>
  <c r="AO39" i="35"/>
  <c r="H37" i="35"/>
  <c r="I37" i="35"/>
  <c r="X34" i="35"/>
  <c r="Y34" i="35"/>
  <c r="AN31" i="35"/>
  <c r="AO31" i="35"/>
  <c r="L126" i="37"/>
  <c r="K126" i="37"/>
  <c r="N126" i="37"/>
  <c r="M126" i="37"/>
  <c r="O126" i="37"/>
  <c r="N124" i="37"/>
  <c r="M124" i="37"/>
  <c r="O124" i="37"/>
  <c r="L124" i="37"/>
  <c r="O128" i="37"/>
  <c r="N128" i="37"/>
  <c r="M128" i="37"/>
  <c r="L128" i="37"/>
  <c r="K128" i="37"/>
  <c r="Y37" i="35"/>
  <c r="X37" i="35"/>
  <c r="AO34" i="35"/>
  <c r="AN34" i="35"/>
  <c r="I18" i="35"/>
  <c r="H18" i="35"/>
  <c r="I17" i="35"/>
  <c r="H17" i="35"/>
  <c r="I16" i="35"/>
  <c r="H16" i="35"/>
  <c r="I15" i="35"/>
  <c r="H15" i="35"/>
  <c r="I14" i="35"/>
  <c r="H14" i="35"/>
  <c r="I13" i="35"/>
  <c r="H13" i="35"/>
  <c r="I12" i="35"/>
  <c r="H12" i="35"/>
  <c r="I11" i="35"/>
  <c r="H11" i="35"/>
  <c r="I10" i="35"/>
  <c r="H10" i="35"/>
  <c r="I9" i="35"/>
  <c r="H9" i="35"/>
  <c r="I8" i="35"/>
  <c r="H8" i="35"/>
  <c r="Q7" i="39"/>
  <c r="AA19" i="39"/>
  <c r="S7" i="39"/>
  <c r="T7" i="39"/>
  <c r="R7" i="39"/>
  <c r="P7" i="39"/>
  <c r="S10" i="39"/>
  <c r="Q10" i="39"/>
  <c r="P10" i="39"/>
  <c r="T10" i="39"/>
  <c r="AA20" i="39" s="1"/>
  <c r="R10" i="39"/>
  <c r="S9" i="39"/>
  <c r="R9" i="39"/>
  <c r="T9" i="39"/>
  <c r="Q9" i="39"/>
  <c r="P9" i="39"/>
  <c r="T8" i="39"/>
  <c r="Q8" i="39"/>
  <c r="S8" i="39"/>
  <c r="R8" i="39"/>
  <c r="P8" i="39"/>
  <c r="AO37" i="35"/>
  <c r="AN37" i="35"/>
  <c r="H124" i="37"/>
  <c r="G124" i="37"/>
  <c r="I128" i="37"/>
  <c r="G128" i="37"/>
  <c r="H128" i="37"/>
  <c r="G127" i="37"/>
  <c r="F129" i="37"/>
  <c r="I127" i="37"/>
  <c r="H127" i="37"/>
  <c r="I38" i="35"/>
  <c r="H38" i="35"/>
  <c r="Y35" i="35"/>
  <c r="X35" i="35"/>
  <c r="AO32" i="35"/>
  <c r="AN32" i="35"/>
  <c r="I30" i="35"/>
  <c r="H30" i="35"/>
  <c r="BA18" i="35"/>
  <c r="AZ18" i="35"/>
  <c r="AY18" i="35"/>
  <c r="AX18" i="35"/>
  <c r="BB18" i="35"/>
  <c r="BA17" i="35"/>
  <c r="AZ17" i="35"/>
  <c r="AY17" i="35"/>
  <c r="AX17" i="35"/>
  <c r="BB17" i="35"/>
  <c r="Y17" i="35"/>
  <c r="X17" i="35"/>
  <c r="BA16" i="35"/>
  <c r="AZ16" i="35"/>
  <c r="AY16" i="35"/>
  <c r="AX16" i="35"/>
  <c r="BB16" i="35"/>
  <c r="Y16" i="35"/>
  <c r="X16" i="35"/>
  <c r="BA15" i="35"/>
  <c r="AZ15" i="35"/>
  <c r="AY15" i="35"/>
  <c r="AX15" i="35"/>
  <c r="BB15" i="35"/>
  <c r="Y15" i="35"/>
  <c r="X15" i="35"/>
  <c r="BA14" i="35"/>
  <c r="AZ14" i="35"/>
  <c r="AY14" i="35"/>
  <c r="AX14" i="35"/>
  <c r="BB14" i="35"/>
  <c r="Y14" i="35"/>
  <c r="X14" i="35"/>
  <c r="BA13" i="35"/>
  <c r="AZ13" i="35"/>
  <c r="AY13" i="35"/>
  <c r="AX13" i="35"/>
  <c r="BB13" i="35"/>
  <c r="Y13" i="35"/>
  <c r="X13" i="35"/>
  <c r="BA12" i="35"/>
  <c r="AZ12" i="35"/>
  <c r="AY12" i="35"/>
  <c r="AX12" i="35"/>
  <c r="BB12" i="35"/>
  <c r="Y12" i="35"/>
  <c r="X12" i="35"/>
  <c r="BA11" i="35"/>
  <c r="AZ11" i="35"/>
  <c r="AY11" i="35"/>
  <c r="AX11" i="35"/>
  <c r="AW22" i="35"/>
  <c r="BB11" i="35"/>
  <c r="Y11" i="35"/>
  <c r="X11" i="35"/>
  <c r="BA10" i="35"/>
  <c r="AZ10" i="35"/>
  <c r="AY10" i="35"/>
  <c r="AX10" i="35"/>
  <c r="BB10" i="35"/>
  <c r="Y10" i="35"/>
  <c r="X10" i="35"/>
  <c r="BA9" i="35"/>
  <c r="AZ9" i="35"/>
  <c r="AY9" i="35"/>
  <c r="BB9" i="35"/>
  <c r="AX9" i="35"/>
  <c r="Y9" i="35"/>
  <c r="X9" i="35"/>
  <c r="BA8" i="35"/>
  <c r="AZ8" i="35"/>
  <c r="AY8" i="35"/>
  <c r="BB8" i="35"/>
  <c r="AX8" i="35"/>
  <c r="Y8" i="35"/>
  <c r="X8" i="35"/>
  <c r="I10" i="39"/>
  <c r="H10" i="39"/>
  <c r="J10" i="39"/>
  <c r="I7" i="39"/>
  <c r="J7" i="39"/>
  <c r="H7" i="39"/>
  <c r="M9" i="39"/>
  <c r="J9" i="39"/>
  <c r="I9" i="39"/>
  <c r="H9" i="39"/>
  <c r="M8" i="39"/>
  <c r="I8" i="39"/>
  <c r="H8" i="39"/>
  <c r="J8" i="39"/>
  <c r="Y40" i="35"/>
  <c r="X40" i="35"/>
  <c r="AO38" i="35"/>
  <c r="AN38" i="35"/>
  <c r="AO30" i="35"/>
  <c r="AN30" i="35"/>
  <c r="AR9" i="35"/>
  <c r="AQ9" i="35"/>
  <c r="AO9" i="35"/>
  <c r="AP9" i="35"/>
  <c r="AN9" i="35"/>
  <c r="AR8" i="35"/>
  <c r="AQ8" i="35"/>
  <c r="AO8" i="35"/>
  <c r="AP8" i="35"/>
  <c r="AN8" i="35"/>
  <c r="O62" i="33"/>
  <c r="N62" i="33"/>
  <c r="O60" i="33"/>
  <c r="N60" i="33"/>
  <c r="O58" i="33"/>
  <c r="N58" i="33"/>
  <c r="O56" i="33"/>
  <c r="N56" i="33"/>
  <c r="O54" i="33"/>
  <c r="N54" i="33"/>
  <c r="AR11" i="35"/>
  <c r="AQ11" i="35"/>
  <c r="AP11" i="35"/>
  <c r="AO11" i="35"/>
  <c r="AN11" i="35"/>
  <c r="AR15" i="35"/>
  <c r="AQ15" i="35"/>
  <c r="AP15" i="35"/>
  <c r="AO15" i="35"/>
  <c r="AN15" i="35"/>
  <c r="AR16" i="35"/>
  <c r="AQ16" i="35"/>
  <c r="AP16" i="35"/>
  <c r="AO16" i="35"/>
  <c r="AN16" i="35"/>
  <c r="AR17" i="35"/>
  <c r="AQ17" i="35"/>
  <c r="AP17" i="35"/>
  <c r="AO17" i="35"/>
  <c r="AN17" i="35"/>
  <c r="AR18" i="35"/>
  <c r="AQ18" i="35"/>
  <c r="AP18" i="35"/>
  <c r="AO18" i="35"/>
  <c r="AN18" i="35"/>
  <c r="P10" i="35"/>
  <c r="O10" i="35"/>
  <c r="P11" i="35"/>
  <c r="O11" i="35"/>
  <c r="P12" i="35"/>
  <c r="O12" i="35"/>
  <c r="P13" i="35"/>
  <c r="O13" i="35"/>
  <c r="P14" i="35"/>
  <c r="O14" i="35"/>
  <c r="P15" i="35"/>
  <c r="O15" i="35"/>
  <c r="P16" i="35"/>
  <c r="O16" i="35"/>
  <c r="P17" i="35"/>
  <c r="O17" i="35"/>
  <c r="P18" i="35"/>
  <c r="O18" i="35"/>
  <c r="O63" i="33"/>
  <c r="N63" i="33"/>
  <c r="N61" i="33"/>
  <c r="O61" i="33"/>
  <c r="AR13" i="35"/>
  <c r="AQ13" i="35"/>
  <c r="AP13" i="35"/>
  <c r="AO13" i="35"/>
  <c r="AN13" i="35"/>
  <c r="F75" i="33"/>
  <c r="E87" i="33"/>
  <c r="F87" i="33" s="1"/>
  <c r="G87" i="33"/>
  <c r="H75" i="33"/>
  <c r="F97" i="33"/>
  <c r="E109" i="33"/>
  <c r="F109" i="33" s="1"/>
  <c r="L75" i="33"/>
  <c r="K87" i="33"/>
  <c r="L87" i="33" s="1"/>
  <c r="N37" i="33"/>
  <c r="O37" i="33"/>
  <c r="O10" i="33"/>
  <c r="N10" i="33"/>
  <c r="O14" i="33"/>
  <c r="N14" i="33"/>
  <c r="N17" i="33"/>
  <c r="O17" i="33"/>
  <c r="O18" i="33"/>
  <c r="N18" i="33"/>
  <c r="N100" i="33"/>
  <c r="O100" i="33"/>
  <c r="N104" i="33"/>
  <c r="O104" i="33"/>
  <c r="N108" i="33"/>
  <c r="O108" i="33"/>
  <c r="N16" i="33"/>
  <c r="O16" i="33"/>
  <c r="N13" i="33"/>
  <c r="O13" i="33"/>
  <c r="N98" i="33"/>
  <c r="O98" i="33"/>
  <c r="N102" i="33"/>
  <c r="O102" i="33"/>
  <c r="N106" i="33"/>
  <c r="O106" i="33"/>
  <c r="N97" i="33"/>
  <c r="M109" i="33"/>
  <c r="O97" i="33"/>
  <c r="N99" i="33"/>
  <c r="O99" i="33"/>
  <c r="N101" i="33"/>
  <c r="O101" i="33"/>
  <c r="N103" i="33"/>
  <c r="O103" i="33"/>
  <c r="N105" i="33"/>
  <c r="O105" i="33"/>
  <c r="N107" i="33"/>
  <c r="O107" i="33"/>
  <c r="O34" i="33"/>
  <c r="N34" i="33"/>
  <c r="N35" i="33"/>
  <c r="O35" i="33"/>
  <c r="I87" i="33"/>
  <c r="J87" i="33" s="1"/>
  <c r="J75" i="33"/>
  <c r="J97" i="33"/>
  <c r="I109" i="33"/>
  <c r="J109" i="33" s="1"/>
  <c r="O39" i="33"/>
  <c r="N39" i="33"/>
  <c r="O36" i="33"/>
  <c r="N36" i="33"/>
  <c r="O19" i="33"/>
  <c r="N19" i="33"/>
  <c r="O11" i="33"/>
  <c r="N11" i="33"/>
  <c r="O42" i="33"/>
  <c r="N42" i="33"/>
  <c r="O33" i="33"/>
  <c r="N33" i="33"/>
  <c r="O15" i="33"/>
  <c r="N15" i="33"/>
  <c r="O234" i="30"/>
  <c r="N234" i="30"/>
  <c r="O212" i="30"/>
  <c r="N212" i="30"/>
  <c r="O190" i="30"/>
  <c r="N190" i="30"/>
  <c r="O168" i="30"/>
  <c r="N168" i="30"/>
  <c r="O146" i="30"/>
  <c r="N146" i="30"/>
  <c r="O64" i="31"/>
  <c r="N64" i="31"/>
  <c r="O34" i="31"/>
  <c r="N34" i="31"/>
  <c r="O42" i="31"/>
  <c r="N42" i="31"/>
  <c r="O53" i="31"/>
  <c r="N53" i="31"/>
  <c r="O61" i="31"/>
  <c r="N61" i="31"/>
  <c r="O80" i="31"/>
  <c r="N80" i="31"/>
  <c r="O86" i="31"/>
  <c r="N86" i="31"/>
  <c r="O31" i="31"/>
  <c r="N31" i="31"/>
  <c r="O39" i="31"/>
  <c r="N39" i="31"/>
  <c r="O58" i="31"/>
  <c r="N58" i="31"/>
  <c r="O77" i="31"/>
  <c r="N77" i="31"/>
  <c r="O36" i="31"/>
  <c r="N36" i="31"/>
  <c r="O55" i="31"/>
  <c r="N55" i="31"/>
  <c r="O63" i="31"/>
  <c r="N63" i="31"/>
  <c r="O82" i="31"/>
  <c r="N82" i="31"/>
  <c r="O33" i="31"/>
  <c r="N33" i="31"/>
  <c r="O41" i="31"/>
  <c r="N41" i="31"/>
  <c r="O60" i="31"/>
  <c r="N60" i="31"/>
  <c r="O79" i="31"/>
  <c r="N79" i="31"/>
  <c r="O38" i="31"/>
  <c r="N38" i="31"/>
  <c r="O57" i="31"/>
  <c r="N57" i="31"/>
  <c r="O76" i="31"/>
  <c r="N76" i="31"/>
  <c r="O84" i="31"/>
  <c r="N84" i="31"/>
  <c r="O98" i="31"/>
  <c r="N98" i="31"/>
  <c r="N35" i="31"/>
  <c r="O35" i="31"/>
  <c r="N54" i="31"/>
  <c r="O54" i="31"/>
  <c r="N62" i="31"/>
  <c r="O62" i="31"/>
  <c r="N81" i="31"/>
  <c r="O81" i="31"/>
  <c r="O97" i="31"/>
  <c r="N97" i="31"/>
  <c r="O100" i="31"/>
  <c r="N100" i="31"/>
  <c r="N103" i="31"/>
  <c r="O103" i="31"/>
  <c r="N104" i="31"/>
  <c r="O104" i="31"/>
  <c r="N106" i="31"/>
  <c r="O106" i="31"/>
  <c r="O32" i="31"/>
  <c r="N32" i="31"/>
  <c r="O40" i="31"/>
  <c r="N40" i="31"/>
  <c r="O59" i="31"/>
  <c r="N59" i="31"/>
  <c r="O78" i="31"/>
  <c r="N78" i="31"/>
  <c r="N85" i="31"/>
  <c r="O85" i="31"/>
  <c r="O105" i="31"/>
  <c r="N105" i="31"/>
  <c r="O108" i="31"/>
  <c r="N108" i="31"/>
  <c r="O101" i="31"/>
  <c r="N101" i="31"/>
  <c r="N102" i="31"/>
  <c r="O102" i="31"/>
  <c r="O99" i="31"/>
  <c r="N99" i="31"/>
  <c r="O107" i="31"/>
  <c r="N107" i="31"/>
  <c r="N259" i="30"/>
  <c r="O259" i="30"/>
  <c r="N237" i="30"/>
  <c r="O237" i="30"/>
  <c r="N229" i="30"/>
  <c r="O229" i="30"/>
  <c r="N215" i="30"/>
  <c r="O215" i="30"/>
  <c r="N207" i="30"/>
  <c r="O207" i="30"/>
  <c r="N193" i="30"/>
  <c r="O193" i="30"/>
  <c r="N185" i="30"/>
  <c r="O185" i="30"/>
  <c r="N171" i="30"/>
  <c r="O171" i="30"/>
  <c r="N163" i="30"/>
  <c r="O163" i="30"/>
  <c r="N149" i="30"/>
  <c r="O149" i="30"/>
  <c r="N141" i="30"/>
  <c r="O141" i="30"/>
  <c r="O258" i="30"/>
  <c r="N258" i="30"/>
  <c r="O253" i="30"/>
  <c r="N253" i="30"/>
  <c r="N257" i="30"/>
  <c r="O257" i="30"/>
  <c r="O254" i="30"/>
  <c r="N254" i="30"/>
  <c r="O262" i="30"/>
  <c r="N262" i="30"/>
  <c r="O261" i="30"/>
  <c r="N261" i="30"/>
  <c r="O56" i="31"/>
  <c r="N56" i="31"/>
  <c r="O273" i="30"/>
  <c r="N273" i="30"/>
  <c r="O274" i="30"/>
  <c r="N274" i="30"/>
  <c r="O282" i="30"/>
  <c r="N282" i="30"/>
  <c r="N279" i="30"/>
  <c r="O279" i="30"/>
  <c r="O276" i="30"/>
  <c r="N276" i="30"/>
  <c r="N284" i="30"/>
  <c r="O284" i="30"/>
  <c r="N275" i="30"/>
  <c r="O275" i="30"/>
  <c r="N283" i="30"/>
  <c r="O283" i="30"/>
  <c r="O280" i="30"/>
  <c r="N280" i="30"/>
  <c r="O260" i="30"/>
  <c r="N260" i="30"/>
  <c r="O256" i="30"/>
  <c r="N256" i="30"/>
  <c r="O236" i="30"/>
  <c r="N236" i="30"/>
  <c r="O123" i="30"/>
  <c r="N123" i="30"/>
  <c r="O61" i="30"/>
  <c r="N61" i="30"/>
  <c r="O53" i="30"/>
  <c r="N53" i="30"/>
  <c r="O122" i="30"/>
  <c r="N122" i="30"/>
  <c r="N83" i="30"/>
  <c r="O83" i="30"/>
  <c r="N75" i="30"/>
  <c r="O75" i="30"/>
  <c r="N64" i="30"/>
  <c r="O64" i="30"/>
  <c r="N56" i="30"/>
  <c r="O56" i="30"/>
  <c r="O119" i="30"/>
  <c r="N119" i="30"/>
  <c r="N127" i="30"/>
  <c r="O127" i="30"/>
  <c r="O124" i="30"/>
  <c r="N124" i="30"/>
  <c r="O86" i="30"/>
  <c r="N86" i="30"/>
  <c r="O78" i="30"/>
  <c r="N78" i="30"/>
  <c r="O59" i="30"/>
  <c r="N59" i="30"/>
  <c r="O126" i="30"/>
  <c r="N126" i="30"/>
  <c r="O81" i="30"/>
  <c r="N81" i="30"/>
  <c r="O62" i="30"/>
  <c r="N62" i="30"/>
  <c r="O54" i="30"/>
  <c r="N54" i="30"/>
  <c r="O125" i="30"/>
  <c r="N125" i="30"/>
  <c r="O121" i="30"/>
  <c r="N121" i="30"/>
  <c r="O84" i="30"/>
  <c r="N84" i="30"/>
  <c r="O76" i="30"/>
  <c r="N76" i="30"/>
  <c r="O57" i="30"/>
  <c r="N57" i="30"/>
  <c r="O79" i="30"/>
  <c r="N79" i="30"/>
  <c r="O60" i="30"/>
  <c r="N60" i="30"/>
  <c r="O129" i="30"/>
  <c r="N129" i="30"/>
  <c r="O120" i="30"/>
  <c r="N120" i="30"/>
  <c r="O82" i="30"/>
  <c r="N82" i="30"/>
  <c r="O63" i="30"/>
  <c r="N63" i="30"/>
  <c r="O55" i="30"/>
  <c r="N55" i="30"/>
  <c r="M114" i="28"/>
  <c r="L114" i="28"/>
  <c r="K114" i="28"/>
  <c r="J114" i="28"/>
  <c r="I114" i="28"/>
  <c r="K84" i="28"/>
  <c r="J84" i="28"/>
  <c r="M84" i="28"/>
  <c r="L84" i="28"/>
  <c r="I84" i="28"/>
  <c r="K80" i="28"/>
  <c r="J80" i="28"/>
  <c r="I80" i="28"/>
  <c r="M80" i="28"/>
  <c r="L80" i="28"/>
  <c r="M42" i="28"/>
  <c r="L42" i="28"/>
  <c r="K42" i="28"/>
  <c r="J42" i="28"/>
  <c r="I42" i="28"/>
  <c r="M33" i="28"/>
  <c r="L33" i="28"/>
  <c r="K33" i="28"/>
  <c r="J33" i="28"/>
  <c r="I33" i="28"/>
  <c r="M25" i="28"/>
  <c r="L25" i="28"/>
  <c r="K25" i="28"/>
  <c r="J25" i="28"/>
  <c r="I25" i="28"/>
  <c r="M16" i="28"/>
  <c r="L16" i="28"/>
  <c r="K16" i="28"/>
  <c r="J16" i="28"/>
  <c r="I16" i="28"/>
  <c r="M8" i="28"/>
  <c r="L8" i="28"/>
  <c r="K8" i="28"/>
  <c r="J8" i="28"/>
  <c r="I8" i="28"/>
  <c r="K75" i="28"/>
  <c r="J75" i="28"/>
  <c r="M75" i="28"/>
  <c r="I75" i="28"/>
  <c r="L75" i="28"/>
  <c r="K71" i="28"/>
  <c r="J71" i="28"/>
  <c r="I71" i="28"/>
  <c r="L71" i="28"/>
  <c r="M71" i="28"/>
  <c r="I39" i="28"/>
  <c r="M39" i="28"/>
  <c r="L39" i="28"/>
  <c r="K39" i="28"/>
  <c r="J39" i="28"/>
  <c r="I30" i="28"/>
  <c r="M30" i="28"/>
  <c r="L30" i="28"/>
  <c r="K30" i="28"/>
  <c r="J30" i="28"/>
  <c r="I22" i="28"/>
  <c r="M22" i="28"/>
  <c r="L22" i="28"/>
  <c r="K22" i="28"/>
  <c r="J22" i="28"/>
  <c r="I13" i="28"/>
  <c r="M13" i="28"/>
  <c r="L13" i="28"/>
  <c r="K13" i="28"/>
  <c r="J13" i="28"/>
  <c r="M131" i="28"/>
  <c r="L131" i="28"/>
  <c r="K131" i="28"/>
  <c r="J131" i="28"/>
  <c r="I131" i="28"/>
  <c r="J96" i="28"/>
  <c r="I96" i="28"/>
  <c r="M96" i="28"/>
  <c r="L96" i="28"/>
  <c r="H104" i="28"/>
  <c r="K96" i="28"/>
  <c r="K67" i="28"/>
  <c r="J67" i="28"/>
  <c r="M67" i="28"/>
  <c r="L67" i="28"/>
  <c r="I67" i="28"/>
  <c r="M47" i="28"/>
  <c r="L47" i="28"/>
  <c r="J47" i="28"/>
  <c r="I47" i="28"/>
  <c r="K47" i="28"/>
  <c r="K45" i="28"/>
  <c r="J45" i="28"/>
  <c r="L45" i="28"/>
  <c r="I45" i="28"/>
  <c r="M45" i="28"/>
  <c r="J36" i="28"/>
  <c r="I36" i="28"/>
  <c r="M36" i="28"/>
  <c r="L36" i="28"/>
  <c r="K36" i="28"/>
  <c r="J27" i="28"/>
  <c r="I27" i="28"/>
  <c r="M27" i="28"/>
  <c r="L27" i="28"/>
  <c r="K27" i="28"/>
  <c r="J18" i="28"/>
  <c r="I18" i="28"/>
  <c r="M18" i="28"/>
  <c r="L18" i="28"/>
  <c r="K18" i="28"/>
  <c r="J10" i="28"/>
  <c r="I10" i="28"/>
  <c r="M10" i="28"/>
  <c r="L10" i="28"/>
  <c r="K10" i="28"/>
  <c r="J87" i="28"/>
  <c r="I87" i="28"/>
  <c r="M87" i="28"/>
  <c r="L87" i="28"/>
  <c r="K87" i="28"/>
  <c r="K58" i="28"/>
  <c r="J58" i="28"/>
  <c r="M58" i="28"/>
  <c r="L58" i="28"/>
  <c r="I58" i="28"/>
  <c r="K54" i="28"/>
  <c r="J54" i="28"/>
  <c r="I54" i="28"/>
  <c r="M54" i="28"/>
  <c r="H62" i="28"/>
  <c r="L54" i="28"/>
  <c r="J50" i="28"/>
  <c r="L50" i="28"/>
  <c r="K50" i="28"/>
  <c r="I50" i="28"/>
  <c r="M50" i="28"/>
  <c r="M44" i="28"/>
  <c r="K44" i="28"/>
  <c r="J44" i="28"/>
  <c r="I44" i="28"/>
  <c r="L44" i="28"/>
  <c r="K41" i="28"/>
  <c r="J41" i="28"/>
  <c r="I41" i="28"/>
  <c r="M41" i="28"/>
  <c r="L41" i="28"/>
  <c r="K32" i="28"/>
  <c r="J32" i="28"/>
  <c r="I32" i="28"/>
  <c r="M32" i="28"/>
  <c r="L32" i="28"/>
  <c r="K24" i="28"/>
  <c r="J24" i="28"/>
  <c r="I24" i="28"/>
  <c r="M24" i="28"/>
  <c r="L24" i="28"/>
  <c r="K15" i="28"/>
  <c r="J15" i="28"/>
  <c r="I15" i="28"/>
  <c r="M15" i="28"/>
  <c r="L15" i="28"/>
  <c r="M57" i="28"/>
  <c r="J57" i="28"/>
  <c r="I57" i="28"/>
  <c r="L57" i="28"/>
  <c r="K57" i="28"/>
  <c r="M66" i="28"/>
  <c r="J66" i="28"/>
  <c r="I66" i="28"/>
  <c r="L66" i="28"/>
  <c r="K66" i="28"/>
  <c r="M74" i="28"/>
  <c r="J74" i="28"/>
  <c r="I74" i="28"/>
  <c r="L74" i="28"/>
  <c r="K74" i="28"/>
  <c r="M83" i="28"/>
  <c r="J83" i="28"/>
  <c r="I83" i="28"/>
  <c r="L83" i="28"/>
  <c r="K83" i="28"/>
  <c r="M92" i="28"/>
  <c r="J92" i="28"/>
  <c r="I92" i="28"/>
  <c r="L92" i="28"/>
  <c r="K92" i="28"/>
  <c r="M100" i="28"/>
  <c r="J100" i="28"/>
  <c r="I100" i="28"/>
  <c r="L100" i="28"/>
  <c r="K100" i="28"/>
  <c r="M109" i="28"/>
  <c r="L109" i="28"/>
  <c r="K109" i="28"/>
  <c r="J109" i="28"/>
  <c r="I109" i="28"/>
  <c r="M117" i="28"/>
  <c r="L117" i="28"/>
  <c r="K117" i="28"/>
  <c r="J117" i="28"/>
  <c r="I117" i="28"/>
  <c r="M126" i="28"/>
  <c r="L126" i="28"/>
  <c r="K126" i="28"/>
  <c r="J126" i="28"/>
  <c r="I126" i="28"/>
  <c r="M135" i="28"/>
  <c r="L135" i="28"/>
  <c r="K135" i="28"/>
  <c r="J135" i="28"/>
  <c r="I135" i="28"/>
  <c r="M143" i="28"/>
  <c r="L143" i="28"/>
  <c r="K143" i="28"/>
  <c r="J143" i="28"/>
  <c r="I143" i="28"/>
  <c r="L52" i="28"/>
  <c r="I52" i="28"/>
  <c r="M52" i="28"/>
  <c r="K52" i="28"/>
  <c r="J52" i="28"/>
  <c r="M60" i="28"/>
  <c r="L60" i="28"/>
  <c r="I60" i="28"/>
  <c r="K60" i="28"/>
  <c r="J60" i="28"/>
  <c r="M69" i="28"/>
  <c r="L69" i="28"/>
  <c r="I69" i="28"/>
  <c r="K69" i="28"/>
  <c r="J69" i="28"/>
  <c r="M78" i="28"/>
  <c r="L78" i="28"/>
  <c r="I78" i="28"/>
  <c r="J78" i="28"/>
  <c r="K78" i="28"/>
  <c r="M86" i="28"/>
  <c r="L86" i="28"/>
  <c r="I86" i="28"/>
  <c r="K86" i="28"/>
  <c r="J86" i="28"/>
  <c r="M95" i="28"/>
  <c r="L95" i="28"/>
  <c r="I95" i="28"/>
  <c r="K95" i="28"/>
  <c r="J95" i="28"/>
  <c r="M103" i="28"/>
  <c r="L103" i="28"/>
  <c r="I103" i="28"/>
  <c r="K103" i="28"/>
  <c r="J103" i="28"/>
  <c r="M112" i="28"/>
  <c r="L112" i="28"/>
  <c r="K112" i="28"/>
  <c r="J112" i="28"/>
  <c r="I112" i="28"/>
  <c r="M121" i="28"/>
  <c r="L121" i="28"/>
  <c r="K121" i="28"/>
  <c r="J121" i="28"/>
  <c r="I121" i="28"/>
  <c r="M129" i="28"/>
  <c r="L129" i="28"/>
  <c r="K129" i="28"/>
  <c r="J129" i="28"/>
  <c r="I129" i="28"/>
  <c r="M138" i="28"/>
  <c r="L138" i="28"/>
  <c r="K138" i="28"/>
  <c r="J138" i="28"/>
  <c r="I138" i="28"/>
  <c r="H146" i="28"/>
  <c r="M151" i="28"/>
  <c r="L151" i="28"/>
  <c r="K151" i="28"/>
  <c r="J151" i="28"/>
  <c r="I151" i="28"/>
  <c r="K46" i="28"/>
  <c r="J46" i="28"/>
  <c r="I46" i="28"/>
  <c r="M46" i="28"/>
  <c r="L46" i="28"/>
  <c r="L55" i="28"/>
  <c r="K55" i="28"/>
  <c r="M55" i="28"/>
  <c r="J55" i="28"/>
  <c r="I55" i="28"/>
  <c r="L64" i="28"/>
  <c r="K64" i="28"/>
  <c r="M64" i="28"/>
  <c r="J64" i="28"/>
  <c r="I64" i="28"/>
  <c r="L72" i="28"/>
  <c r="K72" i="28"/>
  <c r="M72" i="28"/>
  <c r="J72" i="28"/>
  <c r="I72" i="28"/>
  <c r="L81" i="28"/>
  <c r="K81" i="28"/>
  <c r="M81" i="28"/>
  <c r="J81" i="28"/>
  <c r="I81" i="28"/>
  <c r="L89" i="28"/>
  <c r="K89" i="28"/>
  <c r="M89" i="28"/>
  <c r="J89" i="28"/>
  <c r="I89" i="28"/>
  <c r="L98" i="28"/>
  <c r="K98" i="28"/>
  <c r="M98" i="28"/>
  <c r="J98" i="28"/>
  <c r="I98" i="28"/>
  <c r="L107" i="28"/>
  <c r="K107" i="28"/>
  <c r="J107" i="28"/>
  <c r="I107" i="28"/>
  <c r="M107" i="28"/>
  <c r="L115" i="28"/>
  <c r="K115" i="28"/>
  <c r="J115" i="28"/>
  <c r="I115" i="28"/>
  <c r="M115" i="28"/>
  <c r="L124" i="28"/>
  <c r="K124" i="28"/>
  <c r="J124" i="28"/>
  <c r="I124" i="28"/>
  <c r="H132" i="28"/>
  <c r="M124" i="28"/>
  <c r="L141" i="28"/>
  <c r="K141" i="28"/>
  <c r="J141" i="28"/>
  <c r="I141" i="28"/>
  <c r="M141" i="28"/>
  <c r="J152" i="28"/>
  <c r="M152" i="28"/>
  <c r="L152" i="28"/>
  <c r="H160" i="28"/>
  <c r="K152" i="28"/>
  <c r="I152" i="28"/>
  <c r="L153" i="28"/>
  <c r="M153" i="28"/>
  <c r="K153" i="28"/>
  <c r="J153" i="28"/>
  <c r="I153" i="28"/>
  <c r="K110" i="28"/>
  <c r="J110" i="28"/>
  <c r="I110" i="28"/>
  <c r="H118" i="28"/>
  <c r="M110" i="28"/>
  <c r="L110" i="28"/>
  <c r="K127" i="28"/>
  <c r="J127" i="28"/>
  <c r="I127" i="28"/>
  <c r="M127" i="28"/>
  <c r="L127" i="28"/>
  <c r="K136" i="28"/>
  <c r="J136" i="28"/>
  <c r="I136" i="28"/>
  <c r="M136" i="28"/>
  <c r="L136" i="28"/>
  <c r="K144" i="28"/>
  <c r="J144" i="28"/>
  <c r="I144" i="28"/>
  <c r="M144" i="28"/>
  <c r="L144" i="28"/>
  <c r="I154" i="28"/>
  <c r="L154" i="28"/>
  <c r="M154" i="28"/>
  <c r="K154" i="28"/>
  <c r="J154" i="28"/>
  <c r="I155" i="28"/>
  <c r="L155" i="28"/>
  <c r="K155" i="28"/>
  <c r="J155" i="28"/>
  <c r="M155" i="28"/>
  <c r="K156" i="28"/>
  <c r="L156" i="28"/>
  <c r="J156" i="28"/>
  <c r="I156" i="28"/>
  <c r="M156" i="28"/>
  <c r="J113" i="28"/>
  <c r="I113" i="28"/>
  <c r="M113" i="28"/>
  <c r="L113" i="28"/>
  <c r="K113" i="28"/>
  <c r="J122" i="28"/>
  <c r="I122" i="28"/>
  <c r="M122" i="28"/>
  <c r="L122" i="28"/>
  <c r="K122" i="28"/>
  <c r="J130" i="28"/>
  <c r="I130" i="28"/>
  <c r="M130" i="28"/>
  <c r="L130" i="28"/>
  <c r="K130" i="28"/>
  <c r="J139" i="28"/>
  <c r="I139" i="28"/>
  <c r="M139" i="28"/>
  <c r="L139" i="28"/>
  <c r="K139" i="28"/>
  <c r="J148" i="28"/>
  <c r="I148" i="28"/>
  <c r="M148" i="28"/>
  <c r="L148" i="28"/>
  <c r="K148" i="28"/>
  <c r="J159" i="28"/>
  <c r="M159" i="28"/>
  <c r="K159" i="28"/>
  <c r="I159" i="28"/>
  <c r="L159" i="28"/>
  <c r="I56" i="28"/>
  <c r="M56" i="28"/>
  <c r="L56" i="28"/>
  <c r="K56" i="28"/>
  <c r="J56" i="28"/>
  <c r="I65" i="28"/>
  <c r="M65" i="28"/>
  <c r="L65" i="28"/>
  <c r="K65" i="28"/>
  <c r="J65" i="28"/>
  <c r="I73" i="28"/>
  <c r="M73" i="28"/>
  <c r="L73" i="28"/>
  <c r="K73" i="28"/>
  <c r="J73" i="28"/>
  <c r="I82" i="28"/>
  <c r="H90" i="28"/>
  <c r="M82" i="28"/>
  <c r="L82" i="28"/>
  <c r="K82" i="28"/>
  <c r="J82" i="28"/>
  <c r="I99" i="28"/>
  <c r="M99" i="28"/>
  <c r="L99" i="28"/>
  <c r="K99" i="28"/>
  <c r="J99" i="28"/>
  <c r="I108" i="28"/>
  <c r="M108" i="28"/>
  <c r="L108" i="28"/>
  <c r="K108" i="28"/>
  <c r="J108" i="28"/>
  <c r="I116" i="28"/>
  <c r="M116" i="28"/>
  <c r="L116" i="28"/>
  <c r="K116" i="28"/>
  <c r="J116" i="28"/>
  <c r="I125" i="28"/>
  <c r="M125" i="28"/>
  <c r="L125" i="28"/>
  <c r="K125" i="28"/>
  <c r="J125" i="28"/>
  <c r="I134" i="28"/>
  <c r="M134" i="28"/>
  <c r="L134" i="28"/>
  <c r="K134" i="28"/>
  <c r="J134" i="28"/>
  <c r="I142" i="28"/>
  <c r="M142" i="28"/>
  <c r="L142" i="28"/>
  <c r="K142" i="28"/>
  <c r="J142" i="28"/>
  <c r="L59" i="28"/>
  <c r="K59" i="28"/>
  <c r="J59" i="28"/>
  <c r="M59" i="28"/>
  <c r="I59" i="28"/>
  <c r="H76" i="28"/>
  <c r="L68" i="28"/>
  <c r="K68" i="28"/>
  <c r="J68" i="28"/>
  <c r="M68" i="28"/>
  <c r="I68" i="28"/>
  <c r="L85" i="28"/>
  <c r="K85" i="28"/>
  <c r="J85" i="28"/>
  <c r="M85" i="28"/>
  <c r="I85" i="28"/>
  <c r="L94" i="28"/>
  <c r="K94" i="28"/>
  <c r="J94" i="28"/>
  <c r="M94" i="28"/>
  <c r="I94" i="28"/>
  <c r="L102" i="28"/>
  <c r="K102" i="28"/>
  <c r="J102" i="28"/>
  <c r="M102" i="28"/>
  <c r="I102" i="28"/>
  <c r="M111" i="28"/>
  <c r="L111" i="28"/>
  <c r="K111" i="28"/>
  <c r="J111" i="28"/>
  <c r="I111" i="28"/>
  <c r="M120" i="28"/>
  <c r="L120" i="28"/>
  <c r="K120" i="28"/>
  <c r="J120" i="28"/>
  <c r="I120" i="28"/>
  <c r="M128" i="28"/>
  <c r="L128" i="28"/>
  <c r="K128" i="28"/>
  <c r="J128" i="28"/>
  <c r="I128" i="28"/>
  <c r="M137" i="28"/>
  <c r="L137" i="28"/>
  <c r="K137" i="28"/>
  <c r="J137" i="28"/>
  <c r="I137" i="28"/>
  <c r="M145" i="28"/>
  <c r="L145" i="28"/>
  <c r="K145" i="28"/>
  <c r="J145" i="28"/>
  <c r="I145" i="28"/>
  <c r="K149" i="28"/>
  <c r="M149" i="28"/>
  <c r="L149" i="28"/>
  <c r="J149" i="28"/>
  <c r="I149" i="28"/>
  <c r="M150" i="28"/>
  <c r="L150" i="28"/>
  <c r="K150" i="28"/>
  <c r="J150" i="28"/>
  <c r="I150" i="28"/>
  <c r="M158" i="28"/>
  <c r="K158" i="28"/>
  <c r="J158" i="28"/>
  <c r="I158" i="28"/>
  <c r="L158" i="28"/>
  <c r="K157" i="28"/>
  <c r="L157" i="28"/>
  <c r="J157" i="28"/>
  <c r="I157" i="28"/>
  <c r="M157" i="28"/>
  <c r="L51" i="28"/>
  <c r="K51" i="28"/>
  <c r="M51" i="28"/>
  <c r="J51" i="28"/>
  <c r="I51" i="28"/>
  <c r="L38" i="28"/>
  <c r="K38" i="28"/>
  <c r="J38" i="28"/>
  <c r="I38" i="28"/>
  <c r="M38" i="28"/>
  <c r="L29" i="28"/>
  <c r="K29" i="28"/>
  <c r="J29" i="28"/>
  <c r="I29" i="28"/>
  <c r="M29" i="28"/>
  <c r="L12" i="28"/>
  <c r="K12" i="28"/>
  <c r="J12" i="28"/>
  <c r="I12" i="28"/>
  <c r="H20" i="28"/>
  <c r="M12" i="28"/>
  <c r="M123" i="28"/>
  <c r="L123" i="28"/>
  <c r="K123" i="28"/>
  <c r="J123" i="28"/>
  <c r="I123" i="28"/>
  <c r="K106" i="28"/>
  <c r="J106" i="28"/>
  <c r="I106" i="28"/>
  <c r="M106" i="28"/>
  <c r="L106" i="28"/>
  <c r="J70" i="28"/>
  <c r="I70" i="28"/>
  <c r="M70" i="28"/>
  <c r="L70" i="28"/>
  <c r="K70" i="28"/>
  <c r="M43" i="28"/>
  <c r="L43" i="28"/>
  <c r="K43" i="28"/>
  <c r="J43" i="28"/>
  <c r="I43" i="28"/>
  <c r="M26" i="28"/>
  <c r="L26" i="28"/>
  <c r="K26" i="28"/>
  <c r="J26" i="28"/>
  <c r="I26" i="28"/>
  <c r="H34" i="28"/>
  <c r="M17" i="28"/>
  <c r="L17" i="28"/>
  <c r="K17" i="28"/>
  <c r="J17" i="28"/>
  <c r="I17" i="28"/>
  <c r="M9" i="28"/>
  <c r="L9" i="28"/>
  <c r="K9" i="28"/>
  <c r="J9" i="28"/>
  <c r="I9" i="28"/>
  <c r="O79" i="25"/>
  <c r="N79" i="25"/>
  <c r="O61" i="25"/>
  <c r="N61" i="25"/>
  <c r="O53" i="25"/>
  <c r="N53" i="25"/>
  <c r="O34" i="25"/>
  <c r="N34" i="25"/>
  <c r="N82" i="25"/>
  <c r="O82" i="25"/>
  <c r="N56" i="25"/>
  <c r="O56" i="25"/>
  <c r="N37" i="25"/>
  <c r="O37" i="25"/>
  <c r="O85" i="25"/>
  <c r="N85" i="25"/>
  <c r="O77" i="25"/>
  <c r="N77" i="25"/>
  <c r="O59" i="25"/>
  <c r="N59" i="25"/>
  <c r="O40" i="25"/>
  <c r="N40" i="25"/>
  <c r="O32" i="25"/>
  <c r="N32" i="25"/>
  <c r="O80" i="25"/>
  <c r="N80" i="25"/>
  <c r="O62" i="25"/>
  <c r="N62" i="25"/>
  <c r="O54" i="25"/>
  <c r="N54" i="25"/>
  <c r="O35" i="25"/>
  <c r="N35" i="25"/>
  <c r="O83" i="25"/>
  <c r="N83" i="25"/>
  <c r="O57" i="25"/>
  <c r="N57" i="25"/>
  <c r="O38" i="25"/>
  <c r="N38" i="25"/>
  <c r="O81" i="25"/>
  <c r="N81" i="25"/>
  <c r="O55" i="25"/>
  <c r="N55" i="25"/>
  <c r="N212" i="24"/>
  <c r="O212" i="24"/>
  <c r="O209" i="24"/>
  <c r="N209" i="24"/>
  <c r="O214" i="24"/>
  <c r="N214" i="24"/>
  <c r="O208" i="24"/>
  <c r="N208" i="24"/>
  <c r="O216" i="24"/>
  <c r="N216" i="24"/>
  <c r="O169" i="24"/>
  <c r="N169" i="24"/>
  <c r="O148" i="24"/>
  <c r="N148" i="24"/>
  <c r="O126" i="24"/>
  <c r="N126" i="24"/>
  <c r="O77" i="24"/>
  <c r="N77" i="24"/>
  <c r="N165" i="24"/>
  <c r="O165" i="24"/>
  <c r="N143" i="24"/>
  <c r="O143" i="24"/>
  <c r="N121" i="24"/>
  <c r="O121" i="24"/>
  <c r="N61" i="24"/>
  <c r="O61" i="24"/>
  <c r="N53" i="24"/>
  <c r="O53" i="24"/>
  <c r="O215" i="24"/>
  <c r="N215" i="24"/>
  <c r="N190" i="24"/>
  <c r="O190" i="24"/>
  <c r="O187" i="24"/>
  <c r="N187" i="24"/>
  <c r="O186" i="24"/>
  <c r="N186" i="24"/>
  <c r="O194" i="24"/>
  <c r="N194" i="24"/>
  <c r="O146" i="24"/>
  <c r="N146" i="24"/>
  <c r="O124" i="24"/>
  <c r="N124" i="24"/>
  <c r="O56" i="24"/>
  <c r="N56" i="24"/>
  <c r="O172" i="24"/>
  <c r="N172" i="24"/>
  <c r="O163" i="24"/>
  <c r="N163" i="24"/>
  <c r="O168" i="24"/>
  <c r="N168" i="24"/>
  <c r="O149" i="24"/>
  <c r="N149" i="24"/>
  <c r="O141" i="24"/>
  <c r="N141" i="24"/>
  <c r="O127" i="24"/>
  <c r="N127" i="24"/>
  <c r="O119" i="24"/>
  <c r="N119" i="24"/>
  <c r="O59" i="24"/>
  <c r="N59" i="24"/>
  <c r="O237" i="24"/>
  <c r="N237" i="24"/>
  <c r="N211" i="24"/>
  <c r="O211" i="24"/>
  <c r="O210" i="24"/>
  <c r="N210" i="24"/>
  <c r="O207" i="24"/>
  <c r="N207" i="24"/>
  <c r="O192" i="24"/>
  <c r="N192" i="24"/>
  <c r="O191" i="24"/>
  <c r="N191" i="24"/>
  <c r="N189" i="24"/>
  <c r="O189" i="24"/>
  <c r="O188" i="24"/>
  <c r="N188" i="24"/>
  <c r="O171" i="24"/>
  <c r="N171" i="24"/>
  <c r="O166" i="24"/>
  <c r="N166" i="24"/>
  <c r="O144" i="24"/>
  <c r="N144" i="24"/>
  <c r="O122" i="24"/>
  <c r="N122" i="24"/>
  <c r="O81" i="24"/>
  <c r="N81" i="24"/>
  <c r="O62" i="24"/>
  <c r="N62" i="24"/>
  <c r="O54" i="24"/>
  <c r="N54" i="24"/>
  <c r="O232" i="24"/>
  <c r="N232" i="24"/>
  <c r="O234" i="24"/>
  <c r="N234" i="24"/>
  <c r="O231" i="24"/>
  <c r="N231" i="24"/>
  <c r="O236" i="24"/>
  <c r="N236" i="24"/>
  <c r="N233" i="24"/>
  <c r="O233" i="24"/>
  <c r="O230" i="24"/>
  <c r="N230" i="24"/>
  <c r="N238" i="24"/>
  <c r="O238" i="24"/>
  <c r="O185" i="24"/>
  <c r="N185" i="24"/>
  <c r="O147" i="24"/>
  <c r="N147" i="24"/>
  <c r="O125" i="24"/>
  <c r="N125" i="24"/>
  <c r="O84" i="24"/>
  <c r="N84" i="24"/>
  <c r="O76" i="24"/>
  <c r="N76" i="24"/>
  <c r="O57" i="24"/>
  <c r="N57" i="24"/>
  <c r="O263" i="24"/>
  <c r="N263" i="24"/>
  <c r="N261" i="24"/>
  <c r="O261" i="24"/>
  <c r="O258" i="24"/>
  <c r="N258" i="24"/>
  <c r="O260" i="24"/>
  <c r="N260" i="24"/>
  <c r="O257" i="24"/>
  <c r="N257" i="24"/>
  <c r="O262" i="24"/>
  <c r="N262" i="24"/>
  <c r="N259" i="24"/>
  <c r="O259" i="24"/>
  <c r="O256" i="24"/>
  <c r="N256" i="24"/>
  <c r="O264" i="24"/>
  <c r="N264" i="24"/>
  <c r="Z11" i="22"/>
  <c r="Y11" i="22"/>
  <c r="AB11" i="22"/>
  <c r="AA11" i="22"/>
  <c r="X11" i="22"/>
  <c r="AB14" i="22"/>
  <c r="X14" i="22"/>
  <c r="AA14" i="22"/>
  <c r="Z14" i="22"/>
  <c r="Y14" i="22"/>
  <c r="AB13" i="22"/>
  <c r="AA13" i="22"/>
  <c r="W21" i="22"/>
  <c r="Y13" i="22"/>
  <c r="X13" i="22"/>
  <c r="Z13" i="22"/>
  <c r="X9" i="22"/>
  <c r="AA9" i="22"/>
  <c r="Z9" i="22"/>
  <c r="AB9" i="22"/>
  <c r="Y9" i="22"/>
  <c r="X17" i="22"/>
  <c r="AA17" i="22"/>
  <c r="Z17" i="22"/>
  <c r="AB17" i="22"/>
  <c r="Y17" i="22"/>
  <c r="Z16" i="22"/>
  <c r="Y16" i="22"/>
  <c r="AB16" i="22"/>
  <c r="AA16" i="22"/>
  <c r="X16" i="22"/>
  <c r="Y15" i="22"/>
  <c r="X15" i="22"/>
  <c r="AA15" i="22"/>
  <c r="Z15" i="22"/>
  <c r="AB15" i="22"/>
  <c r="Y16" i="19"/>
  <c r="X16" i="19"/>
  <c r="I14" i="19"/>
  <c r="H14" i="19"/>
  <c r="Y86" i="19"/>
  <c r="X86" i="19"/>
  <c r="Y90" i="19"/>
  <c r="X90" i="19"/>
  <c r="Y95" i="19"/>
  <c r="X95" i="19"/>
  <c r="Y99" i="19"/>
  <c r="X99" i="19"/>
  <c r="Y103" i="19"/>
  <c r="X103" i="19"/>
  <c r="Y108" i="19"/>
  <c r="X108" i="19"/>
  <c r="W107" i="19"/>
  <c r="Y87" i="19"/>
  <c r="X87" i="19"/>
  <c r="Y96" i="19"/>
  <c r="X96" i="19"/>
  <c r="Y100" i="19"/>
  <c r="X100" i="19"/>
  <c r="Y104" i="19"/>
  <c r="X104" i="19"/>
  <c r="Y160" i="19"/>
  <c r="X160" i="19"/>
  <c r="Y110" i="19"/>
  <c r="X110" i="19"/>
  <c r="Y112" i="19"/>
  <c r="X112" i="19"/>
  <c r="Y114" i="19"/>
  <c r="X114" i="19"/>
  <c r="Y116" i="19"/>
  <c r="X116" i="19"/>
  <c r="Y118" i="19"/>
  <c r="X118" i="19"/>
  <c r="Y123" i="19"/>
  <c r="X123" i="19"/>
  <c r="Y125" i="19"/>
  <c r="X125" i="19"/>
  <c r="W133" i="19"/>
  <c r="Y127" i="19"/>
  <c r="X127" i="19"/>
  <c r="Y129" i="19"/>
  <c r="X129" i="19"/>
  <c r="Y131" i="19"/>
  <c r="X131" i="19"/>
  <c r="Y136" i="19"/>
  <c r="X136" i="19"/>
  <c r="W135" i="19"/>
  <c r="Y138" i="19"/>
  <c r="X138" i="19"/>
  <c r="Y140" i="19"/>
  <c r="X140" i="19"/>
  <c r="Y142" i="19"/>
  <c r="X142" i="19"/>
  <c r="Y144" i="19"/>
  <c r="X144" i="19"/>
  <c r="Y146" i="19"/>
  <c r="X146" i="19"/>
  <c r="Y151" i="19"/>
  <c r="X151" i="19"/>
  <c r="W161" i="19"/>
  <c r="Y153" i="19"/>
  <c r="X153" i="19"/>
  <c r="Y155" i="19"/>
  <c r="X155" i="19"/>
  <c r="Y157" i="19"/>
  <c r="X157" i="19"/>
  <c r="Y84" i="19"/>
  <c r="X84" i="19"/>
  <c r="Y88" i="19"/>
  <c r="X88" i="19"/>
  <c r="Y97" i="19"/>
  <c r="X97" i="19"/>
  <c r="W105" i="19"/>
  <c r="Y101" i="19"/>
  <c r="X101" i="19"/>
  <c r="Y158" i="19"/>
  <c r="X158" i="19"/>
  <c r="Y19" i="19"/>
  <c r="X19" i="19"/>
  <c r="Y20" i="19"/>
  <c r="X20" i="19"/>
  <c r="W23" i="19"/>
  <c r="Y24" i="19"/>
  <c r="X24" i="19"/>
  <c r="Y25" i="19"/>
  <c r="X25" i="19"/>
  <c r="Y26" i="19"/>
  <c r="X26" i="19"/>
  <c r="W35" i="19"/>
  <c r="Y27" i="19"/>
  <c r="X27" i="19"/>
  <c r="Y28" i="19"/>
  <c r="X28" i="19"/>
  <c r="Y29" i="19"/>
  <c r="X29" i="19"/>
  <c r="Y30" i="19"/>
  <c r="X30" i="19"/>
  <c r="Y31" i="19"/>
  <c r="X31" i="19"/>
  <c r="Y32" i="19"/>
  <c r="X32" i="19"/>
  <c r="Y33" i="19"/>
  <c r="X33" i="19"/>
  <c r="Y34" i="19"/>
  <c r="X34" i="19"/>
  <c r="W37" i="19"/>
  <c r="Y38" i="19"/>
  <c r="X38" i="19"/>
  <c r="Y39" i="19"/>
  <c r="X39" i="19"/>
  <c r="Y40" i="19"/>
  <c r="X40" i="19"/>
  <c r="W49" i="19"/>
  <c r="Y41" i="19"/>
  <c r="X41" i="19"/>
  <c r="Y42" i="19"/>
  <c r="X42" i="19"/>
  <c r="Y43" i="19"/>
  <c r="X43" i="19"/>
  <c r="Y44" i="19"/>
  <c r="X44" i="19"/>
  <c r="Y45" i="19"/>
  <c r="X45" i="19"/>
  <c r="Y46" i="19"/>
  <c r="X46" i="19"/>
  <c r="Y47" i="19"/>
  <c r="X47" i="19"/>
  <c r="Y48" i="19"/>
  <c r="X48" i="19"/>
  <c r="W51" i="19"/>
  <c r="Y52" i="19"/>
  <c r="X52" i="19"/>
  <c r="Y53" i="19"/>
  <c r="X53" i="19"/>
  <c r="Y54" i="19"/>
  <c r="X54" i="19"/>
  <c r="W63" i="19"/>
  <c r="Y55" i="19"/>
  <c r="X55" i="19"/>
  <c r="Y56" i="19"/>
  <c r="X56" i="19"/>
  <c r="Y57" i="19"/>
  <c r="X57" i="19"/>
  <c r="Y58" i="19"/>
  <c r="X58" i="19"/>
  <c r="Y59" i="19"/>
  <c r="X59" i="19"/>
  <c r="Y60" i="19"/>
  <c r="X60" i="19"/>
  <c r="Y61" i="19"/>
  <c r="X61" i="19"/>
  <c r="Y62" i="19"/>
  <c r="X62" i="19"/>
  <c r="W65" i="19"/>
  <c r="Y66" i="19"/>
  <c r="X66" i="19"/>
  <c r="Y67" i="19"/>
  <c r="X67" i="19"/>
  <c r="Y68" i="19"/>
  <c r="X68" i="19"/>
  <c r="W77" i="19"/>
  <c r="Y69" i="19"/>
  <c r="X69" i="19"/>
  <c r="Y70" i="19"/>
  <c r="X70" i="19"/>
  <c r="Y71" i="19"/>
  <c r="X71" i="19"/>
  <c r="Y72" i="19"/>
  <c r="X72" i="19"/>
  <c r="Y73" i="19"/>
  <c r="X73" i="19"/>
  <c r="Y74" i="19"/>
  <c r="X74" i="19"/>
  <c r="Y75" i="19"/>
  <c r="X75" i="19"/>
  <c r="Y76" i="19"/>
  <c r="X76" i="19"/>
  <c r="W79" i="19"/>
  <c r="Y80" i="19"/>
  <c r="X80" i="19"/>
  <c r="Y81" i="19"/>
  <c r="X81" i="19"/>
  <c r="Y82" i="19"/>
  <c r="X82" i="19"/>
  <c r="W91" i="19"/>
  <c r="Y83" i="19"/>
  <c r="X83" i="19"/>
  <c r="Y85" i="19"/>
  <c r="X85" i="19"/>
  <c r="Y89" i="19"/>
  <c r="X89" i="19"/>
  <c r="Y94" i="19"/>
  <c r="W93" i="19"/>
  <c r="X94" i="19"/>
  <c r="Y98" i="19"/>
  <c r="X98" i="19"/>
  <c r="Y102" i="19"/>
  <c r="X102" i="19"/>
  <c r="Y159" i="19"/>
  <c r="X159" i="19"/>
  <c r="J150" i="19"/>
  <c r="I150" i="19"/>
  <c r="H150" i="19"/>
  <c r="G149" i="19"/>
  <c r="Y143" i="19"/>
  <c r="X143" i="19"/>
  <c r="I141" i="19"/>
  <c r="H141" i="19"/>
  <c r="I132" i="19"/>
  <c r="H132" i="19"/>
  <c r="Y126" i="19"/>
  <c r="X126" i="19"/>
  <c r="I124" i="19"/>
  <c r="H124" i="19"/>
  <c r="Y117" i="19"/>
  <c r="X117" i="19"/>
  <c r="I115" i="19"/>
  <c r="H115" i="19"/>
  <c r="Y109" i="19"/>
  <c r="X109" i="19"/>
  <c r="I17" i="19"/>
  <c r="H17" i="19"/>
  <c r="Y11" i="19"/>
  <c r="X11" i="19"/>
  <c r="V149" i="19"/>
  <c r="V147" i="19"/>
  <c r="V121" i="19"/>
  <c r="X121" i="19" s="1"/>
  <c r="V119" i="19"/>
  <c r="V93" i="19"/>
  <c r="V91" i="19"/>
  <c r="V79" i="19"/>
  <c r="V77" i="19"/>
  <c r="V65" i="19"/>
  <c r="V63" i="19"/>
  <c r="V51" i="19"/>
  <c r="V49" i="19"/>
  <c r="V37" i="19"/>
  <c r="V105" i="19"/>
  <c r="V161" i="19"/>
  <c r="V135" i="19"/>
  <c r="V133" i="19"/>
  <c r="V21" i="19"/>
  <c r="U7" i="19"/>
  <c r="V35" i="19"/>
  <c r="V107" i="19"/>
  <c r="V23" i="19"/>
  <c r="V9" i="19"/>
  <c r="X7" i="19"/>
  <c r="Y14" i="19"/>
  <c r="X14" i="19"/>
  <c r="I12" i="19"/>
  <c r="J12" i="19"/>
  <c r="H12" i="19"/>
  <c r="Y154" i="19"/>
  <c r="X154" i="19"/>
  <c r="J152" i="19"/>
  <c r="I152" i="19"/>
  <c r="H152" i="19"/>
  <c r="Y145" i="19"/>
  <c r="X145" i="19"/>
  <c r="I143" i="19"/>
  <c r="H143" i="19"/>
  <c r="Y137" i="19"/>
  <c r="X137" i="19"/>
  <c r="Y128" i="19"/>
  <c r="X128" i="19"/>
  <c r="J126" i="19"/>
  <c r="I126" i="19"/>
  <c r="H126" i="19"/>
  <c r="I117" i="19"/>
  <c r="H117" i="19"/>
  <c r="Y111" i="19"/>
  <c r="X111" i="19"/>
  <c r="W119" i="19"/>
  <c r="Y18" i="19"/>
  <c r="X18" i="19"/>
  <c r="Y17" i="19"/>
  <c r="X17" i="19"/>
  <c r="I15" i="19"/>
  <c r="H15" i="19"/>
  <c r="Y12" i="19"/>
  <c r="X12" i="19"/>
  <c r="I10" i="19"/>
  <c r="G9" i="19"/>
  <c r="J14" i="19" s="1"/>
  <c r="J10" i="19"/>
  <c r="H10" i="19"/>
  <c r="I16" i="19"/>
  <c r="J16" i="19"/>
  <c r="H16" i="19"/>
  <c r="J88" i="19"/>
  <c r="I88" i="19"/>
  <c r="H88" i="19"/>
  <c r="J97" i="19"/>
  <c r="I97" i="19"/>
  <c r="G105" i="19"/>
  <c r="H97" i="19"/>
  <c r="J101" i="19"/>
  <c r="I101" i="19"/>
  <c r="H101" i="19"/>
  <c r="J85" i="19"/>
  <c r="I85" i="19"/>
  <c r="H85" i="19"/>
  <c r="J89" i="19"/>
  <c r="I89" i="19"/>
  <c r="H89" i="19"/>
  <c r="J94" i="19"/>
  <c r="I94" i="19"/>
  <c r="H94" i="19"/>
  <c r="G93" i="19"/>
  <c r="J98" i="19"/>
  <c r="I98" i="19"/>
  <c r="H98" i="19"/>
  <c r="J102" i="19"/>
  <c r="I102" i="19"/>
  <c r="H102" i="19"/>
  <c r="J110" i="19"/>
  <c r="I110" i="19"/>
  <c r="H110" i="19"/>
  <c r="J112" i="19"/>
  <c r="I112" i="19"/>
  <c r="H112" i="19"/>
  <c r="J114" i="19"/>
  <c r="I114" i="19"/>
  <c r="H114" i="19"/>
  <c r="J116" i="19"/>
  <c r="I116" i="19"/>
  <c r="H116" i="19"/>
  <c r="J118" i="19"/>
  <c r="I118" i="19"/>
  <c r="H118" i="19"/>
  <c r="J123" i="19"/>
  <c r="I123" i="19"/>
  <c r="H123" i="19"/>
  <c r="J125" i="19"/>
  <c r="I125" i="19"/>
  <c r="H125" i="19"/>
  <c r="G133" i="19"/>
  <c r="J127" i="19"/>
  <c r="I127" i="19"/>
  <c r="H127" i="19"/>
  <c r="J129" i="19"/>
  <c r="I129" i="19"/>
  <c r="H129" i="19"/>
  <c r="J131" i="19"/>
  <c r="I131" i="19"/>
  <c r="H131" i="19"/>
  <c r="J136" i="19"/>
  <c r="I136" i="19"/>
  <c r="H136" i="19"/>
  <c r="G135" i="19"/>
  <c r="J138" i="19"/>
  <c r="I138" i="19"/>
  <c r="H138" i="19"/>
  <c r="J140" i="19"/>
  <c r="I140" i="19"/>
  <c r="H140" i="19"/>
  <c r="J142" i="19"/>
  <c r="I142" i="19"/>
  <c r="H142" i="19"/>
  <c r="J144" i="19"/>
  <c r="I144" i="19"/>
  <c r="H144" i="19"/>
  <c r="J146" i="19"/>
  <c r="I146" i="19"/>
  <c r="H146" i="19"/>
  <c r="J151" i="19"/>
  <c r="I151" i="19"/>
  <c r="H151" i="19"/>
  <c r="J153" i="19"/>
  <c r="I153" i="19"/>
  <c r="H153" i="19"/>
  <c r="G161" i="19"/>
  <c r="J155" i="19"/>
  <c r="I155" i="19"/>
  <c r="H155" i="19"/>
  <c r="J157" i="19"/>
  <c r="I157" i="19"/>
  <c r="H157" i="19"/>
  <c r="J86" i="19"/>
  <c r="I86" i="19"/>
  <c r="H86" i="19"/>
  <c r="J90" i="19"/>
  <c r="I90" i="19"/>
  <c r="H90" i="19"/>
  <c r="J95" i="19"/>
  <c r="I95" i="19"/>
  <c r="H95" i="19"/>
  <c r="J99" i="19"/>
  <c r="I99" i="19"/>
  <c r="H99" i="19"/>
  <c r="J103" i="19"/>
  <c r="I103" i="19"/>
  <c r="H103" i="19"/>
  <c r="J109" i="19"/>
  <c r="I109" i="19"/>
  <c r="H109" i="19"/>
  <c r="I19" i="19"/>
  <c r="H19" i="19"/>
  <c r="J19" i="19"/>
  <c r="I20" i="19"/>
  <c r="J20" i="19"/>
  <c r="H20" i="19"/>
  <c r="G23" i="19"/>
  <c r="I24" i="19"/>
  <c r="H24" i="19"/>
  <c r="J24" i="19"/>
  <c r="I25" i="19"/>
  <c r="J25" i="19"/>
  <c r="H25" i="19"/>
  <c r="I26" i="19"/>
  <c r="H26" i="19"/>
  <c r="J26" i="19"/>
  <c r="G35" i="19"/>
  <c r="I27" i="19"/>
  <c r="J27" i="19"/>
  <c r="H27" i="19"/>
  <c r="I28" i="19"/>
  <c r="H28" i="19"/>
  <c r="J28" i="19"/>
  <c r="I29" i="19"/>
  <c r="J29" i="19"/>
  <c r="H29" i="19"/>
  <c r="I30" i="19"/>
  <c r="H30" i="19"/>
  <c r="J30" i="19"/>
  <c r="I31" i="19"/>
  <c r="J31" i="19"/>
  <c r="H31" i="19"/>
  <c r="I32" i="19"/>
  <c r="H32" i="19"/>
  <c r="J32" i="19"/>
  <c r="I33" i="19"/>
  <c r="J33" i="19"/>
  <c r="H33" i="19"/>
  <c r="I34" i="19"/>
  <c r="J34" i="19"/>
  <c r="H34" i="19"/>
  <c r="G37" i="19"/>
  <c r="I38" i="19"/>
  <c r="H38" i="19"/>
  <c r="J38" i="19"/>
  <c r="I39" i="19"/>
  <c r="J39" i="19"/>
  <c r="H39" i="19"/>
  <c r="I40" i="19"/>
  <c r="J40" i="19"/>
  <c r="H40" i="19"/>
  <c r="G49" i="19"/>
  <c r="I41" i="19"/>
  <c r="J41" i="19"/>
  <c r="H41" i="19"/>
  <c r="I42" i="19"/>
  <c r="J42" i="19"/>
  <c r="H42" i="19"/>
  <c r="I43" i="19"/>
  <c r="J43" i="19"/>
  <c r="H43" i="19"/>
  <c r="I44" i="19"/>
  <c r="H44" i="19"/>
  <c r="J44" i="19"/>
  <c r="I45" i="19"/>
  <c r="J45" i="19"/>
  <c r="H45" i="19"/>
  <c r="I46" i="19"/>
  <c r="H46" i="19"/>
  <c r="J46" i="19"/>
  <c r="I47" i="19"/>
  <c r="J47" i="19"/>
  <c r="H47" i="19"/>
  <c r="I48" i="19"/>
  <c r="J48" i="19"/>
  <c r="H48" i="19"/>
  <c r="G51" i="19"/>
  <c r="I52" i="19"/>
  <c r="J52" i="19"/>
  <c r="H52" i="19"/>
  <c r="I53" i="19"/>
  <c r="J53" i="19"/>
  <c r="H53" i="19"/>
  <c r="I54" i="19"/>
  <c r="J54" i="19"/>
  <c r="H54" i="19"/>
  <c r="G63" i="19"/>
  <c r="I55" i="19"/>
  <c r="J55" i="19"/>
  <c r="H55" i="19"/>
  <c r="I56" i="19"/>
  <c r="J56" i="19"/>
  <c r="H56" i="19"/>
  <c r="I57" i="19"/>
  <c r="J57" i="19"/>
  <c r="H57" i="19"/>
  <c r="I58" i="19"/>
  <c r="J58" i="19"/>
  <c r="H58" i="19"/>
  <c r="I59" i="19"/>
  <c r="J59" i="19"/>
  <c r="H59" i="19"/>
  <c r="I60" i="19"/>
  <c r="J60" i="19"/>
  <c r="H60" i="19"/>
  <c r="I61" i="19"/>
  <c r="J61" i="19"/>
  <c r="H61" i="19"/>
  <c r="I62" i="19"/>
  <c r="J62" i="19"/>
  <c r="H62" i="19"/>
  <c r="G65" i="19"/>
  <c r="I66" i="19"/>
  <c r="J66" i="19"/>
  <c r="H66" i="19"/>
  <c r="I67" i="19"/>
  <c r="J67" i="19"/>
  <c r="H67" i="19"/>
  <c r="I68" i="19"/>
  <c r="J68" i="19"/>
  <c r="H68" i="19"/>
  <c r="G77" i="19"/>
  <c r="I69" i="19"/>
  <c r="J69" i="19"/>
  <c r="H69" i="19"/>
  <c r="I70" i="19"/>
  <c r="J70" i="19"/>
  <c r="H70" i="19"/>
  <c r="I71" i="19"/>
  <c r="J71" i="19"/>
  <c r="H71" i="19"/>
  <c r="I72" i="19"/>
  <c r="J72" i="19"/>
  <c r="H72" i="19"/>
  <c r="I73" i="19"/>
  <c r="J73" i="19"/>
  <c r="H73" i="19"/>
  <c r="I74" i="19"/>
  <c r="J74" i="19"/>
  <c r="H74" i="19"/>
  <c r="I75" i="19"/>
  <c r="J75" i="19"/>
  <c r="H75" i="19"/>
  <c r="I76" i="19"/>
  <c r="J76" i="19"/>
  <c r="H76" i="19"/>
  <c r="G79" i="19"/>
  <c r="I80" i="19"/>
  <c r="J80" i="19"/>
  <c r="H80" i="19"/>
  <c r="I81" i="19"/>
  <c r="J81" i="19"/>
  <c r="H81" i="19"/>
  <c r="I82" i="19"/>
  <c r="J82" i="19"/>
  <c r="H82" i="19"/>
  <c r="G91" i="19"/>
  <c r="I83" i="19"/>
  <c r="J83" i="19"/>
  <c r="H83" i="19"/>
  <c r="J84" i="19"/>
  <c r="I84" i="19"/>
  <c r="H84" i="19"/>
  <c r="J87" i="19"/>
  <c r="I87" i="19"/>
  <c r="H87" i="19"/>
  <c r="J96" i="19"/>
  <c r="I96" i="19"/>
  <c r="H96" i="19"/>
  <c r="J100" i="19"/>
  <c r="I100" i="19"/>
  <c r="H100" i="19"/>
  <c r="J104" i="19"/>
  <c r="I104" i="19"/>
  <c r="H104" i="19"/>
  <c r="J108" i="19"/>
  <c r="I108" i="19"/>
  <c r="H108" i="19"/>
  <c r="G107" i="19"/>
  <c r="J158" i="19"/>
  <c r="I158" i="19"/>
  <c r="H158" i="19"/>
  <c r="J160" i="19"/>
  <c r="I160" i="19"/>
  <c r="H160" i="19"/>
  <c r="J159" i="19"/>
  <c r="H159" i="19"/>
  <c r="I159" i="19"/>
  <c r="R144" i="19"/>
  <c r="Q144" i="19"/>
  <c r="P144" i="19"/>
  <c r="R110" i="19"/>
  <c r="Q110" i="19"/>
  <c r="P110" i="19"/>
  <c r="R142" i="19"/>
  <c r="Q142" i="19"/>
  <c r="P142" i="19"/>
  <c r="O21" i="19"/>
  <c r="Q13" i="19"/>
  <c r="R13" i="19"/>
  <c r="P13" i="19"/>
  <c r="Q15" i="19"/>
  <c r="R15" i="19"/>
  <c r="P15" i="19"/>
  <c r="Q12" i="19"/>
  <c r="R12" i="19"/>
  <c r="P12" i="19"/>
  <c r="R114" i="19"/>
  <c r="Q114" i="19"/>
  <c r="P114" i="19"/>
  <c r="R123" i="19"/>
  <c r="Q123" i="19"/>
  <c r="P123" i="19"/>
  <c r="R131" i="19"/>
  <c r="Q131" i="19"/>
  <c r="P131" i="19"/>
  <c r="R140" i="19"/>
  <c r="Q140" i="19"/>
  <c r="P140" i="19"/>
  <c r="R157" i="19"/>
  <c r="Q157" i="19"/>
  <c r="P157" i="19"/>
  <c r="R160" i="19"/>
  <c r="Q160" i="19"/>
  <c r="P160" i="19"/>
  <c r="Q17" i="19"/>
  <c r="R17" i="19"/>
  <c r="P17" i="19"/>
  <c r="Q14" i="19"/>
  <c r="P14" i="19"/>
  <c r="R14" i="19"/>
  <c r="R112" i="19"/>
  <c r="Q112" i="19"/>
  <c r="P112" i="19"/>
  <c r="R129" i="19"/>
  <c r="Q129" i="19"/>
  <c r="P129" i="19"/>
  <c r="R138" i="19"/>
  <c r="Q138" i="19"/>
  <c r="P138" i="19"/>
  <c r="R146" i="19"/>
  <c r="Q146" i="19"/>
  <c r="P146" i="19"/>
  <c r="R155" i="19"/>
  <c r="Q155" i="19"/>
  <c r="P155" i="19"/>
  <c r="N161" i="19"/>
  <c r="N135" i="19"/>
  <c r="N133" i="19"/>
  <c r="N105" i="19"/>
  <c r="N91" i="19"/>
  <c r="N79" i="19"/>
  <c r="N77" i="19"/>
  <c r="N65" i="19"/>
  <c r="N63" i="19"/>
  <c r="N51" i="19"/>
  <c r="N49" i="19"/>
  <c r="N37" i="19"/>
  <c r="N149" i="19"/>
  <c r="N147" i="19"/>
  <c r="N121" i="19"/>
  <c r="N119" i="19"/>
  <c r="N107" i="19"/>
  <c r="M7" i="19"/>
  <c r="N23" i="19"/>
  <c r="N9" i="19"/>
  <c r="N93" i="19"/>
  <c r="N35" i="19"/>
  <c r="N21" i="19"/>
  <c r="Q11" i="19"/>
  <c r="R11" i="19"/>
  <c r="P11" i="19"/>
  <c r="Q18" i="19"/>
  <c r="R18" i="19"/>
  <c r="P18" i="19"/>
  <c r="R158" i="19"/>
  <c r="Q158" i="19"/>
  <c r="P158" i="19"/>
  <c r="R85" i="19"/>
  <c r="Q85" i="19"/>
  <c r="P85" i="19"/>
  <c r="R89" i="19"/>
  <c r="Q89" i="19"/>
  <c r="P89" i="19"/>
  <c r="R94" i="19"/>
  <c r="Q94" i="19"/>
  <c r="O93" i="19"/>
  <c r="P94" i="19"/>
  <c r="R98" i="19"/>
  <c r="Q98" i="19"/>
  <c r="P98" i="19"/>
  <c r="R102" i="19"/>
  <c r="Q102" i="19"/>
  <c r="P102" i="19"/>
  <c r="R86" i="19"/>
  <c r="Q86" i="19"/>
  <c r="P86" i="19"/>
  <c r="R90" i="19"/>
  <c r="Q90" i="19"/>
  <c r="P90" i="19"/>
  <c r="R95" i="19"/>
  <c r="Q95" i="19"/>
  <c r="P95" i="19"/>
  <c r="R99" i="19"/>
  <c r="Q99" i="19"/>
  <c r="P99" i="19"/>
  <c r="R103" i="19"/>
  <c r="Q103" i="19"/>
  <c r="P103" i="19"/>
  <c r="R109" i="19"/>
  <c r="Q109" i="19"/>
  <c r="P109" i="19"/>
  <c r="R108" i="19"/>
  <c r="Q108" i="19"/>
  <c r="P108" i="19"/>
  <c r="O107" i="19"/>
  <c r="R111" i="19"/>
  <c r="Q111" i="19"/>
  <c r="P111" i="19"/>
  <c r="O119" i="19"/>
  <c r="R113" i="19"/>
  <c r="Q113" i="19"/>
  <c r="P113" i="19"/>
  <c r="R115" i="19"/>
  <c r="Q115" i="19"/>
  <c r="P115" i="19"/>
  <c r="R117" i="19"/>
  <c r="Q117" i="19"/>
  <c r="P117" i="19"/>
  <c r="R122" i="19"/>
  <c r="Q122" i="19"/>
  <c r="P122" i="19"/>
  <c r="O121" i="19"/>
  <c r="R124" i="19"/>
  <c r="Q124" i="19"/>
  <c r="P124" i="19"/>
  <c r="R126" i="19"/>
  <c r="Q126" i="19"/>
  <c r="P126" i="19"/>
  <c r="R128" i="19"/>
  <c r="Q128" i="19"/>
  <c r="P128" i="19"/>
  <c r="R130" i="19"/>
  <c r="Q130" i="19"/>
  <c r="P130" i="19"/>
  <c r="R132" i="19"/>
  <c r="Q132" i="19"/>
  <c r="P132" i="19"/>
  <c r="R137" i="19"/>
  <c r="Q137" i="19"/>
  <c r="P137" i="19"/>
  <c r="R139" i="19"/>
  <c r="Q139" i="19"/>
  <c r="P139" i="19"/>
  <c r="O147" i="19"/>
  <c r="R141" i="19"/>
  <c r="Q141" i="19"/>
  <c r="P141" i="19"/>
  <c r="R143" i="19"/>
  <c r="Q143" i="19"/>
  <c r="P143" i="19"/>
  <c r="R145" i="19"/>
  <c r="Q145" i="19"/>
  <c r="P145" i="19"/>
  <c r="R150" i="19"/>
  <c r="Q150" i="19"/>
  <c r="P150" i="19"/>
  <c r="O149" i="19"/>
  <c r="R152" i="19"/>
  <c r="Q152" i="19"/>
  <c r="P152" i="19"/>
  <c r="R154" i="19"/>
  <c r="Q154" i="19"/>
  <c r="P154" i="19"/>
  <c r="R156" i="19"/>
  <c r="Q156" i="19"/>
  <c r="P156" i="19"/>
  <c r="R87" i="19"/>
  <c r="Q87" i="19"/>
  <c r="P87" i="19"/>
  <c r="R96" i="19"/>
  <c r="Q96" i="19"/>
  <c r="P96" i="19"/>
  <c r="R100" i="19"/>
  <c r="Q100" i="19"/>
  <c r="P100" i="19"/>
  <c r="R104" i="19"/>
  <c r="Q104" i="19"/>
  <c r="P104" i="19"/>
  <c r="R84" i="19"/>
  <c r="P84" i="19"/>
  <c r="Q84" i="19"/>
  <c r="Q19" i="19"/>
  <c r="R19" i="19"/>
  <c r="P19" i="19"/>
  <c r="Q20" i="19"/>
  <c r="P20" i="19"/>
  <c r="R20" i="19"/>
  <c r="O23" i="19"/>
  <c r="Q24" i="19"/>
  <c r="R24" i="19"/>
  <c r="P24" i="19"/>
  <c r="Q25" i="19"/>
  <c r="P25" i="19"/>
  <c r="R25" i="19"/>
  <c r="Q26" i="19"/>
  <c r="R26" i="19"/>
  <c r="P26" i="19"/>
  <c r="O35" i="19"/>
  <c r="Q27" i="19"/>
  <c r="P27" i="19"/>
  <c r="R27" i="19"/>
  <c r="Q28" i="19"/>
  <c r="R28" i="19"/>
  <c r="P28" i="19"/>
  <c r="Q29" i="19"/>
  <c r="P29" i="19"/>
  <c r="R29" i="19"/>
  <c r="Q30" i="19"/>
  <c r="R30" i="19"/>
  <c r="P30" i="19"/>
  <c r="Q31" i="19"/>
  <c r="P31" i="19"/>
  <c r="R31" i="19"/>
  <c r="Q32" i="19"/>
  <c r="R32" i="19"/>
  <c r="P32" i="19"/>
  <c r="Q33" i="19"/>
  <c r="R33" i="19"/>
  <c r="P33" i="19"/>
  <c r="Q34" i="19"/>
  <c r="P34" i="19"/>
  <c r="R34" i="19"/>
  <c r="O37" i="19"/>
  <c r="Q38" i="19"/>
  <c r="R38" i="19"/>
  <c r="P38" i="19"/>
  <c r="Q39" i="19"/>
  <c r="R39" i="19"/>
  <c r="P39" i="19"/>
  <c r="Q40" i="19"/>
  <c r="R40" i="19"/>
  <c r="P40" i="19"/>
  <c r="O49" i="19"/>
  <c r="Q41" i="19"/>
  <c r="P41" i="19"/>
  <c r="R41" i="19"/>
  <c r="Q42" i="19"/>
  <c r="R42" i="19"/>
  <c r="P42" i="19"/>
  <c r="Q43" i="19"/>
  <c r="P43" i="19"/>
  <c r="R43" i="19"/>
  <c r="Q44" i="19"/>
  <c r="R44" i="19"/>
  <c r="P44" i="19"/>
  <c r="Q45" i="19"/>
  <c r="R45" i="19"/>
  <c r="P45" i="19"/>
  <c r="Q46" i="19"/>
  <c r="R46" i="19"/>
  <c r="P46" i="19"/>
  <c r="Q47" i="19"/>
  <c r="R47" i="19"/>
  <c r="P47" i="19"/>
  <c r="Q48" i="19"/>
  <c r="R48" i="19"/>
  <c r="P48" i="19"/>
  <c r="O51" i="19"/>
  <c r="Q52" i="19"/>
  <c r="R52" i="19"/>
  <c r="P52" i="19"/>
  <c r="Q53" i="19"/>
  <c r="R53" i="19"/>
  <c r="P53" i="19"/>
  <c r="Q54" i="19"/>
  <c r="R54" i="19"/>
  <c r="P54" i="19"/>
  <c r="O63" i="19"/>
  <c r="Q55" i="19"/>
  <c r="R55" i="19"/>
  <c r="P55" i="19"/>
  <c r="Q56" i="19"/>
  <c r="R56" i="19"/>
  <c r="P56" i="19"/>
  <c r="Q57" i="19"/>
  <c r="R57" i="19"/>
  <c r="P57" i="19"/>
  <c r="Q58" i="19"/>
  <c r="R58" i="19"/>
  <c r="P58" i="19"/>
  <c r="Q59" i="19"/>
  <c r="R59" i="19"/>
  <c r="P59" i="19"/>
  <c r="Q60" i="19"/>
  <c r="R60" i="19"/>
  <c r="P60" i="19"/>
  <c r="Q61" i="19"/>
  <c r="R61" i="19"/>
  <c r="P61" i="19"/>
  <c r="Q62" i="19"/>
  <c r="R62" i="19"/>
  <c r="P62" i="19"/>
  <c r="O65" i="19"/>
  <c r="Q66" i="19"/>
  <c r="R66" i="19"/>
  <c r="P66" i="19"/>
  <c r="Q67" i="19"/>
  <c r="R67" i="19"/>
  <c r="P67" i="19"/>
  <c r="Q68" i="19"/>
  <c r="R68" i="19"/>
  <c r="P68" i="19"/>
  <c r="O77" i="19"/>
  <c r="Q69" i="19"/>
  <c r="R69" i="19"/>
  <c r="P69" i="19"/>
  <c r="Q70" i="19"/>
  <c r="R70" i="19"/>
  <c r="P70" i="19"/>
  <c r="Q71" i="19"/>
  <c r="R71" i="19"/>
  <c r="P71" i="19"/>
  <c r="Q72" i="19"/>
  <c r="R72" i="19"/>
  <c r="P72" i="19"/>
  <c r="Q73" i="19"/>
  <c r="R73" i="19"/>
  <c r="P73" i="19"/>
  <c r="Q74" i="19"/>
  <c r="R74" i="19"/>
  <c r="P74" i="19"/>
  <c r="Q75" i="19"/>
  <c r="R75" i="19"/>
  <c r="P75" i="19"/>
  <c r="Q76" i="19"/>
  <c r="R76" i="19"/>
  <c r="P76" i="19"/>
  <c r="O79" i="19"/>
  <c r="Q80" i="19"/>
  <c r="R80" i="19"/>
  <c r="P80" i="19"/>
  <c r="Q81" i="19"/>
  <c r="R81" i="19"/>
  <c r="P81" i="19"/>
  <c r="Q82" i="19"/>
  <c r="R82" i="19"/>
  <c r="P82" i="19"/>
  <c r="O91" i="19"/>
  <c r="Q83" i="19"/>
  <c r="R83" i="19"/>
  <c r="P83" i="19"/>
  <c r="R88" i="19"/>
  <c r="Q88" i="19"/>
  <c r="P88" i="19"/>
  <c r="R97" i="19"/>
  <c r="Q97" i="19"/>
  <c r="O105" i="19"/>
  <c r="P97" i="19"/>
  <c r="R101" i="19"/>
  <c r="Q101" i="19"/>
  <c r="P101" i="19"/>
  <c r="P159" i="19"/>
  <c r="R159" i="19"/>
  <c r="Q159" i="19"/>
  <c r="R118" i="19"/>
  <c r="Q118" i="19"/>
  <c r="P118" i="19"/>
  <c r="R151" i="19"/>
  <c r="Q151" i="19"/>
  <c r="P151" i="19"/>
  <c r="R116" i="19"/>
  <c r="Q116" i="19"/>
  <c r="P116" i="19"/>
  <c r="R127" i="19"/>
  <c r="Q127" i="19"/>
  <c r="P127" i="19"/>
  <c r="E105" i="19"/>
  <c r="E149" i="19"/>
  <c r="E147" i="19"/>
  <c r="E121" i="19"/>
  <c r="E119" i="19"/>
  <c r="E107" i="19"/>
  <c r="E91" i="19"/>
  <c r="E79" i="19"/>
  <c r="E77" i="19"/>
  <c r="E65" i="19"/>
  <c r="E63" i="19"/>
  <c r="E51" i="19"/>
  <c r="E49" i="19"/>
  <c r="E37" i="19"/>
  <c r="E35" i="19"/>
  <c r="E23" i="19"/>
  <c r="E93" i="19"/>
  <c r="E161" i="19"/>
  <c r="E135" i="19"/>
  <c r="D7" i="19"/>
  <c r="E133" i="19"/>
  <c r="E9" i="19"/>
  <c r="E21" i="19"/>
  <c r="AA16" i="17"/>
  <c r="Z16" i="17"/>
  <c r="Y16" i="17"/>
  <c r="X16" i="17"/>
  <c r="W16" i="17"/>
  <c r="W17" i="16"/>
  <c r="Z17" i="16"/>
  <c r="Y17" i="16"/>
  <c r="X17" i="16"/>
  <c r="Y18" i="16"/>
  <c r="X18" i="16"/>
  <c r="W18" i="16"/>
  <c r="AA18" i="16"/>
  <c r="Z18" i="16"/>
  <c r="Y14" i="16"/>
  <c r="X14" i="16"/>
  <c r="W14" i="16"/>
  <c r="Z14" i="16"/>
  <c r="Y10" i="16"/>
  <c r="X10" i="16"/>
  <c r="V9" i="16"/>
  <c r="AA14" i="16" s="1"/>
  <c r="W10" i="16"/>
  <c r="AA10" i="16"/>
  <c r="Z10" i="16"/>
  <c r="AA12" i="17"/>
  <c r="Z12" i="17"/>
  <c r="Y12" i="17"/>
  <c r="X12" i="17"/>
  <c r="W12" i="17"/>
  <c r="Y11" i="17"/>
  <c r="X11" i="17"/>
  <c r="W11" i="17"/>
  <c r="AA11" i="17"/>
  <c r="Z11" i="17"/>
  <c r="Y15" i="17"/>
  <c r="X15" i="17"/>
  <c r="W15" i="17"/>
  <c r="AA15" i="17"/>
  <c r="Z15" i="17"/>
  <c r="Y19" i="17"/>
  <c r="X19" i="17"/>
  <c r="W19" i="17"/>
  <c r="AA19" i="17"/>
  <c r="Z19" i="17"/>
  <c r="W14" i="17"/>
  <c r="AA14" i="17"/>
  <c r="Z14" i="17"/>
  <c r="Y14" i="17"/>
  <c r="X14" i="17"/>
  <c r="W18" i="17"/>
  <c r="Y18" i="17"/>
  <c r="AA18" i="17"/>
  <c r="Z18" i="17"/>
  <c r="X18" i="17"/>
  <c r="AA19" i="16"/>
  <c r="Z19" i="16"/>
  <c r="Y19" i="16"/>
  <c r="X19" i="16"/>
  <c r="W19" i="16"/>
  <c r="AA15" i="16"/>
  <c r="Z15" i="16"/>
  <c r="Y15" i="16"/>
  <c r="X15" i="16"/>
  <c r="W15" i="16"/>
  <c r="AA11" i="16"/>
  <c r="Z11" i="16"/>
  <c r="Y11" i="16"/>
  <c r="X11" i="16"/>
  <c r="W11" i="16"/>
  <c r="L148" i="13"/>
  <c r="K148" i="13"/>
  <c r="I148" i="13"/>
  <c r="M148" i="13"/>
  <c r="J148" i="13"/>
  <c r="L130" i="13"/>
  <c r="K130" i="13"/>
  <c r="I130" i="13"/>
  <c r="M130" i="13"/>
  <c r="J130" i="13"/>
  <c r="L113" i="13"/>
  <c r="K113" i="13"/>
  <c r="I113" i="13"/>
  <c r="M113" i="13"/>
  <c r="J113" i="13"/>
  <c r="L96" i="13"/>
  <c r="K96" i="13"/>
  <c r="I96" i="13"/>
  <c r="H104" i="13"/>
  <c r="M96" i="13"/>
  <c r="J96" i="13"/>
  <c r="M87" i="13"/>
  <c r="L87" i="13"/>
  <c r="J87" i="13"/>
  <c r="I87" i="13"/>
  <c r="K87" i="13"/>
  <c r="M79" i="13"/>
  <c r="L79" i="13"/>
  <c r="J79" i="13"/>
  <c r="I79" i="13"/>
  <c r="K79" i="13"/>
  <c r="L70" i="13"/>
  <c r="J70" i="13"/>
  <c r="M70" i="13"/>
  <c r="K70" i="13"/>
  <c r="I70" i="13"/>
  <c r="L61" i="13"/>
  <c r="J61" i="13"/>
  <c r="M61" i="13"/>
  <c r="K61" i="13"/>
  <c r="I61" i="13"/>
  <c r="L53" i="13"/>
  <c r="J53" i="13"/>
  <c r="M53" i="13"/>
  <c r="I53" i="13"/>
  <c r="K53" i="13"/>
  <c r="L44" i="13"/>
  <c r="J44" i="13"/>
  <c r="K44" i="13"/>
  <c r="M44" i="13"/>
  <c r="I44" i="13"/>
  <c r="L36" i="13"/>
  <c r="J36" i="13"/>
  <c r="I36" i="13"/>
  <c r="M36" i="13"/>
  <c r="K36" i="13"/>
  <c r="L27" i="13"/>
  <c r="J27" i="13"/>
  <c r="K27" i="13"/>
  <c r="I27" i="13"/>
  <c r="M27" i="13"/>
  <c r="Z15" i="13"/>
  <c r="X15" i="13"/>
  <c r="AA15" i="13"/>
  <c r="Y15" i="13"/>
  <c r="W15" i="13"/>
  <c r="Z11" i="13"/>
  <c r="X11" i="13"/>
  <c r="AA11" i="13"/>
  <c r="Y11" i="13"/>
  <c r="W11" i="13"/>
  <c r="N47" i="12"/>
  <c r="L47" i="12"/>
  <c r="J47" i="12"/>
  <c r="K47" i="12"/>
  <c r="M47" i="12"/>
  <c r="I47" i="12"/>
  <c r="N43" i="12"/>
  <c r="L43" i="12"/>
  <c r="J43" i="12"/>
  <c r="I43" i="12"/>
  <c r="M43" i="12"/>
  <c r="K43" i="12"/>
  <c r="N39" i="12"/>
  <c r="L39" i="12"/>
  <c r="J39" i="12"/>
  <c r="K39" i="12"/>
  <c r="I39" i="12"/>
  <c r="M39" i="12"/>
  <c r="N35" i="12"/>
  <c r="L35" i="12"/>
  <c r="J35" i="12"/>
  <c r="M35" i="12"/>
  <c r="K35" i="12"/>
  <c r="I35" i="12"/>
  <c r="N31" i="12"/>
  <c r="L31" i="12"/>
  <c r="J31" i="12"/>
  <c r="M31" i="12"/>
  <c r="K31" i="12"/>
  <c r="I31" i="12"/>
  <c r="N27" i="12"/>
  <c r="L27" i="12"/>
  <c r="J27" i="12"/>
  <c r="M27" i="12"/>
  <c r="K27" i="12"/>
  <c r="I27" i="12"/>
  <c r="N23" i="12"/>
  <c r="L23" i="12"/>
  <c r="J23" i="12"/>
  <c r="M23" i="12"/>
  <c r="K23" i="12"/>
  <c r="I23" i="12"/>
  <c r="N19" i="12"/>
  <c r="L19" i="12"/>
  <c r="J19" i="12"/>
  <c r="M19" i="12"/>
  <c r="I19" i="12"/>
  <c r="K19" i="12"/>
  <c r="N15" i="12"/>
  <c r="L15" i="12"/>
  <c r="J15" i="12"/>
  <c r="K15" i="12"/>
  <c r="M15" i="12"/>
  <c r="I15" i="12"/>
  <c r="O59" i="10"/>
  <c r="N59" i="10"/>
  <c r="AA17" i="15"/>
  <c r="Z17" i="15"/>
  <c r="Y17" i="15"/>
  <c r="X17" i="15"/>
  <c r="W17" i="15"/>
  <c r="M158" i="13"/>
  <c r="K158" i="13"/>
  <c r="I158" i="13"/>
  <c r="J158" i="13"/>
  <c r="L158" i="13"/>
  <c r="M141" i="13"/>
  <c r="K141" i="13"/>
  <c r="I141" i="13"/>
  <c r="J141" i="13"/>
  <c r="L141" i="13"/>
  <c r="M124" i="13"/>
  <c r="K124" i="13"/>
  <c r="I124" i="13"/>
  <c r="J124" i="13"/>
  <c r="H132" i="13"/>
  <c r="L124" i="13"/>
  <c r="M107" i="13"/>
  <c r="K107" i="13"/>
  <c r="I107" i="13"/>
  <c r="J107" i="13"/>
  <c r="L107" i="13"/>
  <c r="I84" i="13"/>
  <c r="M84" i="13"/>
  <c r="K84" i="13"/>
  <c r="J84" i="13"/>
  <c r="L84" i="13"/>
  <c r="I75" i="13"/>
  <c r="M75" i="13"/>
  <c r="K75" i="13"/>
  <c r="L75" i="13"/>
  <c r="J75" i="13"/>
  <c r="I67" i="13"/>
  <c r="M67" i="13"/>
  <c r="K67" i="13"/>
  <c r="J67" i="13"/>
  <c r="L67" i="13"/>
  <c r="I58" i="13"/>
  <c r="M58" i="13"/>
  <c r="K58" i="13"/>
  <c r="L58" i="13"/>
  <c r="J58" i="13"/>
  <c r="I50" i="13"/>
  <c r="M50" i="13"/>
  <c r="K50" i="13"/>
  <c r="L50" i="13"/>
  <c r="J50" i="13"/>
  <c r="I41" i="13"/>
  <c r="M41" i="13"/>
  <c r="K41" i="13"/>
  <c r="L41" i="13"/>
  <c r="J41" i="13"/>
  <c r="I32" i="13"/>
  <c r="M32" i="13"/>
  <c r="K32" i="13"/>
  <c r="L32" i="13"/>
  <c r="J32" i="13"/>
  <c r="I24" i="13"/>
  <c r="M24" i="13"/>
  <c r="K24" i="13"/>
  <c r="L24" i="13"/>
  <c r="J24" i="13"/>
  <c r="I18" i="13"/>
  <c r="M18" i="13"/>
  <c r="K18" i="13"/>
  <c r="J18" i="13"/>
  <c r="L18" i="13"/>
  <c r="I14" i="13"/>
  <c r="M14" i="13"/>
  <c r="K14" i="13"/>
  <c r="L14" i="13"/>
  <c r="J14" i="13"/>
  <c r="I10" i="13"/>
  <c r="M10" i="13"/>
  <c r="K10" i="13"/>
  <c r="J10" i="13"/>
  <c r="L10" i="13"/>
  <c r="I9" i="12"/>
  <c r="H56" i="12"/>
  <c r="M9" i="12"/>
  <c r="K9" i="12"/>
  <c r="N9" i="12"/>
  <c r="L9" i="12"/>
  <c r="J9" i="12"/>
  <c r="N62" i="10"/>
  <c r="O62" i="10"/>
  <c r="N54" i="10"/>
  <c r="O54" i="10"/>
  <c r="L83" i="17"/>
  <c r="K83" i="17"/>
  <c r="J83" i="17"/>
  <c r="I83" i="17"/>
  <c r="H91" i="17"/>
  <c r="M83" i="17"/>
  <c r="Z12" i="15"/>
  <c r="Y12" i="15"/>
  <c r="X12" i="15"/>
  <c r="W12" i="15"/>
  <c r="AA12" i="15"/>
  <c r="Z16" i="15"/>
  <c r="Y16" i="15"/>
  <c r="X16" i="15"/>
  <c r="W16" i="15"/>
  <c r="AA16" i="15"/>
  <c r="Z20" i="15"/>
  <c r="Y20" i="15"/>
  <c r="X20" i="15"/>
  <c r="W20" i="15"/>
  <c r="AA20" i="15"/>
  <c r="X11" i="15"/>
  <c r="W11" i="15"/>
  <c r="AA11" i="15"/>
  <c r="Z11" i="15"/>
  <c r="Y11" i="15"/>
  <c r="X15" i="15"/>
  <c r="W15" i="15"/>
  <c r="AA15" i="15"/>
  <c r="Z15" i="15"/>
  <c r="Y15" i="15"/>
  <c r="X19" i="15"/>
  <c r="W19" i="15"/>
  <c r="AA19" i="15"/>
  <c r="Y19" i="15"/>
  <c r="Z19" i="15"/>
  <c r="AA10" i="15"/>
  <c r="Z10" i="15"/>
  <c r="Y10" i="15"/>
  <c r="W10" i="15"/>
  <c r="X10" i="15"/>
  <c r="AA14" i="15"/>
  <c r="Z14" i="15"/>
  <c r="Y14" i="15"/>
  <c r="X14" i="15"/>
  <c r="W14" i="15"/>
  <c r="AA18" i="15"/>
  <c r="Z18" i="15"/>
  <c r="Y18" i="15"/>
  <c r="X18" i="15"/>
  <c r="W18" i="15"/>
  <c r="V16" i="14"/>
  <c r="T16" i="14"/>
  <c r="U16" i="14"/>
  <c r="L155" i="13"/>
  <c r="J155" i="13"/>
  <c r="K155" i="13"/>
  <c r="I155" i="13"/>
  <c r="M155" i="13"/>
  <c r="L138" i="13"/>
  <c r="J138" i="13"/>
  <c r="K138" i="13"/>
  <c r="I138" i="13"/>
  <c r="H146" i="13"/>
  <c r="M138" i="13"/>
  <c r="L121" i="13"/>
  <c r="J121" i="13"/>
  <c r="K121" i="13"/>
  <c r="I121" i="13"/>
  <c r="M121" i="13"/>
  <c r="L103" i="13"/>
  <c r="J103" i="13"/>
  <c r="K103" i="13"/>
  <c r="I103" i="13"/>
  <c r="M103" i="13"/>
  <c r="K89" i="13"/>
  <c r="I89" i="13"/>
  <c r="L89" i="13"/>
  <c r="J89" i="13"/>
  <c r="M89" i="13"/>
  <c r="J81" i="13"/>
  <c r="I81" i="13"/>
  <c r="L81" i="13"/>
  <c r="K81" i="13"/>
  <c r="M81" i="13"/>
  <c r="J72" i="13"/>
  <c r="I72" i="13"/>
  <c r="L72" i="13"/>
  <c r="M72" i="13"/>
  <c r="K72" i="13"/>
  <c r="J64" i="13"/>
  <c r="I64" i="13"/>
  <c r="L64" i="13"/>
  <c r="M64" i="13"/>
  <c r="K64" i="13"/>
  <c r="J55" i="13"/>
  <c r="I55" i="13"/>
  <c r="L55" i="13"/>
  <c r="M55" i="13"/>
  <c r="K55" i="13"/>
  <c r="J46" i="13"/>
  <c r="I46" i="13"/>
  <c r="L46" i="13"/>
  <c r="K46" i="13"/>
  <c r="M46" i="13"/>
  <c r="J38" i="13"/>
  <c r="I38" i="13"/>
  <c r="L38" i="13"/>
  <c r="M38" i="13"/>
  <c r="K38" i="13"/>
  <c r="J29" i="13"/>
  <c r="I29" i="13"/>
  <c r="L29" i="13"/>
  <c r="K29" i="13"/>
  <c r="M29" i="13"/>
  <c r="X16" i="13"/>
  <c r="W16" i="13"/>
  <c r="Z16" i="13"/>
  <c r="AA16" i="13"/>
  <c r="Y16" i="13"/>
  <c r="X12" i="13"/>
  <c r="W12" i="13"/>
  <c r="V20" i="13"/>
  <c r="Z12" i="13"/>
  <c r="AA12" i="13"/>
  <c r="Y12" i="13"/>
  <c r="X8" i="13"/>
  <c r="W8" i="13"/>
  <c r="Z8" i="13"/>
  <c r="AA8" i="13"/>
  <c r="Y8" i="13"/>
  <c r="J52" i="12"/>
  <c r="I52" i="12"/>
  <c r="N52" i="12"/>
  <c r="L52" i="12"/>
  <c r="M52" i="12"/>
  <c r="K52" i="12"/>
  <c r="J48" i="12"/>
  <c r="I48" i="12"/>
  <c r="N48" i="12"/>
  <c r="L48" i="12"/>
  <c r="K48" i="12"/>
  <c r="M48" i="12"/>
  <c r="J44" i="12"/>
  <c r="I44" i="12"/>
  <c r="N44" i="12"/>
  <c r="L44" i="12"/>
  <c r="M44" i="12"/>
  <c r="K44" i="12"/>
  <c r="J40" i="12"/>
  <c r="I40" i="12"/>
  <c r="N40" i="12"/>
  <c r="L40" i="12"/>
  <c r="K40" i="12"/>
  <c r="M40" i="12"/>
  <c r="J36" i="12"/>
  <c r="I36" i="12"/>
  <c r="N36" i="12"/>
  <c r="L36" i="12"/>
  <c r="M36" i="12"/>
  <c r="K36" i="12"/>
  <c r="J32" i="12"/>
  <c r="I32" i="12"/>
  <c r="N32" i="12"/>
  <c r="L32" i="12"/>
  <c r="M32" i="12"/>
  <c r="K32" i="12"/>
  <c r="J28" i="12"/>
  <c r="I28" i="12"/>
  <c r="N28" i="12"/>
  <c r="L28" i="12"/>
  <c r="M28" i="12"/>
  <c r="K28" i="12"/>
  <c r="J24" i="12"/>
  <c r="I24" i="12"/>
  <c r="N24" i="12"/>
  <c r="L24" i="12"/>
  <c r="M24" i="12"/>
  <c r="K24" i="12"/>
  <c r="J20" i="12"/>
  <c r="I20" i="12"/>
  <c r="N20" i="12"/>
  <c r="L20" i="12"/>
  <c r="M20" i="12"/>
  <c r="K20" i="12"/>
  <c r="J16" i="12"/>
  <c r="I16" i="12"/>
  <c r="N16" i="12"/>
  <c r="L16" i="12"/>
  <c r="K16" i="12"/>
  <c r="M16" i="12"/>
  <c r="O57" i="10"/>
  <c r="N57" i="10"/>
  <c r="M56" i="17"/>
  <c r="L56" i="17"/>
  <c r="I56" i="17"/>
  <c r="K56" i="17"/>
  <c r="J56" i="17"/>
  <c r="M71" i="17"/>
  <c r="L71" i="17"/>
  <c r="K71" i="17"/>
  <c r="J71" i="17"/>
  <c r="I71" i="17"/>
  <c r="M73" i="17"/>
  <c r="L73" i="17"/>
  <c r="I73" i="17"/>
  <c r="K73" i="17"/>
  <c r="J73" i="17"/>
  <c r="L100" i="17"/>
  <c r="K100" i="17"/>
  <c r="J100" i="17"/>
  <c r="I100" i="17"/>
  <c r="M100" i="17"/>
  <c r="M80" i="17"/>
  <c r="H79" i="17"/>
  <c r="L80" i="17"/>
  <c r="K80" i="17"/>
  <c r="J80" i="17"/>
  <c r="I80" i="17"/>
  <c r="M82" i="17"/>
  <c r="L82" i="17"/>
  <c r="I82" i="17"/>
  <c r="K82" i="17"/>
  <c r="J82" i="17"/>
  <c r="M113" i="17"/>
  <c r="L113" i="17"/>
  <c r="K113" i="17"/>
  <c r="J113" i="17"/>
  <c r="I113" i="17"/>
  <c r="M88" i="17"/>
  <c r="L88" i="17"/>
  <c r="K88" i="17"/>
  <c r="J88" i="17"/>
  <c r="I88" i="17"/>
  <c r="M90" i="17"/>
  <c r="L90" i="17"/>
  <c r="I90" i="17"/>
  <c r="K90" i="17"/>
  <c r="J90" i="17"/>
  <c r="M151" i="17"/>
  <c r="L151" i="17"/>
  <c r="K151" i="17"/>
  <c r="J151" i="17"/>
  <c r="I151" i="17"/>
  <c r="L57" i="17"/>
  <c r="K57" i="17"/>
  <c r="J57" i="17"/>
  <c r="I57" i="17"/>
  <c r="M57" i="17"/>
  <c r="M97" i="17"/>
  <c r="L97" i="17"/>
  <c r="K97" i="17"/>
  <c r="J97" i="17"/>
  <c r="H105" i="17"/>
  <c r="I97" i="17"/>
  <c r="M99" i="17"/>
  <c r="L99" i="17"/>
  <c r="I99" i="17"/>
  <c r="K99" i="17"/>
  <c r="J99" i="17"/>
  <c r="I115" i="17"/>
  <c r="M115" i="17"/>
  <c r="L115" i="17"/>
  <c r="K115" i="17"/>
  <c r="J115" i="17"/>
  <c r="M139" i="17"/>
  <c r="L139" i="17"/>
  <c r="K139" i="17"/>
  <c r="J139" i="17"/>
  <c r="I139" i="17"/>
  <c r="H147" i="17"/>
  <c r="L66" i="17"/>
  <c r="K66" i="17"/>
  <c r="J66" i="17"/>
  <c r="I66" i="17"/>
  <c r="M66" i="17"/>
  <c r="H65" i="17"/>
  <c r="L74" i="17"/>
  <c r="K74" i="17"/>
  <c r="J74" i="17"/>
  <c r="I74" i="17"/>
  <c r="M74" i="17"/>
  <c r="L116" i="17"/>
  <c r="K116" i="17"/>
  <c r="J116" i="17"/>
  <c r="I116" i="17"/>
  <c r="M116" i="17"/>
  <c r="M125" i="17"/>
  <c r="L125" i="17"/>
  <c r="K125" i="17"/>
  <c r="J125" i="17"/>
  <c r="I125" i="17"/>
  <c r="H133" i="17"/>
  <c r="M159" i="17"/>
  <c r="L159" i="17"/>
  <c r="K159" i="17"/>
  <c r="J159" i="17"/>
  <c r="I159" i="17"/>
  <c r="M59" i="17"/>
  <c r="L59" i="17"/>
  <c r="K59" i="17"/>
  <c r="J59" i="17"/>
  <c r="I59" i="17"/>
  <c r="M68" i="17"/>
  <c r="L68" i="17"/>
  <c r="K68" i="17"/>
  <c r="J68" i="17"/>
  <c r="I68" i="17"/>
  <c r="M76" i="17"/>
  <c r="L76" i="17"/>
  <c r="K76" i="17"/>
  <c r="I76" i="17"/>
  <c r="J76" i="17"/>
  <c r="M85" i="17"/>
  <c r="L85" i="17"/>
  <c r="K85" i="17"/>
  <c r="I85" i="17"/>
  <c r="J85" i="17"/>
  <c r="M94" i="17"/>
  <c r="H93" i="17"/>
  <c r="L94" i="17"/>
  <c r="K94" i="17"/>
  <c r="J94" i="17"/>
  <c r="I94" i="17"/>
  <c r="M102" i="17"/>
  <c r="L102" i="17"/>
  <c r="K102" i="17"/>
  <c r="J102" i="17"/>
  <c r="I102" i="17"/>
  <c r="K52" i="17"/>
  <c r="J52" i="17"/>
  <c r="I52" i="17"/>
  <c r="M52" i="17"/>
  <c r="H51" i="17"/>
  <c r="L52" i="17"/>
  <c r="K60" i="17"/>
  <c r="J60" i="17"/>
  <c r="I60" i="17"/>
  <c r="M60" i="17"/>
  <c r="L60" i="17"/>
  <c r="K69" i="17"/>
  <c r="J69" i="17"/>
  <c r="I69" i="17"/>
  <c r="H77" i="17"/>
  <c r="M69" i="17"/>
  <c r="L69" i="17"/>
  <c r="K86" i="17"/>
  <c r="J86" i="17"/>
  <c r="I86" i="17"/>
  <c r="M86" i="17"/>
  <c r="L86" i="17"/>
  <c r="K95" i="17"/>
  <c r="J95" i="17"/>
  <c r="I95" i="17"/>
  <c r="M95" i="17"/>
  <c r="L95" i="17"/>
  <c r="K103" i="17"/>
  <c r="J103" i="17"/>
  <c r="I103" i="17"/>
  <c r="M103" i="17"/>
  <c r="L103" i="17"/>
  <c r="M142" i="17"/>
  <c r="L142" i="17"/>
  <c r="K142" i="17"/>
  <c r="J142" i="17"/>
  <c r="I142" i="17"/>
  <c r="J55" i="17"/>
  <c r="I55" i="17"/>
  <c r="H63" i="17"/>
  <c r="L55" i="17"/>
  <c r="M55" i="17"/>
  <c r="K55" i="17"/>
  <c r="J72" i="17"/>
  <c r="I72" i="17"/>
  <c r="L72" i="17"/>
  <c r="K72" i="17"/>
  <c r="M72" i="17"/>
  <c r="J81" i="17"/>
  <c r="I81" i="17"/>
  <c r="L81" i="17"/>
  <c r="M81" i="17"/>
  <c r="K81" i="17"/>
  <c r="J89" i="17"/>
  <c r="I89" i="17"/>
  <c r="L89" i="17"/>
  <c r="M89" i="17"/>
  <c r="K89" i="17"/>
  <c r="J98" i="17"/>
  <c r="I98" i="17"/>
  <c r="L98" i="17"/>
  <c r="M98" i="17"/>
  <c r="K98" i="17"/>
  <c r="M130" i="17"/>
  <c r="L130" i="17"/>
  <c r="K130" i="17"/>
  <c r="J130" i="17"/>
  <c r="I130" i="17"/>
  <c r="I58" i="17"/>
  <c r="K58" i="17"/>
  <c r="M58" i="17"/>
  <c r="L58" i="17"/>
  <c r="J58" i="17"/>
  <c r="I67" i="17"/>
  <c r="K67" i="17"/>
  <c r="M67" i="17"/>
  <c r="L67" i="17"/>
  <c r="J67" i="17"/>
  <c r="I75" i="17"/>
  <c r="K75" i="17"/>
  <c r="M75" i="17"/>
  <c r="L75" i="17"/>
  <c r="J75" i="17"/>
  <c r="I84" i="17"/>
  <c r="K84" i="17"/>
  <c r="M84" i="17"/>
  <c r="L84" i="17"/>
  <c r="J84" i="17"/>
  <c r="I101" i="17"/>
  <c r="K101" i="17"/>
  <c r="L101" i="17"/>
  <c r="J101" i="17"/>
  <c r="M101" i="17"/>
  <c r="M53" i="17"/>
  <c r="J53" i="17"/>
  <c r="L53" i="17"/>
  <c r="K53" i="17"/>
  <c r="I53" i="17"/>
  <c r="M61" i="17"/>
  <c r="J61" i="17"/>
  <c r="L61" i="17"/>
  <c r="K61" i="17"/>
  <c r="I61" i="17"/>
  <c r="M70" i="17"/>
  <c r="J70" i="17"/>
  <c r="K70" i="17"/>
  <c r="I70" i="17"/>
  <c r="L70" i="17"/>
  <c r="M87" i="17"/>
  <c r="J87" i="17"/>
  <c r="L87" i="17"/>
  <c r="I87" i="17"/>
  <c r="K87" i="17"/>
  <c r="M96" i="17"/>
  <c r="J96" i="17"/>
  <c r="L96" i="17"/>
  <c r="K96" i="17"/>
  <c r="I96" i="17"/>
  <c r="M104" i="17"/>
  <c r="J104" i="17"/>
  <c r="L104" i="17"/>
  <c r="K104" i="17"/>
  <c r="I104" i="17"/>
  <c r="L108" i="17"/>
  <c r="K108" i="17"/>
  <c r="J108" i="17"/>
  <c r="I108" i="17"/>
  <c r="M108" i="17"/>
  <c r="H107" i="17"/>
  <c r="M122" i="17"/>
  <c r="H121" i="17"/>
  <c r="L122" i="17"/>
  <c r="K122" i="17"/>
  <c r="J122" i="17"/>
  <c r="I122" i="17"/>
  <c r="M156" i="17"/>
  <c r="L156" i="17"/>
  <c r="K156" i="17"/>
  <c r="J156" i="17"/>
  <c r="I156" i="17"/>
  <c r="M111" i="17"/>
  <c r="K111" i="17"/>
  <c r="J111" i="17"/>
  <c r="I111" i="17"/>
  <c r="H119" i="17"/>
  <c r="L111" i="17"/>
  <c r="M128" i="17"/>
  <c r="L128" i="17"/>
  <c r="K128" i="17"/>
  <c r="J128" i="17"/>
  <c r="I128" i="17"/>
  <c r="M137" i="17"/>
  <c r="L137" i="17"/>
  <c r="K137" i="17"/>
  <c r="J137" i="17"/>
  <c r="I137" i="17"/>
  <c r="M145" i="17"/>
  <c r="L145" i="17"/>
  <c r="K145" i="17"/>
  <c r="J145" i="17"/>
  <c r="I145" i="17"/>
  <c r="M154" i="17"/>
  <c r="L154" i="17"/>
  <c r="K154" i="17"/>
  <c r="J154" i="17"/>
  <c r="I154" i="17"/>
  <c r="L114" i="17"/>
  <c r="J114" i="17"/>
  <c r="I114" i="17"/>
  <c r="M114" i="17"/>
  <c r="K114" i="17"/>
  <c r="L123" i="17"/>
  <c r="K123" i="17"/>
  <c r="J123" i="17"/>
  <c r="I123" i="17"/>
  <c r="M123" i="17"/>
  <c r="L131" i="17"/>
  <c r="K131" i="17"/>
  <c r="J131" i="17"/>
  <c r="I131" i="17"/>
  <c r="M131" i="17"/>
  <c r="L140" i="17"/>
  <c r="K140" i="17"/>
  <c r="J140" i="17"/>
  <c r="I140" i="17"/>
  <c r="M140" i="17"/>
  <c r="L157" i="17"/>
  <c r="K157" i="17"/>
  <c r="J157" i="17"/>
  <c r="I157" i="17"/>
  <c r="M157" i="17"/>
  <c r="K109" i="17"/>
  <c r="I109" i="17"/>
  <c r="M109" i="17"/>
  <c r="L109" i="17"/>
  <c r="J109" i="17"/>
  <c r="K117" i="17"/>
  <c r="I117" i="17"/>
  <c r="M117" i="17"/>
  <c r="L117" i="17"/>
  <c r="J117" i="17"/>
  <c r="K126" i="17"/>
  <c r="J126" i="17"/>
  <c r="I126" i="17"/>
  <c r="M126" i="17"/>
  <c r="L126" i="17"/>
  <c r="K143" i="17"/>
  <c r="J143" i="17"/>
  <c r="I143" i="17"/>
  <c r="L143" i="17"/>
  <c r="M143" i="17"/>
  <c r="K152" i="17"/>
  <c r="J152" i="17"/>
  <c r="I152" i="17"/>
  <c r="M152" i="17"/>
  <c r="L152" i="17"/>
  <c r="K160" i="17"/>
  <c r="J160" i="17"/>
  <c r="I160" i="17"/>
  <c r="M160" i="17"/>
  <c r="L160" i="17"/>
  <c r="J112" i="17"/>
  <c r="M112" i="17"/>
  <c r="I112" i="17"/>
  <c r="L112" i="17"/>
  <c r="K112" i="17"/>
  <c r="J129" i="17"/>
  <c r="I129" i="17"/>
  <c r="M129" i="17"/>
  <c r="L129" i="17"/>
  <c r="K129" i="17"/>
  <c r="J138" i="17"/>
  <c r="I138" i="17"/>
  <c r="M138" i="17"/>
  <c r="K138" i="17"/>
  <c r="L138" i="17"/>
  <c r="J146" i="17"/>
  <c r="I146" i="17"/>
  <c r="M146" i="17"/>
  <c r="K146" i="17"/>
  <c r="L146" i="17"/>
  <c r="J155" i="17"/>
  <c r="I155" i="17"/>
  <c r="M155" i="17"/>
  <c r="L155" i="17"/>
  <c r="K155" i="17"/>
  <c r="I124" i="17"/>
  <c r="M124" i="17"/>
  <c r="L124" i="17"/>
  <c r="K124" i="17"/>
  <c r="J124" i="17"/>
  <c r="I132" i="17"/>
  <c r="M132" i="17"/>
  <c r="L132" i="17"/>
  <c r="K132" i="17"/>
  <c r="J132" i="17"/>
  <c r="I141" i="17"/>
  <c r="M141" i="17"/>
  <c r="L141" i="17"/>
  <c r="J141" i="17"/>
  <c r="K141" i="17"/>
  <c r="I150" i="17"/>
  <c r="M150" i="17"/>
  <c r="H149" i="17"/>
  <c r="L150" i="17"/>
  <c r="J150" i="17"/>
  <c r="K150" i="17"/>
  <c r="I158" i="17"/>
  <c r="M158" i="17"/>
  <c r="L158" i="17"/>
  <c r="K158" i="17"/>
  <c r="J158" i="17"/>
  <c r="M110" i="17"/>
  <c r="L110" i="17"/>
  <c r="K110" i="17"/>
  <c r="I110" i="17"/>
  <c r="J110" i="17"/>
  <c r="M118" i="17"/>
  <c r="L118" i="17"/>
  <c r="K118" i="17"/>
  <c r="I118" i="17"/>
  <c r="J118" i="17"/>
  <c r="M127" i="17"/>
  <c r="L127" i="17"/>
  <c r="K127" i="17"/>
  <c r="J127" i="17"/>
  <c r="I127" i="17"/>
  <c r="M136" i="17"/>
  <c r="H135" i="17"/>
  <c r="L136" i="17"/>
  <c r="K136" i="17"/>
  <c r="J136" i="17"/>
  <c r="I136" i="17"/>
  <c r="M144" i="17"/>
  <c r="L144" i="17"/>
  <c r="K144" i="17"/>
  <c r="I144" i="17"/>
  <c r="J144" i="17"/>
  <c r="H161" i="17"/>
  <c r="M153" i="17"/>
  <c r="L153" i="17"/>
  <c r="K153" i="17"/>
  <c r="I153" i="17"/>
  <c r="J153" i="17"/>
  <c r="U13" i="14"/>
  <c r="V13" i="14"/>
  <c r="T13" i="14"/>
  <c r="U15" i="14"/>
  <c r="S23" i="14"/>
  <c r="V15" i="14"/>
  <c r="T15" i="14"/>
  <c r="V17" i="14"/>
  <c r="U17" i="14"/>
  <c r="T17" i="14"/>
  <c r="U18" i="14"/>
  <c r="T18" i="14"/>
  <c r="V18" i="14"/>
  <c r="T11" i="14"/>
  <c r="V11" i="14"/>
  <c r="U11" i="14"/>
  <c r="T19" i="14"/>
  <c r="V19" i="14"/>
  <c r="U19" i="14"/>
  <c r="V12" i="14"/>
  <c r="U12" i="14"/>
  <c r="T12" i="14"/>
  <c r="V20" i="14"/>
  <c r="T20" i="14"/>
  <c r="U20" i="14"/>
  <c r="L156" i="13"/>
  <c r="K156" i="13"/>
  <c r="I156" i="13"/>
  <c r="M156" i="13"/>
  <c r="J156" i="13"/>
  <c r="L139" i="13"/>
  <c r="K139" i="13"/>
  <c r="I139" i="13"/>
  <c r="M139" i="13"/>
  <c r="J139" i="13"/>
  <c r="L122" i="13"/>
  <c r="K122" i="13"/>
  <c r="I122" i="13"/>
  <c r="M122" i="13"/>
  <c r="J122" i="13"/>
  <c r="L83" i="13"/>
  <c r="K83" i="13"/>
  <c r="J83" i="13"/>
  <c r="I83" i="13"/>
  <c r="M83" i="13"/>
  <c r="L74" i="13"/>
  <c r="K74" i="13"/>
  <c r="J74" i="13"/>
  <c r="M74" i="13"/>
  <c r="I74" i="13"/>
  <c r="L66" i="13"/>
  <c r="K66" i="13"/>
  <c r="J66" i="13"/>
  <c r="M66" i="13"/>
  <c r="I66" i="13"/>
  <c r="L57" i="13"/>
  <c r="K57" i="13"/>
  <c r="J57" i="13"/>
  <c r="M57" i="13"/>
  <c r="I57" i="13"/>
  <c r="L40" i="13"/>
  <c r="K40" i="13"/>
  <c r="J40" i="13"/>
  <c r="H48" i="13"/>
  <c r="M40" i="13"/>
  <c r="I40" i="13"/>
  <c r="L31" i="13"/>
  <c r="K31" i="13"/>
  <c r="J31" i="13"/>
  <c r="I31" i="13"/>
  <c r="M31" i="13"/>
  <c r="L23" i="13"/>
  <c r="K23" i="13"/>
  <c r="J23" i="13"/>
  <c r="M23" i="13"/>
  <c r="I23" i="13"/>
  <c r="Z17" i="13"/>
  <c r="Y17" i="13"/>
  <c r="X17" i="13"/>
  <c r="AA17" i="13"/>
  <c r="W17" i="13"/>
  <c r="Z13" i="13"/>
  <c r="Y13" i="13"/>
  <c r="X13" i="13"/>
  <c r="AA13" i="13"/>
  <c r="W13" i="13"/>
  <c r="Z9" i="13"/>
  <c r="Y9" i="13"/>
  <c r="X9" i="13"/>
  <c r="AA9" i="13"/>
  <c r="W9" i="13"/>
  <c r="M93" i="13"/>
  <c r="L93" i="13"/>
  <c r="J93" i="13"/>
  <c r="I93" i="13"/>
  <c r="K93" i="13"/>
  <c r="M101" i="13"/>
  <c r="L101" i="13"/>
  <c r="J101" i="13"/>
  <c r="K101" i="13"/>
  <c r="I101" i="13"/>
  <c r="M110" i="13"/>
  <c r="L110" i="13"/>
  <c r="J110" i="13"/>
  <c r="H118" i="13"/>
  <c r="I110" i="13"/>
  <c r="K110" i="13"/>
  <c r="M127" i="13"/>
  <c r="L127" i="13"/>
  <c r="J127" i="13"/>
  <c r="I127" i="13"/>
  <c r="K127" i="13"/>
  <c r="M136" i="13"/>
  <c r="L136" i="13"/>
  <c r="J136" i="13"/>
  <c r="K136" i="13"/>
  <c r="I136" i="13"/>
  <c r="M144" i="13"/>
  <c r="L144" i="13"/>
  <c r="J144" i="13"/>
  <c r="I144" i="13"/>
  <c r="K144" i="13"/>
  <c r="M153" i="13"/>
  <c r="L153" i="13"/>
  <c r="J153" i="13"/>
  <c r="K153" i="13"/>
  <c r="I153" i="13"/>
  <c r="K99" i="13"/>
  <c r="J99" i="13"/>
  <c r="L99" i="13"/>
  <c r="I99" i="13"/>
  <c r="M99" i="13"/>
  <c r="K108" i="13"/>
  <c r="J108" i="13"/>
  <c r="M108" i="13"/>
  <c r="L108" i="13"/>
  <c r="I108" i="13"/>
  <c r="K116" i="13"/>
  <c r="J116" i="13"/>
  <c r="L116" i="13"/>
  <c r="I116" i="13"/>
  <c r="M116" i="13"/>
  <c r="K125" i="13"/>
  <c r="J125" i="13"/>
  <c r="M125" i="13"/>
  <c r="L125" i="13"/>
  <c r="I125" i="13"/>
  <c r="K134" i="13"/>
  <c r="J134" i="13"/>
  <c r="L134" i="13"/>
  <c r="M134" i="13"/>
  <c r="I134" i="13"/>
  <c r="K142" i="13"/>
  <c r="J142" i="13"/>
  <c r="M142" i="13"/>
  <c r="L142" i="13"/>
  <c r="I142" i="13"/>
  <c r="K151" i="13"/>
  <c r="J151" i="13"/>
  <c r="L151" i="13"/>
  <c r="M151" i="13"/>
  <c r="I151" i="13"/>
  <c r="K159" i="13"/>
  <c r="J159" i="13"/>
  <c r="M159" i="13"/>
  <c r="L159" i="13"/>
  <c r="I159" i="13"/>
  <c r="I97" i="13"/>
  <c r="L97" i="13"/>
  <c r="M97" i="13"/>
  <c r="K97" i="13"/>
  <c r="J97" i="13"/>
  <c r="I106" i="13"/>
  <c r="L106" i="13"/>
  <c r="M106" i="13"/>
  <c r="J106" i="13"/>
  <c r="K106" i="13"/>
  <c r="I114" i="13"/>
  <c r="L114" i="13"/>
  <c r="M114" i="13"/>
  <c r="K114" i="13"/>
  <c r="J114" i="13"/>
  <c r="I123" i="13"/>
  <c r="L123" i="13"/>
  <c r="M123" i="13"/>
  <c r="J123" i="13"/>
  <c r="K123" i="13"/>
  <c r="I131" i="13"/>
  <c r="L131" i="13"/>
  <c r="M131" i="13"/>
  <c r="K131" i="13"/>
  <c r="J131" i="13"/>
  <c r="I140" i="13"/>
  <c r="L140" i="13"/>
  <c r="M140" i="13"/>
  <c r="J140" i="13"/>
  <c r="K140" i="13"/>
  <c r="I149" i="13"/>
  <c r="L149" i="13"/>
  <c r="M149" i="13"/>
  <c r="K149" i="13"/>
  <c r="J149" i="13"/>
  <c r="I157" i="13"/>
  <c r="L157" i="13"/>
  <c r="M157" i="13"/>
  <c r="J157" i="13"/>
  <c r="K157" i="13"/>
  <c r="M92" i="13"/>
  <c r="K92" i="13"/>
  <c r="L92" i="13"/>
  <c r="I92" i="13"/>
  <c r="J92" i="13"/>
  <c r="M100" i="13"/>
  <c r="K100" i="13"/>
  <c r="L100" i="13"/>
  <c r="J100" i="13"/>
  <c r="I100" i="13"/>
  <c r="M109" i="13"/>
  <c r="K109" i="13"/>
  <c r="L109" i="13"/>
  <c r="I109" i="13"/>
  <c r="J109" i="13"/>
  <c r="M117" i="13"/>
  <c r="K117" i="13"/>
  <c r="L117" i="13"/>
  <c r="J117" i="13"/>
  <c r="I117" i="13"/>
  <c r="M126" i="13"/>
  <c r="K126" i="13"/>
  <c r="L126" i="13"/>
  <c r="I126" i="13"/>
  <c r="J126" i="13"/>
  <c r="M135" i="13"/>
  <c r="K135" i="13"/>
  <c r="L135" i="13"/>
  <c r="J135" i="13"/>
  <c r="I135" i="13"/>
  <c r="M143" i="13"/>
  <c r="K143" i="13"/>
  <c r="L143" i="13"/>
  <c r="I143" i="13"/>
  <c r="J143" i="13"/>
  <c r="H160" i="13"/>
  <c r="M152" i="13"/>
  <c r="K152" i="13"/>
  <c r="L152" i="13"/>
  <c r="J152" i="13"/>
  <c r="I152" i="13"/>
  <c r="L49" i="12"/>
  <c r="K49" i="12"/>
  <c r="J49" i="12"/>
  <c r="N49" i="12"/>
  <c r="I49" i="12"/>
  <c r="M49" i="12"/>
  <c r="L45" i="12"/>
  <c r="K45" i="12"/>
  <c r="J45" i="12"/>
  <c r="N45" i="12"/>
  <c r="M45" i="12"/>
  <c r="I45" i="12"/>
  <c r="L41" i="12"/>
  <c r="K41" i="12"/>
  <c r="J41" i="12"/>
  <c r="N41" i="12"/>
  <c r="I41" i="12"/>
  <c r="M41" i="12"/>
  <c r="L37" i="12"/>
  <c r="K37" i="12"/>
  <c r="J37" i="12"/>
  <c r="N37" i="12"/>
  <c r="M37" i="12"/>
  <c r="I37" i="12"/>
  <c r="L33" i="12"/>
  <c r="K33" i="12"/>
  <c r="J33" i="12"/>
  <c r="N33" i="12"/>
  <c r="M33" i="12"/>
  <c r="I33" i="12"/>
  <c r="L29" i="12"/>
  <c r="K29" i="12"/>
  <c r="J29" i="12"/>
  <c r="N29" i="12"/>
  <c r="M29" i="12"/>
  <c r="I29" i="12"/>
  <c r="L25" i="12"/>
  <c r="K25" i="12"/>
  <c r="J25" i="12"/>
  <c r="N25" i="12"/>
  <c r="M25" i="12"/>
  <c r="I25" i="12"/>
  <c r="L21" i="12"/>
  <c r="K21" i="12"/>
  <c r="J21" i="12"/>
  <c r="N21" i="12"/>
  <c r="M21" i="12"/>
  <c r="I21" i="12"/>
  <c r="L17" i="12"/>
  <c r="K17" i="12"/>
  <c r="J17" i="12"/>
  <c r="N17" i="12"/>
  <c r="I17" i="12"/>
  <c r="M17" i="12"/>
  <c r="L11" i="12"/>
  <c r="K11" i="12"/>
  <c r="J11" i="12"/>
  <c r="N11" i="12"/>
  <c r="M11" i="12"/>
  <c r="I11" i="12"/>
  <c r="O55" i="10"/>
  <c r="N55" i="10"/>
  <c r="L112" i="13"/>
  <c r="J112" i="13"/>
  <c r="M112" i="13"/>
  <c r="K112" i="13"/>
  <c r="I112" i="13"/>
  <c r="L95" i="13"/>
  <c r="J95" i="13"/>
  <c r="M95" i="13"/>
  <c r="K95" i="13"/>
  <c r="I95" i="13"/>
  <c r="M85" i="13"/>
  <c r="L85" i="13"/>
  <c r="K85" i="13"/>
  <c r="J85" i="13"/>
  <c r="I85" i="13"/>
  <c r="M68" i="13"/>
  <c r="L68" i="13"/>
  <c r="J68" i="13"/>
  <c r="H76" i="13"/>
  <c r="K68" i="13"/>
  <c r="I68" i="13"/>
  <c r="M59" i="13"/>
  <c r="L59" i="13"/>
  <c r="J59" i="13"/>
  <c r="K59" i="13"/>
  <c r="I59" i="13"/>
  <c r="M51" i="13"/>
  <c r="L51" i="13"/>
  <c r="J51" i="13"/>
  <c r="I51" i="13"/>
  <c r="K51" i="13"/>
  <c r="M42" i="13"/>
  <c r="L42" i="13"/>
  <c r="J42" i="13"/>
  <c r="K42" i="13"/>
  <c r="I42" i="13"/>
  <c r="M33" i="13"/>
  <c r="L33" i="13"/>
  <c r="J33" i="13"/>
  <c r="I33" i="13"/>
  <c r="K33" i="13"/>
  <c r="M25" i="13"/>
  <c r="L25" i="13"/>
  <c r="J25" i="13"/>
  <c r="K25" i="13"/>
  <c r="I25" i="13"/>
  <c r="N50" i="12"/>
  <c r="M50" i="12"/>
  <c r="L50" i="12"/>
  <c r="J50" i="12"/>
  <c r="I50" i="12"/>
  <c r="K50" i="12"/>
  <c r="N46" i="12"/>
  <c r="M46" i="12"/>
  <c r="L46" i="12"/>
  <c r="J46" i="12"/>
  <c r="K46" i="12"/>
  <c r="I46" i="12"/>
  <c r="N42" i="12"/>
  <c r="M42" i="12"/>
  <c r="L42" i="12"/>
  <c r="J42" i="12"/>
  <c r="I42" i="12"/>
  <c r="K42" i="12"/>
  <c r="N38" i="12"/>
  <c r="M38" i="12"/>
  <c r="L38" i="12"/>
  <c r="J38" i="12"/>
  <c r="K38" i="12"/>
  <c r="I38" i="12"/>
  <c r="N34" i="12"/>
  <c r="M34" i="12"/>
  <c r="L34" i="12"/>
  <c r="J34" i="12"/>
  <c r="K34" i="12"/>
  <c r="I34" i="12"/>
  <c r="O212" i="8"/>
  <c r="N212" i="8"/>
  <c r="O190" i="8"/>
  <c r="N190" i="8"/>
  <c r="O168" i="8"/>
  <c r="N168" i="8"/>
  <c r="O146" i="8"/>
  <c r="N146" i="8"/>
  <c r="O124" i="8"/>
  <c r="N124" i="8"/>
  <c r="O75" i="8"/>
  <c r="N75" i="8"/>
  <c r="O56" i="8"/>
  <c r="N56" i="8"/>
  <c r="M37" i="6"/>
  <c r="L37" i="6"/>
  <c r="K37" i="6"/>
  <c r="J37" i="6"/>
  <c r="I37" i="6"/>
  <c r="M29" i="6"/>
  <c r="L29" i="6"/>
  <c r="I29" i="6"/>
  <c r="K29" i="6"/>
  <c r="J29" i="6"/>
  <c r="M21" i="6"/>
  <c r="L21" i="6"/>
  <c r="K21" i="6"/>
  <c r="J21" i="6"/>
  <c r="I21" i="6"/>
  <c r="M10" i="6"/>
  <c r="L10" i="6"/>
  <c r="I10" i="6"/>
  <c r="K10" i="6"/>
  <c r="J10" i="6"/>
  <c r="M38" i="5"/>
  <c r="L38" i="5"/>
  <c r="K38" i="5"/>
  <c r="J38" i="5"/>
  <c r="I38" i="5"/>
  <c r="M30" i="5"/>
  <c r="L30" i="5"/>
  <c r="J30" i="5"/>
  <c r="I30" i="5"/>
  <c r="K30" i="5"/>
  <c r="M22" i="5"/>
  <c r="L22" i="5"/>
  <c r="K22" i="5"/>
  <c r="J22" i="5"/>
  <c r="I22" i="5"/>
  <c r="M11" i="5"/>
  <c r="L11" i="5"/>
  <c r="J11" i="5"/>
  <c r="I11" i="5"/>
  <c r="K11" i="5"/>
  <c r="O237" i="8"/>
  <c r="N237" i="8"/>
  <c r="N215" i="8"/>
  <c r="O215" i="8"/>
  <c r="N207" i="8"/>
  <c r="O207" i="8"/>
  <c r="N193" i="8"/>
  <c r="O193" i="8"/>
  <c r="N185" i="8"/>
  <c r="O185" i="8"/>
  <c r="N171" i="8"/>
  <c r="O171" i="8"/>
  <c r="N163" i="8"/>
  <c r="O163" i="8"/>
  <c r="N149" i="8"/>
  <c r="O149" i="8"/>
  <c r="N141" i="8"/>
  <c r="O141" i="8"/>
  <c r="N127" i="8"/>
  <c r="O127" i="8"/>
  <c r="N119" i="8"/>
  <c r="O119" i="8"/>
  <c r="N78" i="8"/>
  <c r="O78" i="8"/>
  <c r="N59" i="8"/>
  <c r="O59" i="8"/>
  <c r="I48" i="6"/>
  <c r="M48" i="6"/>
  <c r="J48" i="6"/>
  <c r="L48" i="6"/>
  <c r="K48" i="6"/>
  <c r="I40" i="6"/>
  <c r="M40" i="6"/>
  <c r="L40" i="6"/>
  <c r="K40" i="6"/>
  <c r="J40" i="6"/>
  <c r="I32" i="6"/>
  <c r="M32" i="6"/>
  <c r="J32" i="6"/>
  <c r="L32" i="6"/>
  <c r="K32" i="6"/>
  <c r="I24" i="6"/>
  <c r="M24" i="6"/>
  <c r="L24" i="6"/>
  <c r="K24" i="6"/>
  <c r="J24" i="6"/>
  <c r="I13" i="6"/>
  <c r="M13" i="6"/>
  <c r="J13" i="6"/>
  <c r="L13" i="6"/>
  <c r="K13" i="6"/>
  <c r="I49" i="5"/>
  <c r="M49" i="5"/>
  <c r="K49" i="5"/>
  <c r="J49" i="5"/>
  <c r="L49" i="5"/>
  <c r="I41" i="5"/>
  <c r="M41" i="5"/>
  <c r="L41" i="5"/>
  <c r="K41" i="5"/>
  <c r="J41" i="5"/>
  <c r="I33" i="5"/>
  <c r="M33" i="5"/>
  <c r="K33" i="5"/>
  <c r="J33" i="5"/>
  <c r="L33" i="5"/>
  <c r="I25" i="5"/>
  <c r="M25" i="5"/>
  <c r="L25" i="5"/>
  <c r="K25" i="5"/>
  <c r="J25" i="5"/>
  <c r="I17" i="5"/>
  <c r="M17" i="5"/>
  <c r="K17" i="5"/>
  <c r="J17" i="5"/>
  <c r="L17" i="5"/>
  <c r="I14" i="5"/>
  <c r="M14" i="5"/>
  <c r="K14" i="5"/>
  <c r="J14" i="5"/>
  <c r="L14" i="5"/>
  <c r="O232" i="8"/>
  <c r="N232" i="8"/>
  <c r="O81" i="8"/>
  <c r="N81" i="8"/>
  <c r="AA10" i="13"/>
  <c r="Z10" i="13"/>
  <c r="X10" i="13"/>
  <c r="Y10" i="13"/>
  <c r="W10" i="13"/>
  <c r="AA14" i="13"/>
  <c r="Z14" i="13"/>
  <c r="X14" i="13"/>
  <c r="Y14" i="13"/>
  <c r="W14" i="13"/>
  <c r="AA18" i="13"/>
  <c r="Z18" i="13"/>
  <c r="X18" i="13"/>
  <c r="Y18" i="13"/>
  <c r="W18" i="13"/>
  <c r="O213" i="8"/>
  <c r="N213" i="8"/>
  <c r="O191" i="8"/>
  <c r="N191" i="8"/>
  <c r="O169" i="8"/>
  <c r="N169" i="8"/>
  <c r="O147" i="8"/>
  <c r="N147" i="8"/>
  <c r="O125" i="8"/>
  <c r="N125" i="8"/>
  <c r="O84" i="8"/>
  <c r="N84" i="8"/>
  <c r="O76" i="8"/>
  <c r="N76" i="8"/>
  <c r="O57" i="8"/>
  <c r="N57" i="8"/>
  <c r="K46" i="6"/>
  <c r="J46" i="6"/>
  <c r="M46" i="6"/>
  <c r="L46" i="6"/>
  <c r="I46" i="6"/>
  <c r="K38" i="6"/>
  <c r="J38" i="6"/>
  <c r="L38" i="6"/>
  <c r="I38" i="6"/>
  <c r="M38" i="6"/>
  <c r="K30" i="6"/>
  <c r="J30" i="6"/>
  <c r="M30" i="6"/>
  <c r="L30" i="6"/>
  <c r="I30" i="6"/>
  <c r="K22" i="6"/>
  <c r="J22" i="6"/>
  <c r="L22" i="6"/>
  <c r="I22" i="6"/>
  <c r="M22" i="6"/>
  <c r="K11" i="6"/>
  <c r="J11" i="6"/>
  <c r="M11" i="6"/>
  <c r="L11" i="6"/>
  <c r="I11" i="6"/>
  <c r="K47" i="5"/>
  <c r="J47" i="5"/>
  <c r="M47" i="5"/>
  <c r="L47" i="5"/>
  <c r="I47" i="5"/>
  <c r="K39" i="5"/>
  <c r="J39" i="5"/>
  <c r="M39" i="5"/>
  <c r="L39" i="5"/>
  <c r="I39" i="5"/>
  <c r="K31" i="5"/>
  <c r="J31" i="5"/>
  <c r="M31" i="5"/>
  <c r="L31" i="5"/>
  <c r="I31" i="5"/>
  <c r="K23" i="5"/>
  <c r="J23" i="5"/>
  <c r="M23" i="5"/>
  <c r="L23" i="5"/>
  <c r="I23" i="5"/>
  <c r="K12" i="5"/>
  <c r="J12" i="5"/>
  <c r="M12" i="5"/>
  <c r="L12" i="5"/>
  <c r="I12" i="5"/>
  <c r="O15" i="10"/>
  <c r="N15" i="10"/>
  <c r="O9" i="10"/>
  <c r="N9" i="10"/>
  <c r="O17" i="10"/>
  <c r="N17" i="10"/>
  <c r="O11" i="10"/>
  <c r="N11" i="10"/>
  <c r="N16" i="10"/>
  <c r="O16" i="10"/>
  <c r="O13" i="10"/>
  <c r="N13" i="10"/>
  <c r="N234" i="8"/>
  <c r="O234" i="8"/>
  <c r="O216" i="8"/>
  <c r="N216" i="8"/>
  <c r="O208" i="8"/>
  <c r="N208" i="8"/>
  <c r="O194" i="8"/>
  <c r="N194" i="8"/>
  <c r="O186" i="8"/>
  <c r="N186" i="8"/>
  <c r="O172" i="8"/>
  <c r="N172" i="8"/>
  <c r="O164" i="8"/>
  <c r="N164" i="8"/>
  <c r="O150" i="8"/>
  <c r="N150" i="8"/>
  <c r="O142" i="8"/>
  <c r="N142" i="8"/>
  <c r="O128" i="8"/>
  <c r="N128" i="8"/>
  <c r="O120" i="8"/>
  <c r="N120" i="8"/>
  <c r="O79" i="8"/>
  <c r="N79" i="8"/>
  <c r="O60" i="8"/>
  <c r="N60" i="8"/>
  <c r="L49" i="6"/>
  <c r="K49" i="6"/>
  <c r="I49" i="6"/>
  <c r="M49" i="6"/>
  <c r="J49" i="6"/>
  <c r="L41" i="6"/>
  <c r="K41" i="6"/>
  <c r="I41" i="6"/>
  <c r="M41" i="6"/>
  <c r="J41" i="6"/>
  <c r="L33" i="6"/>
  <c r="K33" i="6"/>
  <c r="I33" i="6"/>
  <c r="M33" i="6"/>
  <c r="J33" i="6"/>
  <c r="L25" i="6"/>
  <c r="K25" i="6"/>
  <c r="I25" i="6"/>
  <c r="M25" i="6"/>
  <c r="J25" i="6"/>
  <c r="L17" i="6"/>
  <c r="K17" i="6"/>
  <c r="I17" i="6"/>
  <c r="M17" i="6"/>
  <c r="J17" i="6"/>
  <c r="L14" i="6"/>
  <c r="K14" i="6"/>
  <c r="I14" i="6"/>
  <c r="M14" i="6"/>
  <c r="J14" i="6"/>
  <c r="L50" i="5"/>
  <c r="K50" i="5"/>
  <c r="I50" i="5"/>
  <c r="M50" i="5"/>
  <c r="J50" i="5"/>
  <c r="L42" i="5"/>
  <c r="K42" i="5"/>
  <c r="I42" i="5"/>
  <c r="M42" i="5"/>
  <c r="J42" i="5"/>
  <c r="L34" i="5"/>
  <c r="K34" i="5"/>
  <c r="I34" i="5"/>
  <c r="M34" i="5"/>
  <c r="J34" i="5"/>
  <c r="L26" i="5"/>
  <c r="K26" i="5"/>
  <c r="I26" i="5"/>
  <c r="M26" i="5"/>
  <c r="J26" i="5"/>
  <c r="L18" i="5"/>
  <c r="K18" i="5"/>
  <c r="I18" i="5"/>
  <c r="M18" i="5"/>
  <c r="J18" i="5"/>
  <c r="L15" i="5"/>
  <c r="K15" i="5"/>
  <c r="I15" i="5"/>
  <c r="M15" i="5"/>
  <c r="J15" i="5"/>
  <c r="L7" i="5"/>
  <c r="K7" i="5"/>
  <c r="I7" i="5"/>
  <c r="M7" i="5"/>
  <c r="J7" i="5"/>
  <c r="O231" i="8"/>
  <c r="N231" i="8"/>
  <c r="O233" i="8"/>
  <c r="N233" i="8"/>
  <c r="N230" i="8"/>
  <c r="O230" i="8"/>
  <c r="N238" i="8"/>
  <c r="O238" i="8"/>
  <c r="N235" i="8"/>
  <c r="O235" i="8"/>
  <c r="O33" i="10"/>
  <c r="N33" i="10"/>
  <c r="N82" i="10"/>
  <c r="O82" i="10"/>
  <c r="O53" i="10"/>
  <c r="N53" i="10"/>
  <c r="O84" i="10"/>
  <c r="N84" i="10"/>
  <c r="N31" i="10"/>
  <c r="O31" i="10"/>
  <c r="O76" i="10"/>
  <c r="N76" i="10"/>
  <c r="O34" i="10"/>
  <c r="N34" i="10"/>
  <c r="N80" i="10"/>
  <c r="O80" i="10"/>
  <c r="O77" i="10"/>
  <c r="N77" i="10"/>
  <c r="O36" i="10"/>
  <c r="N36" i="10"/>
  <c r="O79" i="10"/>
  <c r="N79" i="10"/>
  <c r="O38" i="10"/>
  <c r="N38" i="10"/>
  <c r="O81" i="10"/>
  <c r="N81" i="10"/>
  <c r="N35" i="10"/>
  <c r="O35" i="10"/>
  <c r="N78" i="10"/>
  <c r="O78" i="10"/>
  <c r="O32" i="10"/>
  <c r="N32" i="10"/>
  <c r="O40" i="10"/>
  <c r="N40" i="10"/>
  <c r="O75" i="10"/>
  <c r="N75" i="10"/>
  <c r="O83" i="10"/>
  <c r="N83" i="10"/>
  <c r="O280" i="8"/>
  <c r="N280" i="8"/>
  <c r="O258" i="8"/>
  <c r="N258" i="8"/>
  <c r="N211" i="3"/>
  <c r="M211" i="3"/>
  <c r="L211" i="3"/>
  <c r="K211" i="3"/>
  <c r="J211" i="3"/>
  <c r="I195" i="3"/>
  <c r="N184" i="3"/>
  <c r="M184" i="3"/>
  <c r="L184" i="3"/>
  <c r="J184" i="3"/>
  <c r="K184" i="3"/>
  <c r="E193" i="3"/>
  <c r="N180" i="3"/>
  <c r="M180" i="3"/>
  <c r="L180" i="3"/>
  <c r="I191" i="3"/>
  <c r="K180" i="3"/>
  <c r="J180" i="3"/>
  <c r="E189" i="3"/>
  <c r="I187" i="3"/>
  <c r="N176" i="3"/>
  <c r="M176" i="3"/>
  <c r="L176" i="3"/>
  <c r="K176" i="3"/>
  <c r="J176" i="3"/>
  <c r="N172" i="3"/>
  <c r="M172" i="3"/>
  <c r="L172" i="3"/>
  <c r="K172" i="3"/>
  <c r="J172" i="3"/>
  <c r="N168" i="3"/>
  <c r="M168" i="3"/>
  <c r="L168" i="3"/>
  <c r="K168" i="3"/>
  <c r="J168" i="3"/>
  <c r="N164" i="3"/>
  <c r="M164" i="3"/>
  <c r="L164" i="3"/>
  <c r="K164" i="3"/>
  <c r="J164" i="3"/>
  <c r="N160" i="3"/>
  <c r="M160" i="3"/>
  <c r="L160" i="3"/>
  <c r="K160" i="3"/>
  <c r="J160" i="3"/>
  <c r="N156" i="3"/>
  <c r="M156" i="3"/>
  <c r="L156" i="3"/>
  <c r="J156" i="3"/>
  <c r="K156" i="3"/>
  <c r="L215" i="3"/>
  <c r="K215" i="3"/>
  <c r="J215" i="3"/>
  <c r="N215" i="3"/>
  <c r="M215" i="3"/>
  <c r="J216" i="3"/>
  <c r="N216" i="3"/>
  <c r="M216" i="3"/>
  <c r="K216" i="3"/>
  <c r="L216" i="3"/>
  <c r="N138" i="3"/>
  <c r="M138" i="3"/>
  <c r="L138" i="3"/>
  <c r="K138" i="3"/>
  <c r="J138" i="3"/>
  <c r="T49" i="6"/>
  <c r="S49" i="6"/>
  <c r="U49" i="6"/>
  <c r="W49" i="6"/>
  <c r="V49" i="6"/>
  <c r="T33" i="6"/>
  <c r="S33" i="6"/>
  <c r="U33" i="6"/>
  <c r="W33" i="6"/>
  <c r="V33" i="6"/>
  <c r="J19" i="6"/>
  <c r="I19" i="6"/>
  <c r="K19" i="6"/>
  <c r="M19" i="6"/>
  <c r="L19" i="6"/>
  <c r="T17" i="6"/>
  <c r="S17" i="6"/>
  <c r="U17" i="6"/>
  <c r="W17" i="6"/>
  <c r="V17" i="6"/>
  <c r="V41" i="5"/>
  <c r="U41" i="5"/>
  <c r="S41" i="5"/>
  <c r="W41" i="5"/>
  <c r="T41" i="5"/>
  <c r="V25" i="5"/>
  <c r="U25" i="5"/>
  <c r="S25" i="5"/>
  <c r="W25" i="5"/>
  <c r="T25" i="5"/>
  <c r="V13" i="5"/>
  <c r="U13" i="5"/>
  <c r="S13" i="5"/>
  <c r="W13" i="5"/>
  <c r="T13" i="5"/>
  <c r="V24" i="5"/>
  <c r="U24" i="5"/>
  <c r="S24" i="5"/>
  <c r="W24" i="5"/>
  <c r="T24" i="5"/>
  <c r="V32" i="5"/>
  <c r="U32" i="5"/>
  <c r="S32" i="5"/>
  <c r="W32" i="5"/>
  <c r="T32" i="5"/>
  <c r="V40" i="5"/>
  <c r="U40" i="5"/>
  <c r="S40" i="5"/>
  <c r="W40" i="5"/>
  <c r="T40" i="5"/>
  <c r="V48" i="5"/>
  <c r="U48" i="5"/>
  <c r="S48" i="5"/>
  <c r="W48" i="5"/>
  <c r="T48" i="5"/>
  <c r="U10" i="5"/>
  <c r="T10" i="5"/>
  <c r="W10" i="5"/>
  <c r="V10" i="5"/>
  <c r="S10" i="5"/>
  <c r="U21" i="5"/>
  <c r="T21" i="5"/>
  <c r="W21" i="5"/>
  <c r="V21" i="5"/>
  <c r="S21" i="5"/>
  <c r="U29" i="5"/>
  <c r="T29" i="5"/>
  <c r="W29" i="5"/>
  <c r="V29" i="5"/>
  <c r="S29" i="5"/>
  <c r="U37" i="5"/>
  <c r="T37" i="5"/>
  <c r="W37" i="5"/>
  <c r="V37" i="5"/>
  <c r="S37" i="5"/>
  <c r="U45" i="5"/>
  <c r="T45" i="5"/>
  <c r="W45" i="5"/>
  <c r="V45" i="5"/>
  <c r="S45" i="5"/>
  <c r="S12" i="5"/>
  <c r="W12" i="5"/>
  <c r="U12" i="5"/>
  <c r="T12" i="5"/>
  <c r="V12" i="5"/>
  <c r="S23" i="5"/>
  <c r="W23" i="5"/>
  <c r="V23" i="5"/>
  <c r="U23" i="5"/>
  <c r="T23" i="5"/>
  <c r="S31" i="5"/>
  <c r="W31" i="5"/>
  <c r="U31" i="5"/>
  <c r="T31" i="5"/>
  <c r="V31" i="5"/>
  <c r="S39" i="5"/>
  <c r="W39" i="5"/>
  <c r="V39" i="5"/>
  <c r="U39" i="5"/>
  <c r="T39" i="5"/>
  <c r="S47" i="5"/>
  <c r="W47" i="5"/>
  <c r="U47" i="5"/>
  <c r="T47" i="5"/>
  <c r="V47" i="5"/>
  <c r="W9" i="5"/>
  <c r="V9" i="5"/>
  <c r="T9" i="5"/>
  <c r="S9" i="5"/>
  <c r="U9" i="5"/>
  <c r="W20" i="5"/>
  <c r="V20" i="5"/>
  <c r="U20" i="5"/>
  <c r="T20" i="5"/>
  <c r="S20" i="5"/>
  <c r="W28" i="5"/>
  <c r="V28" i="5"/>
  <c r="T28" i="5"/>
  <c r="S28" i="5"/>
  <c r="U28" i="5"/>
  <c r="W36" i="5"/>
  <c r="V36" i="5"/>
  <c r="U36" i="5"/>
  <c r="T36" i="5"/>
  <c r="S36" i="5"/>
  <c r="W44" i="5"/>
  <c r="V44" i="5"/>
  <c r="T44" i="5"/>
  <c r="S44" i="5"/>
  <c r="U44" i="5"/>
  <c r="W52" i="5"/>
  <c r="V52" i="5"/>
  <c r="U52" i="5"/>
  <c r="T52" i="5"/>
  <c r="S52" i="5"/>
  <c r="F196" i="3"/>
  <c r="H195" i="3"/>
  <c r="F192" i="3"/>
  <c r="H191" i="3"/>
  <c r="F188" i="3"/>
  <c r="H187" i="3"/>
  <c r="V8" i="12"/>
  <c r="U8" i="12"/>
  <c r="X8" i="12"/>
  <c r="X9" i="12"/>
  <c r="U9" i="12"/>
  <c r="V9" i="12"/>
  <c r="U10" i="12"/>
  <c r="X10" i="12"/>
  <c r="V10" i="12"/>
  <c r="V14" i="12"/>
  <c r="U14" i="12"/>
  <c r="X14" i="12"/>
  <c r="X16" i="12"/>
  <c r="V16" i="12"/>
  <c r="U16" i="12"/>
  <c r="X20" i="12"/>
  <c r="V20" i="12"/>
  <c r="U20" i="12"/>
  <c r="X24" i="12"/>
  <c r="V24" i="12"/>
  <c r="U24" i="12"/>
  <c r="X28" i="12"/>
  <c r="V28" i="12"/>
  <c r="U28" i="12"/>
  <c r="X32" i="12"/>
  <c r="V32" i="12"/>
  <c r="U32" i="12"/>
  <c r="X36" i="12"/>
  <c r="V36" i="12"/>
  <c r="U36" i="12"/>
  <c r="X40" i="12"/>
  <c r="V40" i="12"/>
  <c r="U40" i="12"/>
  <c r="X44" i="12"/>
  <c r="V44" i="12"/>
  <c r="U44" i="12"/>
  <c r="X48" i="12"/>
  <c r="V48" i="12"/>
  <c r="U48" i="12"/>
  <c r="X52" i="12"/>
  <c r="V52" i="12"/>
  <c r="U52" i="12"/>
  <c r="X56" i="12"/>
  <c r="V56" i="12"/>
  <c r="U56" i="12"/>
  <c r="X15" i="12"/>
  <c r="V15" i="12"/>
  <c r="U15" i="12"/>
  <c r="X19" i="12"/>
  <c r="V19" i="12"/>
  <c r="U19" i="12"/>
  <c r="X23" i="12"/>
  <c r="V23" i="12"/>
  <c r="U23" i="12"/>
  <c r="X27" i="12"/>
  <c r="V27" i="12"/>
  <c r="U27" i="12"/>
  <c r="X31" i="12"/>
  <c r="V31" i="12"/>
  <c r="U31" i="12"/>
  <c r="X35" i="12"/>
  <c r="V35" i="12"/>
  <c r="U35" i="12"/>
  <c r="X39" i="12"/>
  <c r="V39" i="12"/>
  <c r="U39" i="12"/>
  <c r="X43" i="12"/>
  <c r="V43" i="12"/>
  <c r="U43" i="12"/>
  <c r="X47" i="12"/>
  <c r="V47" i="12"/>
  <c r="U47" i="12"/>
  <c r="X51" i="12"/>
  <c r="V51" i="12"/>
  <c r="U51" i="12"/>
  <c r="X55" i="12"/>
  <c r="V55" i="12"/>
  <c r="U55" i="12"/>
  <c r="V13" i="12"/>
  <c r="U13" i="12"/>
  <c r="X13" i="12"/>
  <c r="V18" i="12"/>
  <c r="U18" i="12"/>
  <c r="X18" i="12"/>
  <c r="V22" i="12"/>
  <c r="U22" i="12"/>
  <c r="X22" i="12"/>
  <c r="V26" i="12"/>
  <c r="U26" i="12"/>
  <c r="X26" i="12"/>
  <c r="V30" i="12"/>
  <c r="U30" i="12"/>
  <c r="X30" i="12"/>
  <c r="V34" i="12"/>
  <c r="U34" i="12"/>
  <c r="X34" i="12"/>
  <c r="V38" i="12"/>
  <c r="U38" i="12"/>
  <c r="X38" i="12"/>
  <c r="V42" i="12"/>
  <c r="U42" i="12"/>
  <c r="X42" i="12"/>
  <c r="V46" i="12"/>
  <c r="U46" i="12"/>
  <c r="X46" i="12"/>
  <c r="V50" i="12"/>
  <c r="U50" i="12"/>
  <c r="X50" i="12"/>
  <c r="V54" i="12"/>
  <c r="U54" i="12"/>
  <c r="X54" i="12"/>
  <c r="U7" i="12"/>
  <c r="V7" i="12"/>
  <c r="X7" i="12"/>
  <c r="U12" i="12"/>
  <c r="X12" i="12"/>
  <c r="V12" i="12"/>
  <c r="X11" i="12"/>
  <c r="V11" i="12"/>
  <c r="U11" i="12"/>
  <c r="X17" i="12"/>
  <c r="V17" i="12"/>
  <c r="U17" i="12"/>
  <c r="X21" i="12"/>
  <c r="V21" i="12"/>
  <c r="U21" i="12"/>
  <c r="X25" i="12"/>
  <c r="V25" i="12"/>
  <c r="U25" i="12"/>
  <c r="X29" i="12"/>
  <c r="V29" i="12"/>
  <c r="U29" i="12"/>
  <c r="X33" i="12"/>
  <c r="V33" i="12"/>
  <c r="U33" i="12"/>
  <c r="X37" i="12"/>
  <c r="V37" i="12"/>
  <c r="U37" i="12"/>
  <c r="X41" i="12"/>
  <c r="V41" i="12"/>
  <c r="U41" i="12"/>
  <c r="X45" i="12"/>
  <c r="V45" i="12"/>
  <c r="U45" i="12"/>
  <c r="X49" i="12"/>
  <c r="V49" i="12"/>
  <c r="U49" i="12"/>
  <c r="X53" i="12"/>
  <c r="V53" i="12"/>
  <c r="U53" i="12"/>
  <c r="X57" i="12"/>
  <c r="V57" i="12"/>
  <c r="U57" i="12"/>
  <c r="O273" i="8"/>
  <c r="N273" i="8"/>
  <c r="O251" i="8"/>
  <c r="N251" i="8"/>
  <c r="F195" i="3"/>
  <c r="F191" i="3"/>
  <c r="F187" i="3"/>
  <c r="E195" i="3"/>
  <c r="E191" i="3"/>
  <c r="E187" i="3"/>
  <c r="T41" i="6"/>
  <c r="S41" i="6"/>
  <c r="W41" i="6"/>
  <c r="V41" i="6"/>
  <c r="U41" i="6"/>
  <c r="T25" i="6"/>
  <c r="S25" i="6"/>
  <c r="W25" i="6"/>
  <c r="V25" i="6"/>
  <c r="U25" i="6"/>
  <c r="V12" i="6"/>
  <c r="U12" i="6"/>
  <c r="S12" i="6"/>
  <c r="W12" i="6"/>
  <c r="T12" i="6"/>
  <c r="V23" i="6"/>
  <c r="U23" i="6"/>
  <c r="S23" i="6"/>
  <c r="W23" i="6"/>
  <c r="T23" i="6"/>
  <c r="V31" i="6"/>
  <c r="U31" i="6"/>
  <c r="S31" i="6"/>
  <c r="W31" i="6"/>
  <c r="T31" i="6"/>
  <c r="V39" i="6"/>
  <c r="U39" i="6"/>
  <c r="S39" i="6"/>
  <c r="W39" i="6"/>
  <c r="T39" i="6"/>
  <c r="V47" i="6"/>
  <c r="U47" i="6"/>
  <c r="S47" i="6"/>
  <c r="W47" i="6"/>
  <c r="T47" i="6"/>
  <c r="U9" i="6"/>
  <c r="T9" i="6"/>
  <c r="W9" i="6"/>
  <c r="V9" i="6"/>
  <c r="S9" i="6"/>
  <c r="U20" i="6"/>
  <c r="T20" i="6"/>
  <c r="V20" i="6"/>
  <c r="S20" i="6"/>
  <c r="W20" i="6"/>
  <c r="U28" i="6"/>
  <c r="T28" i="6"/>
  <c r="W28" i="6"/>
  <c r="V28" i="6"/>
  <c r="S28" i="6"/>
  <c r="U36" i="6"/>
  <c r="T36" i="6"/>
  <c r="V36" i="6"/>
  <c r="S36" i="6"/>
  <c r="W36" i="6"/>
  <c r="U44" i="6"/>
  <c r="T44" i="6"/>
  <c r="W44" i="6"/>
  <c r="V44" i="6"/>
  <c r="S44" i="6"/>
  <c r="U52" i="6"/>
  <c r="T52" i="6"/>
  <c r="V52" i="6"/>
  <c r="S52" i="6"/>
  <c r="W52" i="6"/>
  <c r="S11" i="6"/>
  <c r="W11" i="6"/>
  <c r="T11" i="6"/>
  <c r="V11" i="6"/>
  <c r="U11" i="6"/>
  <c r="S22" i="6"/>
  <c r="W22" i="6"/>
  <c r="V22" i="6"/>
  <c r="U22" i="6"/>
  <c r="T22" i="6"/>
  <c r="S30" i="6"/>
  <c r="W30" i="6"/>
  <c r="T30" i="6"/>
  <c r="V30" i="6"/>
  <c r="U30" i="6"/>
  <c r="S38" i="6"/>
  <c r="W38" i="6"/>
  <c r="V38" i="6"/>
  <c r="U38" i="6"/>
  <c r="T38" i="6"/>
  <c r="S46" i="6"/>
  <c r="W46" i="6"/>
  <c r="T46" i="6"/>
  <c r="V46" i="6"/>
  <c r="U46" i="6"/>
  <c r="W8" i="6"/>
  <c r="V8" i="6"/>
  <c r="S8" i="6"/>
  <c r="U8" i="6"/>
  <c r="T8" i="6"/>
  <c r="W16" i="6"/>
  <c r="V16" i="6"/>
  <c r="U16" i="6"/>
  <c r="T16" i="6"/>
  <c r="S16" i="6"/>
  <c r="W19" i="6"/>
  <c r="V19" i="6"/>
  <c r="U19" i="6"/>
  <c r="T19" i="6"/>
  <c r="S19" i="6"/>
  <c r="W27" i="6"/>
  <c r="V27" i="6"/>
  <c r="S27" i="6"/>
  <c r="U27" i="6"/>
  <c r="T27" i="6"/>
  <c r="W35" i="6"/>
  <c r="V35" i="6"/>
  <c r="U35" i="6"/>
  <c r="T35" i="6"/>
  <c r="S35" i="6"/>
  <c r="W43" i="6"/>
  <c r="V43" i="6"/>
  <c r="S43" i="6"/>
  <c r="U43" i="6"/>
  <c r="T43" i="6"/>
  <c r="W51" i="6"/>
  <c r="V51" i="6"/>
  <c r="U51" i="6"/>
  <c r="T51" i="6"/>
  <c r="S51" i="6"/>
  <c r="V33" i="5"/>
  <c r="U33" i="5"/>
  <c r="T33" i="5"/>
  <c r="S33" i="5"/>
  <c r="W33" i="5"/>
  <c r="L19" i="5"/>
  <c r="K19" i="5"/>
  <c r="J19" i="5"/>
  <c r="I19" i="5"/>
  <c r="M19" i="5"/>
  <c r="V17" i="5"/>
  <c r="U17" i="5"/>
  <c r="T17" i="5"/>
  <c r="S17" i="5"/>
  <c r="W17" i="5"/>
  <c r="V14" i="5"/>
  <c r="U14" i="5"/>
  <c r="T14" i="5"/>
  <c r="S14" i="5"/>
  <c r="W14" i="5"/>
  <c r="N214" i="3"/>
  <c r="M214" i="3"/>
  <c r="K214" i="3"/>
  <c r="J214" i="3"/>
  <c r="L214" i="3"/>
  <c r="F194" i="3"/>
  <c r="H193" i="3"/>
  <c r="F190" i="3"/>
  <c r="H189" i="3"/>
  <c r="F186" i="3"/>
  <c r="N278" i="8"/>
  <c r="O278" i="8"/>
  <c r="O276" i="8"/>
  <c r="N276" i="8"/>
  <c r="O281" i="8"/>
  <c r="N281" i="8"/>
  <c r="O275" i="8"/>
  <c r="N275" i="8"/>
  <c r="O277" i="8"/>
  <c r="N277" i="8"/>
  <c r="N274" i="8"/>
  <c r="O274" i="8"/>
  <c r="N282" i="8"/>
  <c r="O282" i="8"/>
  <c r="N279" i="8"/>
  <c r="O279" i="8"/>
  <c r="N256" i="8"/>
  <c r="O256" i="8"/>
  <c r="O254" i="8"/>
  <c r="N254" i="8"/>
  <c r="O259" i="8"/>
  <c r="N259" i="8"/>
  <c r="O253" i="8"/>
  <c r="N253" i="8"/>
  <c r="O255" i="8"/>
  <c r="N255" i="8"/>
  <c r="N252" i="8"/>
  <c r="O252" i="8"/>
  <c r="N260" i="8"/>
  <c r="O260" i="8"/>
  <c r="N257" i="8"/>
  <c r="O257" i="8"/>
  <c r="G195" i="3"/>
  <c r="J65" i="2"/>
  <c r="K65" i="2"/>
  <c r="N65" i="2"/>
  <c r="I68" i="2"/>
  <c r="M65" i="2"/>
  <c r="L65" i="2"/>
  <c r="J61" i="2"/>
  <c r="K61" i="2"/>
  <c r="N61" i="2"/>
  <c r="M61" i="2"/>
  <c r="L61" i="2"/>
  <c r="J57" i="2"/>
  <c r="K57" i="2"/>
  <c r="N57" i="2"/>
  <c r="M57" i="2"/>
  <c r="L57" i="2"/>
  <c r="J41" i="2"/>
  <c r="K41" i="2"/>
  <c r="M41" i="2"/>
  <c r="L41" i="2"/>
  <c r="J37" i="2"/>
  <c r="K37" i="2"/>
  <c r="N37" i="2"/>
  <c r="M37" i="2"/>
  <c r="L37" i="2"/>
  <c r="J33" i="2"/>
  <c r="N33" i="2"/>
  <c r="M33" i="2"/>
  <c r="K33" i="2"/>
  <c r="L33" i="2"/>
  <c r="J24" i="2"/>
  <c r="N24" i="2"/>
  <c r="K24" i="2"/>
  <c r="M24" i="2"/>
  <c r="L24" i="2"/>
  <c r="J13" i="2"/>
  <c r="L13" i="2"/>
  <c r="K13" i="2"/>
  <c r="N13" i="2"/>
  <c r="M13" i="2"/>
  <c r="J9" i="2"/>
  <c r="N9" i="2"/>
  <c r="K9" i="2"/>
  <c r="M9" i="2"/>
  <c r="L9" i="2"/>
  <c r="H68" i="2"/>
  <c r="G186" i="3"/>
  <c r="G190" i="3"/>
  <c r="G194" i="3"/>
  <c r="G188" i="3"/>
  <c r="G192" i="3"/>
  <c r="G196" i="3"/>
  <c r="L74" i="2"/>
  <c r="K74" i="2"/>
  <c r="J74" i="2"/>
  <c r="M74" i="2"/>
  <c r="N74" i="2"/>
  <c r="G68" i="2"/>
  <c r="L64" i="2"/>
  <c r="K64" i="2"/>
  <c r="J64" i="2"/>
  <c r="M64" i="2"/>
  <c r="I67" i="2"/>
  <c r="N64" i="2"/>
  <c r="L60" i="2"/>
  <c r="K60" i="2"/>
  <c r="J60" i="2"/>
  <c r="M60" i="2"/>
  <c r="N60" i="2"/>
  <c r="L47" i="2"/>
  <c r="M47" i="2"/>
  <c r="K47" i="2"/>
  <c r="J47" i="2"/>
  <c r="N47" i="2"/>
  <c r="L40" i="2"/>
  <c r="K40" i="2"/>
  <c r="M40" i="2"/>
  <c r="J40" i="2"/>
  <c r="I43" i="2"/>
  <c r="N40" i="2"/>
  <c r="L36" i="2"/>
  <c r="K36" i="2"/>
  <c r="J36" i="2"/>
  <c r="M36" i="2"/>
  <c r="N36" i="2"/>
  <c r="L32" i="2"/>
  <c r="K32" i="2"/>
  <c r="M32" i="2"/>
  <c r="J32" i="2"/>
  <c r="N32" i="2"/>
  <c r="L23" i="2"/>
  <c r="K23" i="2"/>
  <c r="M23" i="2"/>
  <c r="J23" i="2"/>
  <c r="N23" i="2"/>
  <c r="L16" i="2"/>
  <c r="M16" i="2"/>
  <c r="K16" i="2"/>
  <c r="J16" i="2"/>
  <c r="L12" i="2"/>
  <c r="K12" i="2"/>
  <c r="J12" i="2"/>
  <c r="M12" i="2"/>
  <c r="N12" i="2"/>
  <c r="L8" i="2"/>
  <c r="K8" i="2"/>
  <c r="M8" i="2"/>
  <c r="J8" i="2"/>
  <c r="N8" i="2"/>
  <c r="F68" i="2"/>
  <c r="H67" i="2"/>
  <c r="H43" i="2"/>
  <c r="N73" i="2"/>
  <c r="M73" i="2"/>
  <c r="L73" i="2"/>
  <c r="K73" i="2"/>
  <c r="J73" i="2"/>
  <c r="E68" i="2"/>
  <c r="G67" i="2"/>
  <c r="N63" i="2"/>
  <c r="M63" i="2"/>
  <c r="L63" i="2"/>
  <c r="K63" i="2"/>
  <c r="J63" i="2"/>
  <c r="N59" i="2"/>
  <c r="M59" i="2"/>
  <c r="L59" i="2"/>
  <c r="K59" i="2"/>
  <c r="J59" i="2"/>
  <c r="G43" i="2"/>
  <c r="I42" i="2"/>
  <c r="N39" i="2"/>
  <c r="M39" i="2"/>
  <c r="L39" i="2"/>
  <c r="K39" i="2"/>
  <c r="J39" i="2"/>
  <c r="N35" i="2"/>
  <c r="M35" i="2"/>
  <c r="L35" i="2"/>
  <c r="K35" i="2"/>
  <c r="J35" i="2"/>
  <c r="N22" i="2"/>
  <c r="M22" i="2"/>
  <c r="L22" i="2"/>
  <c r="K22" i="2"/>
  <c r="J22" i="2"/>
  <c r="N15" i="2"/>
  <c r="I18" i="2"/>
  <c r="M15" i="2"/>
  <c r="L15" i="2"/>
  <c r="K15" i="2"/>
  <c r="J15" i="2"/>
  <c r="N11" i="2"/>
  <c r="M11" i="2"/>
  <c r="L11" i="2"/>
  <c r="K11" i="2"/>
  <c r="J11" i="2"/>
  <c r="N7" i="2"/>
  <c r="M7" i="2"/>
  <c r="L7" i="2"/>
  <c r="K7" i="2"/>
  <c r="J7" i="2"/>
  <c r="G189" i="3"/>
  <c r="G187" i="3"/>
  <c r="F67" i="2"/>
  <c r="H42" i="2"/>
  <c r="T16" i="43"/>
  <c r="S16" i="43"/>
  <c r="P16" i="43"/>
  <c r="R16" i="43"/>
  <c r="Q16" i="43"/>
  <c r="H16" i="43"/>
  <c r="I16" i="43"/>
  <c r="J16" i="43"/>
  <c r="L16" i="43"/>
  <c r="N16" i="43"/>
  <c r="M16" i="43"/>
  <c r="O146" i="43"/>
  <c r="N146" i="43"/>
  <c r="M146" i="43"/>
  <c r="L146" i="43"/>
  <c r="H146" i="43"/>
  <c r="K146" i="43" s="1"/>
  <c r="G146" i="43"/>
  <c r="I146" i="43"/>
  <c r="L16" i="42"/>
  <c r="N16" i="42"/>
  <c r="M16" i="42"/>
  <c r="O146" i="42"/>
  <c r="N146" i="42"/>
  <c r="L146" i="42"/>
  <c r="M146" i="42"/>
  <c r="G146" i="42"/>
  <c r="I146" i="42"/>
  <c r="H146" i="42"/>
  <c r="K146" i="42" s="1"/>
  <c r="H16" i="42"/>
  <c r="J16" i="42"/>
  <c r="I16" i="42"/>
  <c r="I146" i="41"/>
  <c r="H146" i="41"/>
  <c r="K146" i="41" s="1"/>
  <c r="G146" i="41"/>
  <c r="L16" i="41"/>
  <c r="N16" i="41"/>
  <c r="M16" i="41"/>
  <c r="O146" i="41"/>
  <c r="M146" i="41"/>
  <c r="L146" i="41"/>
  <c r="N146" i="41"/>
  <c r="P16" i="42"/>
  <c r="T16" i="42"/>
  <c r="R16" i="42"/>
  <c r="S16" i="42"/>
  <c r="Q16" i="42"/>
  <c r="T11" i="37"/>
  <c r="S11" i="37"/>
  <c r="P11" i="37"/>
  <c r="R11" i="37"/>
  <c r="Q11" i="37"/>
  <c r="O11" i="37"/>
  <c r="M129" i="37"/>
  <c r="L129" i="37"/>
  <c r="O129" i="37"/>
  <c r="K129" i="37"/>
  <c r="N129" i="37"/>
  <c r="L11" i="37"/>
  <c r="K11" i="37"/>
  <c r="M11" i="37"/>
  <c r="H11" i="37"/>
  <c r="G11" i="37"/>
  <c r="I11" i="37"/>
  <c r="L118" i="27"/>
  <c r="K118" i="27"/>
  <c r="J118" i="27"/>
  <c r="I118" i="27"/>
  <c r="M118" i="27"/>
  <c r="M132" i="27"/>
  <c r="L132" i="27"/>
  <c r="K132" i="27"/>
  <c r="J132" i="27"/>
  <c r="I132" i="27"/>
  <c r="M48" i="28"/>
  <c r="J48" i="28"/>
  <c r="I48" i="28"/>
  <c r="K48" i="28"/>
  <c r="L48" i="28"/>
  <c r="J90" i="27"/>
  <c r="M90" i="27"/>
  <c r="L90" i="27"/>
  <c r="K90" i="27"/>
  <c r="I90" i="27"/>
  <c r="K20" i="27"/>
  <c r="J20" i="27"/>
  <c r="I20" i="27"/>
  <c r="M20" i="27"/>
  <c r="L20" i="27"/>
  <c r="M160" i="27"/>
  <c r="L160" i="27"/>
  <c r="K160" i="27"/>
  <c r="J160" i="27"/>
  <c r="I160" i="27"/>
  <c r="L34" i="27"/>
  <c r="K34" i="27"/>
  <c r="J34" i="27"/>
  <c r="I34" i="27"/>
  <c r="M34" i="27"/>
  <c r="L132" i="26"/>
  <c r="K132" i="26"/>
  <c r="J132" i="26"/>
  <c r="I132" i="26"/>
  <c r="M132" i="26"/>
  <c r="M48" i="27"/>
  <c r="L48" i="27"/>
  <c r="K48" i="27"/>
  <c r="J48" i="27"/>
  <c r="I48" i="27"/>
  <c r="M146" i="26"/>
  <c r="L146" i="26"/>
  <c r="K146" i="26"/>
  <c r="J146" i="26"/>
  <c r="I146" i="26"/>
  <c r="K104" i="27"/>
  <c r="J104" i="27"/>
  <c r="I104" i="27"/>
  <c r="M104" i="27"/>
  <c r="L104" i="27"/>
  <c r="M62" i="27"/>
  <c r="L62" i="27"/>
  <c r="K62" i="27"/>
  <c r="J62" i="27"/>
  <c r="I62" i="27"/>
  <c r="M160" i="26"/>
  <c r="L160" i="26"/>
  <c r="K160" i="26"/>
  <c r="J160" i="26"/>
  <c r="I160" i="26"/>
  <c r="M48" i="26"/>
  <c r="L48" i="26"/>
  <c r="K48" i="26"/>
  <c r="J48" i="26"/>
  <c r="I48" i="26"/>
  <c r="I62" i="26"/>
  <c r="M62" i="26"/>
  <c r="L62" i="26"/>
  <c r="K62" i="26"/>
  <c r="J62" i="26"/>
  <c r="J76" i="26"/>
  <c r="I76" i="26"/>
  <c r="M76" i="26"/>
  <c r="L76" i="26"/>
  <c r="K76" i="26"/>
  <c r="K90" i="26"/>
  <c r="J90" i="26"/>
  <c r="I90" i="26"/>
  <c r="M90" i="26"/>
  <c r="L90" i="26"/>
  <c r="L104" i="26"/>
  <c r="K104" i="26"/>
  <c r="J104" i="26"/>
  <c r="I104" i="26"/>
  <c r="M104" i="26"/>
  <c r="M76" i="27"/>
  <c r="L76" i="27"/>
  <c r="K76" i="27"/>
  <c r="J76" i="27"/>
  <c r="I76" i="27"/>
  <c r="K118" i="26"/>
  <c r="J118" i="26"/>
  <c r="M118" i="26"/>
  <c r="L118" i="26"/>
  <c r="I118" i="26"/>
  <c r="M146" i="27"/>
  <c r="L146" i="27"/>
  <c r="K146" i="27"/>
  <c r="J146" i="27"/>
  <c r="I146" i="27"/>
  <c r="M20" i="26"/>
  <c r="L20" i="26"/>
  <c r="K20" i="26"/>
  <c r="J20" i="26"/>
  <c r="I20" i="26"/>
  <c r="N147" i="22"/>
  <c r="M147" i="22"/>
  <c r="L147" i="22"/>
  <c r="K147" i="22"/>
  <c r="J147" i="22"/>
  <c r="N119" i="22"/>
  <c r="M119" i="22"/>
  <c r="L119" i="22"/>
  <c r="K119" i="22"/>
  <c r="J119" i="22"/>
  <c r="M91" i="22"/>
  <c r="L91" i="22"/>
  <c r="N91" i="22"/>
  <c r="K91" i="22"/>
  <c r="J91" i="22"/>
  <c r="M34" i="26"/>
  <c r="L34" i="26"/>
  <c r="K34" i="26"/>
  <c r="J34" i="26"/>
  <c r="I34" i="26"/>
  <c r="M161" i="22"/>
  <c r="L161" i="22"/>
  <c r="K161" i="22"/>
  <c r="J161" i="22"/>
  <c r="N161" i="22"/>
  <c r="M133" i="22"/>
  <c r="L133" i="22"/>
  <c r="K133" i="22"/>
  <c r="J133" i="22"/>
  <c r="N133" i="22"/>
  <c r="M105" i="22"/>
  <c r="L105" i="22"/>
  <c r="K105" i="22"/>
  <c r="N105" i="22"/>
  <c r="J105" i="22"/>
  <c r="M77" i="22"/>
  <c r="L77" i="22"/>
  <c r="K77" i="22"/>
  <c r="J77" i="22"/>
  <c r="N77" i="22"/>
  <c r="L21" i="22"/>
  <c r="K21" i="22"/>
  <c r="N21" i="22"/>
  <c r="M21" i="22"/>
  <c r="J21" i="22"/>
  <c r="J162" i="21"/>
  <c r="I162" i="21"/>
  <c r="H162" i="21"/>
  <c r="J148" i="21"/>
  <c r="I148" i="21"/>
  <c r="H148" i="21"/>
  <c r="J134" i="21"/>
  <c r="I134" i="21"/>
  <c r="H134" i="21"/>
  <c r="J63" i="22"/>
  <c r="N63" i="22"/>
  <c r="M63" i="22"/>
  <c r="L63" i="22"/>
  <c r="K63" i="22"/>
  <c r="J35" i="22"/>
  <c r="N35" i="22"/>
  <c r="M35" i="22"/>
  <c r="L35" i="22"/>
  <c r="K35" i="22"/>
  <c r="N49" i="22"/>
  <c r="M49" i="22"/>
  <c r="L49" i="22"/>
  <c r="K49" i="22"/>
  <c r="J49" i="22"/>
  <c r="J78" i="21"/>
  <c r="I78" i="21"/>
  <c r="H78" i="21"/>
  <c r="T22" i="21"/>
  <c r="S22" i="21"/>
  <c r="R22" i="21"/>
  <c r="J92" i="21"/>
  <c r="I92" i="21"/>
  <c r="H92" i="21"/>
  <c r="J36" i="21"/>
  <c r="I36" i="21"/>
  <c r="H36" i="21"/>
  <c r="J106" i="21"/>
  <c r="I106" i="21"/>
  <c r="H106" i="21"/>
  <c r="J50" i="21"/>
  <c r="I50" i="21"/>
  <c r="H50" i="21"/>
  <c r="J22" i="21"/>
  <c r="I22" i="21"/>
  <c r="H22" i="21"/>
  <c r="J64" i="21"/>
  <c r="I64" i="21"/>
  <c r="H64" i="21"/>
  <c r="AA132" i="18"/>
  <c r="AB132" i="18"/>
  <c r="Z132" i="18"/>
  <c r="S132" i="18"/>
  <c r="T132" i="18"/>
  <c r="R132" i="18"/>
  <c r="AA106" i="18"/>
  <c r="Z106" i="18"/>
  <c r="AB106" i="18"/>
  <c r="S106" i="18"/>
  <c r="R106" i="18"/>
  <c r="T106" i="18"/>
  <c r="J120" i="21"/>
  <c r="I120" i="21"/>
  <c r="H120" i="21"/>
  <c r="I132" i="18"/>
  <c r="K132" i="18"/>
  <c r="J132" i="18"/>
  <c r="K106" i="18"/>
  <c r="J106" i="18"/>
  <c r="I106" i="18"/>
  <c r="AB148" i="18"/>
  <c r="AA148" i="18"/>
  <c r="Z148" i="18"/>
  <c r="T148" i="18"/>
  <c r="S148" i="18"/>
  <c r="R148" i="18"/>
  <c r="AA118" i="18"/>
  <c r="Z118" i="18"/>
  <c r="AB118" i="18"/>
  <c r="S118" i="18"/>
  <c r="R118" i="18"/>
  <c r="T118" i="18"/>
  <c r="K148" i="18"/>
  <c r="J148" i="18"/>
  <c r="I148" i="18"/>
  <c r="K118" i="18"/>
  <c r="J118" i="18"/>
  <c r="I118" i="18"/>
  <c r="J92" i="18"/>
  <c r="I92" i="18"/>
  <c r="K92" i="18"/>
  <c r="AB160" i="18"/>
  <c r="AA160" i="18"/>
  <c r="Z160" i="18"/>
  <c r="T160" i="18"/>
  <c r="S160" i="18"/>
  <c r="R160" i="18"/>
  <c r="AB134" i="18"/>
  <c r="AA134" i="18"/>
  <c r="Z134" i="18"/>
  <c r="T134" i="18"/>
  <c r="S134" i="18"/>
  <c r="R134" i="18"/>
  <c r="AB104" i="18"/>
  <c r="AA104" i="18"/>
  <c r="Z104" i="18"/>
  <c r="T104" i="18"/>
  <c r="S104" i="18"/>
  <c r="R104" i="18"/>
  <c r="AB78" i="18"/>
  <c r="AA78" i="18"/>
  <c r="Z78" i="18"/>
  <c r="T78" i="18"/>
  <c r="S78" i="18"/>
  <c r="R78" i="18"/>
  <c r="X9" i="19"/>
  <c r="AB146" i="18"/>
  <c r="AA146" i="18"/>
  <c r="Z146" i="18"/>
  <c r="T146" i="18"/>
  <c r="S146" i="18"/>
  <c r="R146" i="18"/>
  <c r="AA120" i="18"/>
  <c r="AB120" i="18"/>
  <c r="Z120" i="18"/>
  <c r="S120" i="18"/>
  <c r="T120" i="18"/>
  <c r="R120" i="18"/>
  <c r="J119" i="19"/>
  <c r="H119" i="19"/>
  <c r="H21" i="19"/>
  <c r="J21" i="19"/>
  <c r="K146" i="18"/>
  <c r="I146" i="18"/>
  <c r="J146" i="18"/>
  <c r="I120" i="18"/>
  <c r="K120" i="18"/>
  <c r="J120" i="18"/>
  <c r="K90" i="18"/>
  <c r="J90" i="18"/>
  <c r="I90" i="18"/>
  <c r="J64" i="18"/>
  <c r="I64" i="18"/>
  <c r="K64" i="18"/>
  <c r="K34" i="18"/>
  <c r="J34" i="18"/>
  <c r="I34" i="18"/>
  <c r="J8" i="18"/>
  <c r="I8" i="18"/>
  <c r="K8" i="18"/>
  <c r="J121" i="19"/>
  <c r="H121" i="19"/>
  <c r="T92" i="18"/>
  <c r="R92" i="18"/>
  <c r="S92" i="18"/>
  <c r="AB76" i="18"/>
  <c r="AA76" i="18"/>
  <c r="Z76" i="18"/>
  <c r="T76" i="18"/>
  <c r="S76" i="18"/>
  <c r="R76" i="18"/>
  <c r="AB50" i="18"/>
  <c r="AA50" i="18"/>
  <c r="Z50" i="18"/>
  <c r="T50" i="18"/>
  <c r="S50" i="18"/>
  <c r="R50" i="18"/>
  <c r="Z20" i="18"/>
  <c r="AB20" i="18"/>
  <c r="AA20" i="18"/>
  <c r="R20" i="18"/>
  <c r="T20" i="18"/>
  <c r="S20" i="18"/>
  <c r="I76" i="18"/>
  <c r="J76" i="18"/>
  <c r="K76" i="18"/>
  <c r="K50" i="18"/>
  <c r="J50" i="18"/>
  <c r="I50" i="18"/>
  <c r="J20" i="18"/>
  <c r="I20" i="18"/>
  <c r="K20" i="18"/>
  <c r="K160" i="18"/>
  <c r="J160" i="18"/>
  <c r="I160" i="18"/>
  <c r="K134" i="18"/>
  <c r="I134" i="18"/>
  <c r="J134" i="18"/>
  <c r="T90" i="18"/>
  <c r="S90" i="18"/>
  <c r="R90" i="18"/>
  <c r="AB62" i="18"/>
  <c r="AA62" i="18"/>
  <c r="Z62" i="18"/>
  <c r="T62" i="18"/>
  <c r="S62" i="18"/>
  <c r="R62" i="18"/>
  <c r="AB36" i="18"/>
  <c r="AA36" i="18"/>
  <c r="Z36" i="18"/>
  <c r="T36" i="18"/>
  <c r="S36" i="18"/>
  <c r="R36" i="18"/>
  <c r="X147" i="19"/>
  <c r="K62" i="18"/>
  <c r="J62" i="18"/>
  <c r="I62" i="18"/>
  <c r="K36" i="18"/>
  <c r="J36" i="18"/>
  <c r="I36" i="18"/>
  <c r="X149" i="19"/>
  <c r="J147" i="19"/>
  <c r="H147" i="19"/>
  <c r="X21" i="19"/>
  <c r="AB92" i="18"/>
  <c r="Z92" i="18"/>
  <c r="AA92" i="18"/>
  <c r="AB48" i="18"/>
  <c r="AA48" i="18"/>
  <c r="Z48" i="18"/>
  <c r="T48" i="18"/>
  <c r="S48" i="18"/>
  <c r="R48" i="18"/>
  <c r="AB22" i="18"/>
  <c r="AA22" i="18"/>
  <c r="Z22" i="18"/>
  <c r="T22" i="18"/>
  <c r="S22" i="18"/>
  <c r="R22" i="18"/>
  <c r="K104" i="18"/>
  <c r="J104" i="18"/>
  <c r="I104" i="18"/>
  <c r="K48" i="18"/>
  <c r="J48" i="18"/>
  <c r="I48" i="18"/>
  <c r="K22" i="18"/>
  <c r="J22" i="18"/>
  <c r="I22" i="18"/>
  <c r="M35" i="17"/>
  <c r="J35" i="17"/>
  <c r="L35" i="17"/>
  <c r="K35" i="17"/>
  <c r="I35" i="17"/>
  <c r="AB90" i="18"/>
  <c r="AA90" i="18"/>
  <c r="Z90" i="18"/>
  <c r="R64" i="18"/>
  <c r="T64" i="18"/>
  <c r="S64" i="18"/>
  <c r="AB34" i="18"/>
  <c r="AA34" i="18"/>
  <c r="Z34" i="18"/>
  <c r="Z8" i="18"/>
  <c r="AB8" i="18"/>
  <c r="AA8" i="18"/>
  <c r="I49" i="17"/>
  <c r="K49" i="17"/>
  <c r="M49" i="17"/>
  <c r="L49" i="17"/>
  <c r="J49" i="17"/>
  <c r="L23" i="17"/>
  <c r="K23" i="17"/>
  <c r="J23" i="17"/>
  <c r="I23" i="17"/>
  <c r="M23" i="17"/>
  <c r="R135" i="19"/>
  <c r="P135" i="19"/>
  <c r="M37" i="17"/>
  <c r="L37" i="17"/>
  <c r="K37" i="17"/>
  <c r="J37" i="17"/>
  <c r="I37" i="17"/>
  <c r="J21" i="17"/>
  <c r="I21" i="17"/>
  <c r="L21" i="17"/>
  <c r="M21" i="17"/>
  <c r="K21" i="17"/>
  <c r="R133" i="19"/>
  <c r="P133" i="19"/>
  <c r="R161" i="19"/>
  <c r="P161" i="19"/>
  <c r="T34" i="18"/>
  <c r="S34" i="18"/>
  <c r="R34" i="18"/>
  <c r="R8" i="18"/>
  <c r="T8" i="18"/>
  <c r="S8" i="18"/>
  <c r="Z64" i="18"/>
  <c r="AB64" i="18"/>
  <c r="AA64" i="18"/>
  <c r="M119" i="16"/>
  <c r="L119" i="16"/>
  <c r="K119" i="16"/>
  <c r="J119" i="16"/>
  <c r="I119" i="16"/>
  <c r="K93" i="16"/>
  <c r="J93" i="16"/>
  <c r="I93" i="16"/>
  <c r="M93" i="16"/>
  <c r="L93" i="16"/>
  <c r="M161" i="15"/>
  <c r="L161" i="15"/>
  <c r="K161" i="15"/>
  <c r="I161" i="15"/>
  <c r="J161" i="15"/>
  <c r="M49" i="15"/>
  <c r="L49" i="15"/>
  <c r="K49" i="15"/>
  <c r="J49" i="15"/>
  <c r="I49" i="15"/>
  <c r="K149" i="14"/>
  <c r="I149" i="14"/>
  <c r="J149" i="14"/>
  <c r="K37" i="14"/>
  <c r="J37" i="14"/>
  <c r="I37" i="14"/>
  <c r="M9" i="17"/>
  <c r="L9" i="17"/>
  <c r="K9" i="17"/>
  <c r="J9" i="17"/>
  <c r="I9" i="17"/>
  <c r="I133" i="16"/>
  <c r="M133" i="16"/>
  <c r="L133" i="16"/>
  <c r="K133" i="16"/>
  <c r="J133" i="16"/>
  <c r="L107" i="16"/>
  <c r="K107" i="16"/>
  <c r="J107" i="16"/>
  <c r="I107" i="16"/>
  <c r="M107" i="16"/>
  <c r="W21" i="16"/>
  <c r="AA21" i="16"/>
  <c r="Z21" i="16"/>
  <c r="Y21" i="16"/>
  <c r="X21" i="16"/>
  <c r="I63" i="15"/>
  <c r="M63" i="15"/>
  <c r="L63" i="15"/>
  <c r="J63" i="15"/>
  <c r="K63" i="15"/>
  <c r="I21" i="15"/>
  <c r="M21" i="15"/>
  <c r="L21" i="15"/>
  <c r="J21" i="15"/>
  <c r="K21" i="15"/>
  <c r="I79" i="14"/>
  <c r="K79" i="14"/>
  <c r="J79" i="14"/>
  <c r="AA21" i="17"/>
  <c r="Z21" i="17"/>
  <c r="W21" i="17"/>
  <c r="Y21" i="17"/>
  <c r="X21" i="17"/>
  <c r="J147" i="16"/>
  <c r="I147" i="16"/>
  <c r="M147" i="16"/>
  <c r="L147" i="16"/>
  <c r="K147" i="16"/>
  <c r="M121" i="16"/>
  <c r="L121" i="16"/>
  <c r="K121" i="16"/>
  <c r="J121" i="16"/>
  <c r="I121" i="16"/>
  <c r="J35" i="16"/>
  <c r="I35" i="16"/>
  <c r="M35" i="16"/>
  <c r="L35" i="16"/>
  <c r="K35" i="16"/>
  <c r="J77" i="15"/>
  <c r="I77" i="15"/>
  <c r="M77" i="15"/>
  <c r="L77" i="15"/>
  <c r="K77" i="15"/>
  <c r="J121" i="14"/>
  <c r="I121" i="14"/>
  <c r="K121" i="14"/>
  <c r="K161" i="16"/>
  <c r="J161" i="16"/>
  <c r="I161" i="16"/>
  <c r="M161" i="16"/>
  <c r="L161" i="16"/>
  <c r="M135" i="16"/>
  <c r="L135" i="16"/>
  <c r="K135" i="16"/>
  <c r="J135" i="16"/>
  <c r="I135" i="16"/>
  <c r="K49" i="16"/>
  <c r="J49" i="16"/>
  <c r="I49" i="16"/>
  <c r="M49" i="16"/>
  <c r="L49" i="16"/>
  <c r="M23" i="16"/>
  <c r="L23" i="16"/>
  <c r="K23" i="16"/>
  <c r="J23" i="16"/>
  <c r="I23" i="16"/>
  <c r="K91" i="15"/>
  <c r="J91" i="15"/>
  <c r="I91" i="15"/>
  <c r="L91" i="15"/>
  <c r="M91" i="15"/>
  <c r="K163" i="14"/>
  <c r="J163" i="14"/>
  <c r="I163" i="14"/>
  <c r="K51" i="14"/>
  <c r="J51" i="14"/>
  <c r="I51" i="14"/>
  <c r="M149" i="16"/>
  <c r="L149" i="16"/>
  <c r="K149" i="16"/>
  <c r="J149" i="16"/>
  <c r="I149" i="16"/>
  <c r="L63" i="16"/>
  <c r="K63" i="16"/>
  <c r="J63" i="16"/>
  <c r="I63" i="16"/>
  <c r="M63" i="16"/>
  <c r="M37" i="16"/>
  <c r="L37" i="16"/>
  <c r="K37" i="16"/>
  <c r="J37" i="16"/>
  <c r="I37" i="16"/>
  <c r="L21" i="16"/>
  <c r="K21" i="16"/>
  <c r="J21" i="16"/>
  <c r="I21" i="16"/>
  <c r="M21" i="16"/>
  <c r="L105" i="15"/>
  <c r="K105" i="15"/>
  <c r="J105" i="15"/>
  <c r="I105" i="15"/>
  <c r="M105" i="15"/>
  <c r="K93" i="14"/>
  <c r="J93" i="14"/>
  <c r="I93" i="14"/>
  <c r="M77" i="16"/>
  <c r="L77" i="16"/>
  <c r="K77" i="16"/>
  <c r="J77" i="16"/>
  <c r="I77" i="16"/>
  <c r="M51" i="16"/>
  <c r="L51" i="16"/>
  <c r="K51" i="16"/>
  <c r="J51" i="16"/>
  <c r="I51" i="16"/>
  <c r="M119" i="15"/>
  <c r="L119" i="15"/>
  <c r="K119" i="15"/>
  <c r="J119" i="15"/>
  <c r="I119" i="15"/>
  <c r="K135" i="14"/>
  <c r="J135" i="14"/>
  <c r="I135" i="14"/>
  <c r="K23" i="14"/>
  <c r="J23" i="14"/>
  <c r="I23" i="14"/>
  <c r="M147" i="15"/>
  <c r="L147" i="15"/>
  <c r="K147" i="15"/>
  <c r="J147" i="15"/>
  <c r="I147" i="15"/>
  <c r="R9" i="19"/>
  <c r="P9" i="19"/>
  <c r="Z9" i="17"/>
  <c r="Y9" i="17"/>
  <c r="X9" i="17"/>
  <c r="W9" i="17"/>
  <c r="AA9" i="17"/>
  <c r="K65" i="14"/>
  <c r="J65" i="14"/>
  <c r="I65" i="14"/>
  <c r="K78" i="18"/>
  <c r="J78" i="18"/>
  <c r="I78" i="18"/>
  <c r="I65" i="16"/>
  <c r="M65" i="16"/>
  <c r="L65" i="16"/>
  <c r="K65" i="16"/>
  <c r="J65" i="16"/>
  <c r="L9" i="16"/>
  <c r="K9" i="16"/>
  <c r="J9" i="16"/>
  <c r="I9" i="16"/>
  <c r="M9" i="16"/>
  <c r="K107" i="14"/>
  <c r="J107" i="14"/>
  <c r="I107" i="14"/>
  <c r="M105" i="16"/>
  <c r="L105" i="16"/>
  <c r="K105" i="16"/>
  <c r="J105" i="16"/>
  <c r="I105" i="16"/>
  <c r="M133" i="15"/>
  <c r="L133" i="15"/>
  <c r="K133" i="15"/>
  <c r="J133" i="15"/>
  <c r="I133" i="15"/>
  <c r="M91" i="16"/>
  <c r="L91" i="16"/>
  <c r="K91" i="16"/>
  <c r="J91" i="16"/>
  <c r="I91" i="16"/>
  <c r="M35" i="15"/>
  <c r="L35" i="15"/>
  <c r="K35" i="15"/>
  <c r="J35" i="15"/>
  <c r="I35" i="15"/>
  <c r="M20" i="13"/>
  <c r="L20" i="13"/>
  <c r="K20" i="13"/>
  <c r="I20" i="13"/>
  <c r="J20" i="13"/>
  <c r="M62" i="13"/>
  <c r="L62" i="13"/>
  <c r="K62" i="13"/>
  <c r="I62" i="13"/>
  <c r="J62" i="13"/>
  <c r="N55" i="12"/>
  <c r="L55" i="12"/>
  <c r="J55" i="12"/>
  <c r="M55" i="12"/>
  <c r="K55" i="12"/>
  <c r="I55" i="12"/>
  <c r="N54" i="12"/>
  <c r="M54" i="12"/>
  <c r="L54" i="12"/>
  <c r="J54" i="12"/>
  <c r="K54" i="12"/>
  <c r="I54" i="12"/>
  <c r="L53" i="12"/>
  <c r="K53" i="12"/>
  <c r="J53" i="12"/>
  <c r="H57" i="12"/>
  <c r="N53" i="12"/>
  <c r="M53" i="12"/>
  <c r="I53" i="12"/>
  <c r="AA21" i="15"/>
  <c r="Z21" i="15"/>
  <c r="Y21" i="15"/>
  <c r="X21" i="15"/>
  <c r="W21" i="15"/>
  <c r="K90" i="13"/>
  <c r="J90" i="13"/>
  <c r="M90" i="13"/>
  <c r="L90" i="13"/>
  <c r="I90" i="13"/>
  <c r="L122" i="3"/>
  <c r="K122" i="3"/>
  <c r="M122" i="3"/>
  <c r="J122" i="3"/>
  <c r="M133" i="3"/>
  <c r="L133" i="3"/>
  <c r="K133" i="3"/>
  <c r="J133" i="3"/>
  <c r="M118" i="3"/>
  <c r="L118" i="3"/>
  <c r="K118" i="3"/>
  <c r="J118" i="3"/>
  <c r="M129" i="3"/>
  <c r="L129" i="3"/>
  <c r="J129" i="3"/>
  <c r="K129" i="3"/>
  <c r="L114" i="3"/>
  <c r="K114" i="3"/>
  <c r="M114" i="3"/>
  <c r="J114" i="3"/>
  <c r="M125" i="3"/>
  <c r="L125" i="3"/>
  <c r="J125" i="3"/>
  <c r="K125" i="3"/>
  <c r="K34" i="13"/>
  <c r="J34" i="13"/>
  <c r="I34" i="13"/>
  <c r="M34" i="13"/>
  <c r="L34" i="13"/>
  <c r="K204" i="3"/>
  <c r="J204" i="3"/>
  <c r="M204" i="3"/>
  <c r="L204" i="3"/>
  <c r="M193" i="3"/>
  <c r="K193" i="3"/>
  <c r="J193" i="3"/>
  <c r="L193" i="3"/>
  <c r="L200" i="3"/>
  <c r="K200" i="3"/>
  <c r="J200" i="3"/>
  <c r="M200" i="3"/>
  <c r="J189" i="3"/>
  <c r="M189" i="3"/>
  <c r="L189" i="3"/>
  <c r="K189" i="3"/>
  <c r="K131" i="3"/>
  <c r="J131" i="3"/>
  <c r="M131" i="3"/>
  <c r="L131" i="3"/>
  <c r="M120" i="3"/>
  <c r="K120" i="3"/>
  <c r="J120" i="3"/>
  <c r="L120" i="3"/>
  <c r="J79" i="16"/>
  <c r="I79" i="16"/>
  <c r="M79" i="16"/>
  <c r="L79" i="16"/>
  <c r="K79" i="16"/>
  <c r="M199" i="3"/>
  <c r="L199" i="3"/>
  <c r="K199" i="3"/>
  <c r="J199" i="3"/>
  <c r="K188" i="3"/>
  <c r="J188" i="3"/>
  <c r="L188" i="3"/>
  <c r="M188" i="3"/>
  <c r="M186" i="3"/>
  <c r="L186" i="3"/>
  <c r="J186" i="3"/>
  <c r="K186" i="3"/>
  <c r="J197" i="3"/>
  <c r="M197" i="3"/>
  <c r="L197" i="3"/>
  <c r="K197" i="3"/>
  <c r="M113" i="3"/>
  <c r="L113" i="3"/>
  <c r="J113" i="3"/>
  <c r="K113" i="3"/>
  <c r="J124" i="3"/>
  <c r="M124" i="3"/>
  <c r="L124" i="3"/>
  <c r="K124" i="3"/>
  <c r="M126" i="3"/>
  <c r="L126" i="3"/>
  <c r="K126" i="3"/>
  <c r="J126" i="3"/>
  <c r="K115" i="3"/>
  <c r="J115" i="3"/>
  <c r="L115" i="3"/>
  <c r="M115" i="3"/>
  <c r="L192" i="3"/>
  <c r="K192" i="3"/>
  <c r="J192" i="3"/>
  <c r="M192" i="3"/>
  <c r="L203" i="3"/>
  <c r="K203" i="3"/>
  <c r="M203" i="3"/>
  <c r="J203" i="3"/>
  <c r="M201" i="3"/>
  <c r="K201" i="3"/>
  <c r="J201" i="3"/>
  <c r="L201" i="3"/>
  <c r="M190" i="3"/>
  <c r="L190" i="3"/>
  <c r="K190" i="3"/>
  <c r="J190" i="3"/>
  <c r="L127" i="3"/>
  <c r="K127" i="3"/>
  <c r="J127" i="3"/>
  <c r="M127" i="3"/>
  <c r="J116" i="3"/>
  <c r="M116" i="3"/>
  <c r="L116" i="3"/>
  <c r="K116" i="3"/>
  <c r="K196" i="3"/>
  <c r="J196" i="3"/>
  <c r="M196" i="3"/>
  <c r="L196" i="3"/>
  <c r="M207" i="3"/>
  <c r="L207" i="3"/>
  <c r="K207" i="3"/>
  <c r="J207" i="3"/>
  <c r="M194" i="3"/>
  <c r="L194" i="3"/>
  <c r="J194" i="3"/>
  <c r="K194" i="3"/>
  <c r="J205" i="3"/>
  <c r="M205" i="3"/>
  <c r="K205" i="3"/>
  <c r="L205" i="3"/>
  <c r="K123" i="3"/>
  <c r="J123" i="3"/>
  <c r="M123" i="3"/>
  <c r="L123" i="3"/>
  <c r="M134" i="3"/>
  <c r="L134" i="3"/>
  <c r="K134" i="3"/>
  <c r="J134" i="3"/>
  <c r="M121" i="3"/>
  <c r="L121" i="3"/>
  <c r="J121" i="3"/>
  <c r="K121" i="3"/>
  <c r="J132" i="3"/>
  <c r="M132" i="3"/>
  <c r="K132" i="3"/>
  <c r="L132" i="3"/>
  <c r="L119" i="3"/>
  <c r="K119" i="3"/>
  <c r="J119" i="3"/>
  <c r="M119" i="3"/>
  <c r="L130" i="3"/>
  <c r="K130" i="3"/>
  <c r="M130" i="3"/>
  <c r="J130" i="3"/>
  <c r="M128" i="3"/>
  <c r="K128" i="3"/>
  <c r="J128" i="3"/>
  <c r="L128" i="3"/>
  <c r="M117" i="3"/>
  <c r="L117" i="3"/>
  <c r="K117" i="3"/>
  <c r="J117" i="3"/>
  <c r="M44" i="2"/>
  <c r="L44" i="2"/>
  <c r="K44" i="2"/>
  <c r="J44" i="2"/>
  <c r="K17" i="2"/>
  <c r="L17" i="2"/>
  <c r="J17" i="2"/>
  <c r="M17" i="2"/>
  <c r="J15" i="19" l="1"/>
  <c r="J124" i="19"/>
  <c r="J141" i="19"/>
  <c r="J139" i="19"/>
  <c r="J11" i="19"/>
  <c r="J130" i="19"/>
  <c r="J13" i="19"/>
  <c r="J18" i="19"/>
  <c r="J128" i="19"/>
  <c r="J154" i="19"/>
  <c r="J156" i="19"/>
  <c r="J145" i="19"/>
  <c r="J113" i="19"/>
  <c r="J111" i="19"/>
  <c r="J137" i="19"/>
  <c r="J122" i="19"/>
  <c r="J117" i="19"/>
  <c r="J115" i="19"/>
  <c r="AA20" i="16"/>
  <c r="AA13" i="16"/>
  <c r="AA16" i="16"/>
  <c r="AA12" i="16"/>
  <c r="AA17" i="16"/>
  <c r="J17" i="19"/>
  <c r="H87" i="33"/>
  <c r="J143" i="19"/>
  <c r="J132" i="19"/>
  <c r="H109" i="33"/>
  <c r="L109" i="33"/>
  <c r="L57" i="12"/>
  <c r="K57" i="12"/>
  <c r="J57" i="12"/>
  <c r="N57" i="12"/>
  <c r="M57" i="12"/>
  <c r="I57" i="12"/>
  <c r="J18" i="2"/>
  <c r="K18" i="2"/>
  <c r="M18" i="2"/>
  <c r="L18" i="2"/>
  <c r="M45" i="2"/>
  <c r="L45" i="2"/>
  <c r="K45" i="2"/>
  <c r="J45" i="2"/>
  <c r="J42" i="2"/>
  <c r="M42" i="2"/>
  <c r="L42" i="2"/>
  <c r="K42" i="2"/>
  <c r="L69" i="2"/>
  <c r="K69" i="2"/>
  <c r="J69" i="2"/>
  <c r="M69" i="2"/>
  <c r="M43" i="2"/>
  <c r="L43" i="2"/>
  <c r="K43" i="2"/>
  <c r="J43" i="2"/>
  <c r="M46" i="2"/>
  <c r="L46" i="2"/>
  <c r="K46" i="2"/>
  <c r="J46" i="2"/>
  <c r="M67" i="2"/>
  <c r="L67" i="2"/>
  <c r="K67" i="2"/>
  <c r="J67" i="2"/>
  <c r="K70" i="2"/>
  <c r="J70" i="2"/>
  <c r="L70" i="2"/>
  <c r="M70" i="2"/>
  <c r="N68" i="2"/>
  <c r="M68" i="2"/>
  <c r="L68" i="2"/>
  <c r="K68" i="2"/>
  <c r="J68" i="2"/>
  <c r="J71" i="2"/>
  <c r="N71" i="2"/>
  <c r="K71" i="2"/>
  <c r="M71" i="2"/>
  <c r="L71" i="2"/>
  <c r="L187" i="3"/>
  <c r="K187" i="3"/>
  <c r="M187" i="3"/>
  <c r="J187" i="3"/>
  <c r="M198" i="3"/>
  <c r="L198" i="3"/>
  <c r="J198" i="3"/>
  <c r="K198" i="3"/>
  <c r="M191" i="3"/>
  <c r="L191" i="3"/>
  <c r="K191" i="3"/>
  <c r="J191" i="3"/>
  <c r="M202" i="3"/>
  <c r="L202" i="3"/>
  <c r="J202" i="3"/>
  <c r="K202" i="3"/>
  <c r="L195" i="3"/>
  <c r="K195" i="3"/>
  <c r="M195" i="3"/>
  <c r="J195" i="3"/>
  <c r="M206" i="3"/>
  <c r="L206" i="3"/>
  <c r="K206" i="3"/>
  <c r="J206" i="3"/>
  <c r="M76" i="13"/>
  <c r="L76" i="13"/>
  <c r="K76" i="13"/>
  <c r="J76" i="13"/>
  <c r="I76" i="13"/>
  <c r="M160" i="13"/>
  <c r="K160" i="13"/>
  <c r="L160" i="13"/>
  <c r="I160" i="13"/>
  <c r="J160" i="13"/>
  <c r="M118" i="13"/>
  <c r="L118" i="13"/>
  <c r="J118" i="13"/>
  <c r="K118" i="13"/>
  <c r="I118" i="13"/>
  <c r="L48" i="13"/>
  <c r="K48" i="13"/>
  <c r="J48" i="13"/>
  <c r="I48" i="13"/>
  <c r="M48" i="13"/>
  <c r="V23" i="14"/>
  <c r="U23" i="14"/>
  <c r="T23" i="14"/>
  <c r="M161" i="17"/>
  <c r="L161" i="17"/>
  <c r="K161" i="17"/>
  <c r="J161" i="17"/>
  <c r="I161" i="17"/>
  <c r="K135" i="17"/>
  <c r="J135" i="17"/>
  <c r="I135" i="17"/>
  <c r="L135" i="17"/>
  <c r="M135" i="17"/>
  <c r="L149" i="17"/>
  <c r="K149" i="17"/>
  <c r="J149" i="17"/>
  <c r="I149" i="17"/>
  <c r="M149" i="17"/>
  <c r="M119" i="17"/>
  <c r="L119" i="17"/>
  <c r="K119" i="17"/>
  <c r="J119" i="17"/>
  <c r="I119" i="17"/>
  <c r="J121" i="17"/>
  <c r="I121" i="17"/>
  <c r="M121" i="17"/>
  <c r="L121" i="17"/>
  <c r="K121" i="17"/>
  <c r="I107" i="17"/>
  <c r="M107" i="17"/>
  <c r="L107" i="17"/>
  <c r="K107" i="17"/>
  <c r="J107" i="17"/>
  <c r="J63" i="17"/>
  <c r="I63" i="17"/>
  <c r="L63" i="17"/>
  <c r="M63" i="17"/>
  <c r="K63" i="17"/>
  <c r="K77" i="17"/>
  <c r="J77" i="17"/>
  <c r="I77" i="17"/>
  <c r="M77" i="17"/>
  <c r="L77" i="17"/>
  <c r="M51" i="17"/>
  <c r="L51" i="17"/>
  <c r="K51" i="17"/>
  <c r="J51" i="17"/>
  <c r="I51" i="17"/>
  <c r="I93" i="17"/>
  <c r="K93" i="17"/>
  <c r="M93" i="17"/>
  <c r="L93" i="17"/>
  <c r="J93" i="17"/>
  <c r="M133" i="17"/>
  <c r="L133" i="17"/>
  <c r="K133" i="17"/>
  <c r="J133" i="17"/>
  <c r="I133" i="17"/>
  <c r="M65" i="17"/>
  <c r="L65" i="17"/>
  <c r="I65" i="17"/>
  <c r="K65" i="17"/>
  <c r="J65" i="17"/>
  <c r="M147" i="17"/>
  <c r="L147" i="17"/>
  <c r="K147" i="17"/>
  <c r="J147" i="17"/>
  <c r="I147" i="17"/>
  <c r="L105" i="17"/>
  <c r="M105" i="17"/>
  <c r="K105" i="17"/>
  <c r="J105" i="17"/>
  <c r="I105" i="17"/>
  <c r="M79" i="17"/>
  <c r="J79" i="17"/>
  <c r="I79" i="17"/>
  <c r="K79" i="17"/>
  <c r="L79" i="17"/>
  <c r="X20" i="13"/>
  <c r="W20" i="13"/>
  <c r="Z20" i="13"/>
  <c r="AA20" i="13"/>
  <c r="Y20" i="13"/>
  <c r="L146" i="13"/>
  <c r="J146" i="13"/>
  <c r="M146" i="13"/>
  <c r="K146" i="13"/>
  <c r="I146" i="13"/>
  <c r="L91" i="17"/>
  <c r="K91" i="17"/>
  <c r="J91" i="17"/>
  <c r="I91" i="17"/>
  <c r="M91" i="17"/>
  <c r="J56" i="12"/>
  <c r="I56" i="12"/>
  <c r="N56" i="12"/>
  <c r="L56" i="12"/>
  <c r="M56" i="12"/>
  <c r="K56" i="12"/>
  <c r="M132" i="13"/>
  <c r="K132" i="13"/>
  <c r="I132" i="13"/>
  <c r="L132" i="13"/>
  <c r="J132" i="13"/>
  <c r="L104" i="13"/>
  <c r="K104" i="13"/>
  <c r="I104" i="13"/>
  <c r="M104" i="13"/>
  <c r="J104" i="13"/>
  <c r="W9" i="16"/>
  <c r="AA9" i="16"/>
  <c r="Z9" i="16"/>
  <c r="Y9" i="16"/>
  <c r="X9" i="16"/>
  <c r="D105" i="19"/>
  <c r="D149" i="19"/>
  <c r="D147" i="19"/>
  <c r="D121" i="19"/>
  <c r="D119" i="19"/>
  <c r="D107" i="19"/>
  <c r="D91" i="19"/>
  <c r="D79" i="19"/>
  <c r="D77" i="19"/>
  <c r="D65" i="19"/>
  <c r="D63" i="19"/>
  <c r="D51" i="19"/>
  <c r="D161" i="19"/>
  <c r="D135" i="19"/>
  <c r="D133" i="19"/>
  <c r="D23" i="19"/>
  <c r="D21" i="19"/>
  <c r="D93" i="19"/>
  <c r="C7" i="19"/>
  <c r="I7" i="19" s="1"/>
  <c r="D49" i="19"/>
  <c r="D35" i="19"/>
  <c r="D9" i="19"/>
  <c r="D37" i="19"/>
  <c r="R105" i="19"/>
  <c r="P105" i="19"/>
  <c r="R91" i="19"/>
  <c r="P91" i="19"/>
  <c r="R79" i="19"/>
  <c r="P79" i="19"/>
  <c r="R77" i="19"/>
  <c r="P77" i="19"/>
  <c r="R65" i="19"/>
  <c r="P65" i="19"/>
  <c r="R63" i="19"/>
  <c r="P63" i="19"/>
  <c r="R51" i="19"/>
  <c r="P51" i="19"/>
  <c r="R49" i="19"/>
  <c r="P49" i="19"/>
  <c r="R37" i="19"/>
  <c r="P37" i="19"/>
  <c r="R35" i="19"/>
  <c r="P35" i="19"/>
  <c r="P23" i="19"/>
  <c r="R23" i="19"/>
  <c r="R149" i="19"/>
  <c r="P149" i="19"/>
  <c r="R147" i="19"/>
  <c r="P147" i="19"/>
  <c r="R121" i="19"/>
  <c r="P121" i="19"/>
  <c r="R119" i="19"/>
  <c r="P119" i="19"/>
  <c r="R107" i="19"/>
  <c r="P107" i="19"/>
  <c r="R93" i="19"/>
  <c r="P93" i="19"/>
  <c r="M93" i="19"/>
  <c r="M161" i="19"/>
  <c r="M135" i="19"/>
  <c r="M133" i="19"/>
  <c r="M105" i="19"/>
  <c r="M91" i="19"/>
  <c r="M79" i="19"/>
  <c r="M77" i="19"/>
  <c r="M65" i="19"/>
  <c r="M63" i="19"/>
  <c r="M51" i="19"/>
  <c r="M49" i="19"/>
  <c r="M37" i="19"/>
  <c r="M35" i="19"/>
  <c r="M23" i="19"/>
  <c r="M149" i="19"/>
  <c r="M21" i="19"/>
  <c r="L7" i="19"/>
  <c r="M119" i="19"/>
  <c r="M147" i="19"/>
  <c r="M121" i="19"/>
  <c r="M107" i="19"/>
  <c r="M9" i="19"/>
  <c r="R21" i="19"/>
  <c r="P21" i="19"/>
  <c r="J107" i="19"/>
  <c r="H107" i="19"/>
  <c r="J91" i="19"/>
  <c r="H91" i="19"/>
  <c r="J79" i="19"/>
  <c r="H79" i="19"/>
  <c r="J77" i="19"/>
  <c r="H77" i="19"/>
  <c r="J65" i="19"/>
  <c r="H65" i="19"/>
  <c r="J63" i="19"/>
  <c r="H63" i="19"/>
  <c r="J51" i="19"/>
  <c r="H51" i="19"/>
  <c r="J49" i="19"/>
  <c r="H49" i="19"/>
  <c r="J37" i="19"/>
  <c r="H37" i="19"/>
  <c r="H35" i="19"/>
  <c r="J35" i="19"/>
  <c r="J23" i="19"/>
  <c r="H23" i="19"/>
  <c r="J161" i="19"/>
  <c r="H161" i="19"/>
  <c r="J135" i="19"/>
  <c r="H135" i="19"/>
  <c r="J133" i="19"/>
  <c r="H133" i="19"/>
  <c r="J93" i="19"/>
  <c r="H93" i="19"/>
  <c r="J105" i="19"/>
  <c r="H105" i="19"/>
  <c r="H9" i="19"/>
  <c r="J9" i="19"/>
  <c r="X119" i="19"/>
  <c r="T7" i="19"/>
  <c r="Z7" i="19"/>
  <c r="J149" i="19"/>
  <c r="H149" i="19"/>
  <c r="X93" i="19"/>
  <c r="X91" i="19"/>
  <c r="X79" i="19"/>
  <c r="X77" i="19"/>
  <c r="X65" i="19"/>
  <c r="X63" i="19"/>
  <c r="X51" i="19"/>
  <c r="X49" i="19"/>
  <c r="X37" i="19"/>
  <c r="X35" i="19"/>
  <c r="X23" i="19"/>
  <c r="X105" i="19"/>
  <c r="X161" i="19"/>
  <c r="X135" i="19"/>
  <c r="X133" i="19"/>
  <c r="X107" i="19"/>
  <c r="AB21" i="22"/>
  <c r="AA21" i="22"/>
  <c r="Z21" i="22"/>
  <c r="Y21" i="22"/>
  <c r="X21" i="22"/>
  <c r="M34" i="28"/>
  <c r="L34" i="28"/>
  <c r="K34" i="28"/>
  <c r="J34" i="28"/>
  <c r="I34" i="28"/>
  <c r="L20" i="28"/>
  <c r="K20" i="28"/>
  <c r="J20" i="28"/>
  <c r="I20" i="28"/>
  <c r="M20" i="28"/>
  <c r="L76" i="28"/>
  <c r="K76" i="28"/>
  <c r="J76" i="28"/>
  <c r="M76" i="28"/>
  <c r="I76" i="28"/>
  <c r="I90" i="28"/>
  <c r="M90" i="28"/>
  <c r="L90" i="28"/>
  <c r="K90" i="28"/>
  <c r="J90" i="28"/>
  <c r="K118" i="28"/>
  <c r="J118" i="28"/>
  <c r="I118" i="28"/>
  <c r="M118" i="28"/>
  <c r="L118" i="28"/>
  <c r="J160" i="28"/>
  <c r="I160" i="28"/>
  <c r="L160" i="28"/>
  <c r="K160" i="28"/>
  <c r="M160" i="28"/>
  <c r="L132" i="28"/>
  <c r="K132" i="28"/>
  <c r="J132" i="28"/>
  <c r="I132" i="28"/>
  <c r="M132" i="28"/>
  <c r="M146" i="28"/>
  <c r="L146" i="28"/>
  <c r="K146" i="28"/>
  <c r="J146" i="28"/>
  <c r="I146" i="28"/>
  <c r="K62" i="28"/>
  <c r="J62" i="28"/>
  <c r="I62" i="28"/>
  <c r="M62" i="28"/>
  <c r="L62" i="28"/>
  <c r="J104" i="28"/>
  <c r="I104" i="28"/>
  <c r="M104" i="28"/>
  <c r="L104" i="28"/>
  <c r="K104" i="28"/>
  <c r="I129" i="37"/>
  <c r="G129" i="37"/>
  <c r="H129" i="37"/>
  <c r="J16" i="41"/>
  <c r="H16" i="41"/>
  <c r="I16" i="41"/>
  <c r="T16" i="41"/>
  <c r="S16" i="41"/>
  <c r="R16" i="41"/>
  <c r="P16" i="41"/>
  <c r="Q16" i="41"/>
  <c r="U135" i="19" l="1"/>
  <c r="U161" i="19"/>
  <c r="Z161" i="19" s="1"/>
  <c r="Z125" i="19"/>
  <c r="U133" i="19"/>
  <c r="Z133" i="19" s="1"/>
  <c r="T107" i="19"/>
  <c r="T149" i="19"/>
  <c r="T147" i="19"/>
  <c r="T121" i="19"/>
  <c r="T119" i="19"/>
  <c r="T93" i="19"/>
  <c r="T91" i="19"/>
  <c r="T79" i="19"/>
  <c r="T77" i="19"/>
  <c r="T65" i="19"/>
  <c r="T63" i="19"/>
  <c r="T51" i="19"/>
  <c r="T161" i="19"/>
  <c r="T135" i="19"/>
  <c r="T133" i="19"/>
  <c r="T105" i="19"/>
  <c r="T23" i="19"/>
  <c r="T37" i="19"/>
  <c r="T9" i="19"/>
  <c r="T21" i="19"/>
  <c r="T35" i="19"/>
  <c r="S7" i="19"/>
  <c r="Y7" i="19" s="1"/>
  <c r="T49" i="19"/>
  <c r="U21" i="19"/>
  <c r="Z21" i="19" s="1"/>
  <c r="Z13" i="19"/>
  <c r="Z10" i="19"/>
  <c r="U9" i="19"/>
  <c r="Z153" i="19" s="1"/>
  <c r="Z97" i="19"/>
  <c r="U105" i="19"/>
  <c r="Z105" i="19" s="1"/>
  <c r="U23" i="19"/>
  <c r="Z23" i="19" s="1"/>
  <c r="Z24" i="19"/>
  <c r="U35" i="19"/>
  <c r="Z35" i="19" s="1"/>
  <c r="Z27" i="19"/>
  <c r="U37" i="19"/>
  <c r="Z37" i="19" s="1"/>
  <c r="Z38" i="19"/>
  <c r="U49" i="19"/>
  <c r="Z49" i="19" s="1"/>
  <c r="Z41" i="19"/>
  <c r="U51" i="19"/>
  <c r="Z51" i="19" s="1"/>
  <c r="Z52" i="19"/>
  <c r="U63" i="19"/>
  <c r="Z63" i="19" s="1"/>
  <c r="Z55" i="19"/>
  <c r="U65" i="19"/>
  <c r="Z65" i="19" s="1"/>
  <c r="Z66" i="19"/>
  <c r="U77" i="19"/>
  <c r="Z77" i="19" s="1"/>
  <c r="Z69" i="19"/>
  <c r="U79" i="19"/>
  <c r="Z79" i="19" s="1"/>
  <c r="Z80" i="19"/>
  <c r="U91" i="19"/>
  <c r="Z91" i="19" s="1"/>
  <c r="Z83" i="19"/>
  <c r="Z94" i="19"/>
  <c r="U93" i="19"/>
  <c r="Z93" i="19" s="1"/>
  <c r="Z111" i="19"/>
  <c r="U119" i="19"/>
  <c r="Z119" i="19" s="1"/>
  <c r="Z122" i="19"/>
  <c r="U121" i="19"/>
  <c r="Z121" i="19" s="1"/>
  <c r="Z139" i="19"/>
  <c r="U147" i="19"/>
  <c r="Z147" i="19" s="1"/>
  <c r="Z150" i="19"/>
  <c r="U149" i="19"/>
  <c r="Z149" i="19" s="1"/>
  <c r="Z108" i="19"/>
  <c r="U107" i="19"/>
  <c r="Z107" i="19" s="1"/>
  <c r="L93" i="19"/>
  <c r="L161" i="19"/>
  <c r="L135" i="19"/>
  <c r="L133" i="19"/>
  <c r="L105" i="19"/>
  <c r="L91" i="19"/>
  <c r="L79" i="19"/>
  <c r="L77" i="19"/>
  <c r="L65" i="19"/>
  <c r="L63" i="19"/>
  <c r="L51" i="19"/>
  <c r="L149" i="19"/>
  <c r="L147" i="19"/>
  <c r="L121" i="19"/>
  <c r="L119" i="19"/>
  <c r="L107" i="19"/>
  <c r="L35" i="19"/>
  <c r="L9" i="19"/>
  <c r="L49" i="19"/>
  <c r="L21" i="19"/>
  <c r="K7" i="19"/>
  <c r="Q7" i="19" s="1"/>
  <c r="L37" i="19"/>
  <c r="L23" i="19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93" i="19"/>
  <c r="I93" i="19" s="1"/>
  <c r="C105" i="19"/>
  <c r="I105" i="19" s="1"/>
  <c r="C107" i="19"/>
  <c r="I107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9" i="19"/>
  <c r="I9" i="19" s="1"/>
  <c r="C21" i="19"/>
  <c r="I21" i="19" s="1"/>
  <c r="Z135" i="19" l="1"/>
  <c r="Z9" i="19"/>
  <c r="Z90" i="19"/>
  <c r="Z137" i="19"/>
  <c r="Z113" i="19"/>
  <c r="Z76" i="19"/>
  <c r="Z67" i="19"/>
  <c r="Z54" i="19"/>
  <c r="Z42" i="19"/>
  <c r="Z29" i="19"/>
  <c r="Z88" i="19"/>
  <c r="Z146" i="19"/>
  <c r="Z114" i="19"/>
  <c r="Z144" i="19"/>
  <c r="Z159" i="19"/>
  <c r="Z75" i="19"/>
  <c r="Z28" i="19"/>
  <c r="Z138" i="19"/>
  <c r="Z127" i="19"/>
  <c r="Z25" i="19"/>
  <c r="Z86" i="19"/>
  <c r="Z132" i="19"/>
  <c r="Z109" i="19"/>
  <c r="Z62" i="19"/>
  <c r="Z53" i="19"/>
  <c r="Z40" i="19"/>
  <c r="Z84" i="19"/>
  <c r="Z16" i="19"/>
  <c r="Z156" i="19"/>
  <c r="Z130" i="19"/>
  <c r="Z102" i="19"/>
  <c r="Z74" i="19"/>
  <c r="Z61" i="19"/>
  <c r="Z48" i="19"/>
  <c r="Z39" i="19"/>
  <c r="Z26" i="19"/>
  <c r="Z160" i="19"/>
  <c r="Z129" i="19"/>
  <c r="Z11" i="19"/>
  <c r="Z118" i="19"/>
  <c r="Z128" i="19"/>
  <c r="Z98" i="19"/>
  <c r="Z73" i="19"/>
  <c r="Z60" i="19"/>
  <c r="Z34" i="19"/>
  <c r="Z112" i="19"/>
  <c r="Z110" i="19"/>
  <c r="Z158" i="19"/>
  <c r="Z152" i="19"/>
  <c r="Z126" i="19"/>
  <c r="Z89" i="19"/>
  <c r="Z72" i="19"/>
  <c r="Z59" i="19"/>
  <c r="Z46" i="19"/>
  <c r="Z33" i="19"/>
  <c r="Z20" i="19"/>
  <c r="Z100" i="19"/>
  <c r="Z157" i="19"/>
  <c r="Z151" i="19"/>
  <c r="Z12" i="19"/>
  <c r="Z145" i="19"/>
  <c r="Z85" i="19"/>
  <c r="Z71" i="19"/>
  <c r="Z45" i="19"/>
  <c r="Z32" i="19"/>
  <c r="Z19" i="19"/>
  <c r="Z140" i="19"/>
  <c r="Z142" i="19"/>
  <c r="Z103" i="19"/>
  <c r="Z124" i="19"/>
  <c r="Z58" i="19"/>
  <c r="Z96" i="19"/>
  <c r="Z99" i="19"/>
  <c r="Z143" i="19"/>
  <c r="Z117" i="19"/>
  <c r="Z82" i="19"/>
  <c r="Z70" i="19"/>
  <c r="Z57" i="19"/>
  <c r="Z44" i="19"/>
  <c r="Z31" i="19"/>
  <c r="Z18" i="19"/>
  <c r="Z87" i="19"/>
  <c r="Z131" i="19"/>
  <c r="Z116" i="19"/>
  <c r="Z17" i="19"/>
  <c r="Z154" i="19"/>
  <c r="Z47" i="19"/>
  <c r="Z104" i="19"/>
  <c r="Z95" i="19"/>
  <c r="Z141" i="19"/>
  <c r="Z115" i="19"/>
  <c r="Z81" i="19"/>
  <c r="Z68" i="19"/>
  <c r="Z56" i="19"/>
  <c r="Z43" i="19"/>
  <c r="Z30" i="19"/>
  <c r="Z101" i="19"/>
  <c r="Z155" i="19"/>
  <c r="Z123" i="19"/>
  <c r="Z14" i="19"/>
  <c r="Z15" i="19"/>
  <c r="Z136" i="19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93" i="19"/>
  <c r="Q93" i="19" s="1"/>
  <c r="K105" i="19"/>
  <c r="Q105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9" i="19"/>
  <c r="Q9" i="19" s="1"/>
  <c r="K21" i="19"/>
  <c r="Q21" i="19" s="1"/>
  <c r="K107" i="19"/>
  <c r="Q107" i="19" s="1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105" i="19"/>
  <c r="Y105" i="19" s="1"/>
  <c r="S9" i="19"/>
  <c r="Y9" i="19" s="1"/>
  <c r="S21" i="19"/>
  <c r="Y21" i="19" s="1"/>
</calcChain>
</file>

<file path=xl/sharedStrings.xml><?xml version="1.0" encoding="utf-8"?>
<sst xmlns="http://schemas.openxmlformats.org/spreadsheetml/2006/main" count="5720" uniqueCount="323">
  <si>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</si>
  <si>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</si>
  <si>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</si>
  <si>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</si>
  <si>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</si>
  <si>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</si>
  <si>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</si>
  <si>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</si>
  <si>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</si>
  <si>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</si>
  <si>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</si>
  <si>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</si>
  <si>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</si>
  <si>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</si>
  <si>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</si>
  <si>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</si>
  <si>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</si>
  <si>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</si>
  <si>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</si>
  <si>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</si>
  <si>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</si>
  <si>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</si>
  <si>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</si>
  <si>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</si>
  <si>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</si>
  <si>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</si>
  <si>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</si>
  <si>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</si>
  <si>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</si>
  <si>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</si>
  <si>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</si>
  <si>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</si>
  <si>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</si>
  <si>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</si>
  <si>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</si>
  <si>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</si>
  <si>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</si>
  <si>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</si>
  <si>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</si>
  <si>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</si>
  <si>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</si>
  <si>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</si>
  <si>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</si>
  <si>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</si>
  <si>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</si>
  <si>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</si>
  <si>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</si>
  <si>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</si>
  <si>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</si>
  <si>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</si>
  <si>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</si>
  <si>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</si>
  <si>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</si>
  <si>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</si>
  <si>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</si>
  <si>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</si>
  <si>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</si>
  <si>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</si>
  <si>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</si>
  <si>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</si>
  <si>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</si>
  <si>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</si>
  <si>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</si>
  <si>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</si>
  <si>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</si>
  <si>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</si>
  <si>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</si>
  <si>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</si>
  <si>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</si>
  <si>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</si>
  <si>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</si>
  <si>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</si>
  <si>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</si>
  <si>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</si>
  <si>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</si>
  <si>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</si>
  <si>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</si>
  <si>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</si>
  <si>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</si>
  <si>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</si>
  <si>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</si>
  <si>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</si>
  <si>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</si>
  <si>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</si>
  <si>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</si>
  <si>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</si>
  <si>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</si>
  <si>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</si>
  <si>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</si>
  <si>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</si>
  <si>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</si>
  <si>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</si>
  <si>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</si>
  <si>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</si>
  <si>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</si>
  <si>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</si>
  <si>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</si>
  <si>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</si>
  <si>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</si>
  <si>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</si>
  <si>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</si>
  <si>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</si>
  <si>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</si>
  <si>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</si>
  <si>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</si>
  <si>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</si>
  <si>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</si>
  <si>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</si>
  <si>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</si>
  <si>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</si>
  <si>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</si>
  <si>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</si>
  <si>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</si>
  <si>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</si>
  <si>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</si>
  <si>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</si>
  <si>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</si>
  <si>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</si>
  <si>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</si>
  <si>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</si>
  <si>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</si>
  <si>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</si>
  <si>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</si>
  <si>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</si>
  <si>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</si>
  <si>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</si>
  <si>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</si>
  <si>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</si>
  <si>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</si>
  <si>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</si>
  <si>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</si>
  <si>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</si>
  <si>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</si>
  <si>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</si>
  <si>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</si>
  <si>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</si>
  <si>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</si>
  <si>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</si>
  <si>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</si>
  <si>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</si>
  <si>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</si>
  <si>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</si>
  <si>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</si>
  <si>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</si>
  <si>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</si>
  <si>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</si>
  <si>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</si>
  <si>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</si>
  <si>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</si>
  <si>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</si>
  <si>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</si>
  <si>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</si>
  <si>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</si>
  <si>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</si>
  <si>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</si>
  <si>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</si>
  <si>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</si>
  <si>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</si>
  <si>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</si>
  <si>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</si>
  <si>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</si>
  <si>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</si>
  <si>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</si>
  <si>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</si>
  <si>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</si>
  <si>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</si>
  <si>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</si>
  <si>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</si>
  <si>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</si>
  <si>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</si>
  <si>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</si>
  <si>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</si>
  <si>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</si>
  <si>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</si>
  <si>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</si>
  <si>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</si>
  <si>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</si>
  <si>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</si>
  <si>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</si>
  <si>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</si>
  <si>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</si>
  <si>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</si>
  <si>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</si>
  <si>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</si>
  <si>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</si>
  <si>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</si>
  <si>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</si>
  <si>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</si>
  <si>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</si>
  <si>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</si>
  <si>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</si>
  <si>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</si>
  <si>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</si>
  <si>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</si>
  <si>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</si>
  <si>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</si>
  <si>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</si>
  <si>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</si>
  <si>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</si>
  <si>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</si>
  <si>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</si>
  <si>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</si>
  <si>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</si>
  <si>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</si>
  <si>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</si>
  <si>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</si>
  <si>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</si>
  <si>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</si>
  <si>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</si>
  <si>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</si>
  <si>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</si>
  <si>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octubre 2024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</si>
  <si>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</si>
  <si>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</si>
  <si>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</si>
  <si>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</si>
  <si>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</si>
  <si>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</si>
  <si>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</si>
  <si>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</si>
  <si>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</si>
  <si>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</si>
  <si>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</si>
  <si>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</si>
  <si>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</si>
  <si>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</si>
  <si>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octubre 2019</t>
  </si>
  <si>
    <t>octubre 2021</t>
  </si>
  <si>
    <t>octubre 2022</t>
  </si>
  <si>
    <t>octubre 2023</t>
  </si>
  <si>
    <t>octubre 2024</t>
  </si>
  <si>
    <t>acumulado a octubre 2019</t>
  </si>
  <si>
    <t>acumulado a octubre 2021</t>
  </si>
  <si>
    <t>acumulado a octubre 2022</t>
  </si>
  <si>
    <t>acumulado a octubre 2023</t>
  </si>
  <si>
    <t>acumulado a octubre 2024</t>
  </si>
  <si>
    <t>octubre 2020</t>
  </si>
  <si>
    <t>Viajeros  entrados en los establecimientos alojativos de San Miguel de Abona 
(hotel + apartamento)</t>
  </si>
  <si>
    <t>-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</si>
  <si>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</si>
  <si>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</si>
  <si>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</si>
  <si>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</si>
  <si>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</si>
  <si>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</si>
  <si>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</si>
  <si>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</si>
  <si>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</si>
  <si>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</si>
  <si>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</si>
  <si>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21/20</t>
  </si>
  <si>
    <t>var 23/22</t>
  </si>
  <si>
    <t>Viajeros entrados en los establecimientos alojativos de San Miguel de Abona 
(hotel + apartamento)</t>
  </si>
  <si>
    <t>Viajeros entrados en los hoteles de San Miguel de Abona</t>
  </si>
  <si>
    <t>Viajeros entrados en los hoteles de 4, 5 estrellas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</si>
  <si>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</si>
  <si>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</si>
  <si>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</si>
  <si>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</si>
  <si>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</si>
  <si>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acumulado a octubre 2020</t>
  </si>
  <si>
    <t>Viajeros entrados en los establecimientos alojativos de San Miguel de Abona según lugar de residencia (hotel + apartamento)</t>
  </si>
  <si>
    <t>acumulado octubre 2018</t>
  </si>
  <si>
    <t>acumulado octubre 2019</t>
  </si>
  <si>
    <t>acumulado octubre 2020</t>
  </si>
  <si>
    <t>acumulado octubre 2022</t>
  </si>
  <si>
    <t>acumulado octubre 2023</t>
  </si>
  <si>
    <t>acumulado octubre 2024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</si>
  <si>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</si>
  <si>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</si>
  <si>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acumulado octubre 2021</t>
  </si>
  <si>
    <t>Viajeros alojados en los establecimientos alojativos de San Miguel de Abona según lugar de residencia (hotel + apartamento)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</si>
  <si>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</si>
  <si>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</si>
  <si>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24/23</t>
  </si>
  <si>
    <t>var 24/19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</si>
  <si>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</si>
  <si>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</si>
  <si>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</si>
  <si>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</si>
  <si>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</si>
  <si>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</si>
  <si>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</si>
  <si>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</si>
  <si>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</si>
  <si>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</si>
  <si>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2020</t>
  </si>
  <si>
    <t>2021</t>
  </si>
  <si>
    <t>2022</t>
  </si>
  <si>
    <t>Pernoctaciones realizadas por los turistas en los hoteles de San Miguel de Abona</t>
  </si>
  <si>
    <t>Pernoctaciones realizadas por los turistas en los hoteles de 4 y 5 estrellas de San Miguel de Abona</t>
  </si>
  <si>
    <t>Pernoctaciones realizadas por los turistas en los apartamentos de San Miguel de Abona</t>
  </si>
  <si>
    <t>octubre 2018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</si>
  <si>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</si>
  <si>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</si>
  <si>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</si>
  <si>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</si>
  <si>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</si>
  <si>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</si>
  <si>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</si>
  <si>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</si>
  <si>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</si>
  <si>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</si>
  <si>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</si>
  <si>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</si>
  <si>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</si>
  <si>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hoteles de 4, 5 estrellas de San Miguel de Abona</t>
  </si>
  <si>
    <t>Estancia Media en los hoteles de 1, 2, 3 Estrellas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</si>
  <si>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</si>
  <si>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</si>
  <si>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</si>
  <si>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hoteles de 4, 5 Estrellas de San Miguel de Abona</t>
  </si>
  <si>
    <t>Tasa de ocupación por plaza en los hoteles de 1, 2, 3 Estrellas de San Miguel de Abona</t>
  </si>
  <si>
    <t>Tasa de ocupación por plaza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</si>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</sst>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82AB0366-96C4-4A9A-B112-F336757D0783}"/>
    <cellStyle name="Normal 2 6" xfId="3" xr:uid="{394335D2-670F-4F88-8EA0-A9DFB692916C}"/>
    <cellStyle name="Porcentaje" xfId="1" builtinId="5"/>
  </cellStyles>
  <dxfs count="0"/>
  <tableStyles count="1" defaultTableStyle="TableStyleMedium2" defaultPivotStyle="PivotStyleLight16">
    <tableStyle name="Invisible" pivot="0" table="0" count="0" xr9:uid="{85BDF9C1-55BD-4F12-B9CF-D31CA3EDAC3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69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29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31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2B-490D-86DB-2A5B396B1B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11811</c:v>
                </c:pt>
                <c:pt idx="1">
                  <c:v>12040</c:v>
                </c:pt>
                <c:pt idx="2">
                  <c:v>12441</c:v>
                </c:pt>
                <c:pt idx="3">
                  <c:v>11487</c:v>
                </c:pt>
                <c:pt idx="4">
                  <c:v>9934</c:v>
                </c:pt>
                <c:pt idx="5">
                  <c:v>11553</c:v>
                </c:pt>
                <c:pt idx="6">
                  <c:v>12797</c:v>
                </c:pt>
                <c:pt idx="7">
                  <c:v>13742</c:v>
                </c:pt>
                <c:pt idx="8">
                  <c:v>11463</c:v>
                </c:pt>
                <c:pt idx="9">
                  <c:v>11916</c:v>
                </c:pt>
                <c:pt idx="10">
                  <c:v>12009</c:v>
                </c:pt>
                <c:pt idx="11">
                  <c:v>11708</c:v>
                </c:pt>
                <c:pt idx="12">
                  <c:v>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2B-490D-86DB-2A5B396B1B90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2B-490D-86DB-2A5B396B1B90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11584</c:v>
                </c:pt>
                <c:pt idx="1">
                  <c:v>14671</c:v>
                </c:pt>
                <c:pt idx="2">
                  <c:v>19941</c:v>
                </c:pt>
                <c:pt idx="3">
                  <c:v>16329</c:v>
                </c:pt>
                <c:pt idx="4">
                  <c:v>15949</c:v>
                </c:pt>
                <c:pt idx="5">
                  <c:v>13606</c:v>
                </c:pt>
                <c:pt idx="6">
                  <c:v>15515</c:v>
                </c:pt>
                <c:pt idx="7">
                  <c:v>21074</c:v>
                </c:pt>
                <c:pt idx="8">
                  <c:v>17425</c:v>
                </c:pt>
                <c:pt idx="9">
                  <c:v>20050</c:v>
                </c:pt>
                <c:pt idx="10">
                  <c:v>14824</c:v>
                </c:pt>
                <c:pt idx="11">
                  <c:v>17905</c:v>
                </c:pt>
                <c:pt idx="12">
                  <c:v>198873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2B-490D-86DB-2A5B396B1B90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2B-490D-86DB-2A5B396B1B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2B-490D-86DB-2A5B396B1B90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2B-490D-86DB-2A5B396B1B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2B-490D-86DB-2A5B396B1B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2">
                  <c:v>202567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2B-490D-86DB-2A5B396B1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2B-490D-86DB-2A5B396B1B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2B-490D-86DB-2A5B396B1B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2B-490D-86DB-2A5B396B1B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2B-490D-86DB-2A5B396B1B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2B-490D-86DB-2A5B396B1B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2B-490D-86DB-2A5B396B1B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2B-490D-86DB-2A5B396B1B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2B-490D-86DB-2A5B396B1B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2B-490D-86DB-2A5B396B1B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2B-490D-86DB-2A5B396B1B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2B-490D-86DB-2A5B396B1B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2B-490D-86DB-2A5B396B1B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2B-490D-86DB-2A5B396B1B90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0.10195727261097609</c:v>
                </c:pt>
                <c:pt idx="1">
                  <c:v>-0.12421996879875197</c:v>
                </c:pt>
                <c:pt idx="2">
                  <c:v>-1.5747665722116388E-2</c:v>
                </c:pt>
                <c:pt idx="3">
                  <c:v>-0.221816522136011</c:v>
                </c:pt>
                <c:pt idx="4">
                  <c:v>4.9337972359137838E-2</c:v>
                </c:pt>
                <c:pt idx="5">
                  <c:v>-0.10752590849436572</c:v>
                </c:pt>
                <c:pt idx="6">
                  <c:v>-5.3292256759242207E-2</c:v>
                </c:pt>
                <c:pt idx="7">
                  <c:v>8.1209800166936796E-2</c:v>
                </c:pt>
                <c:pt idx="8">
                  <c:v>8.5140221597836963E-2</c:v>
                </c:pt>
                <c:pt idx="9">
                  <c:v>-0.18712397010921633</c:v>
                </c:pt>
                <c:pt idx="12">
                  <c:v>-5.2668253604515769E-2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2B-490D-86DB-2A5B396B1B90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0.45864025061383451</c:v>
                </c:pt>
                <c:pt idx="1">
                  <c:v>0.49202657807308969</c:v>
                </c:pt>
                <c:pt idx="2">
                  <c:v>0.70307853066473758</c:v>
                </c:pt>
                <c:pt idx="3">
                  <c:v>0.78114390180203719</c:v>
                </c:pt>
                <c:pt idx="4">
                  <c:v>1.1859271189853029</c:v>
                </c:pt>
                <c:pt idx="5">
                  <c:v>0.70700251017051841</c:v>
                </c:pt>
                <c:pt idx="6">
                  <c:v>0.60889270922872551</c:v>
                </c:pt>
                <c:pt idx="7">
                  <c:v>0.6024596128656674</c:v>
                </c:pt>
                <c:pt idx="8">
                  <c:v>0.78565820465846636</c:v>
                </c:pt>
                <c:pt idx="9">
                  <c:v>0.78012755958375291</c:v>
                </c:pt>
                <c:pt idx="12">
                  <c:v>0.69961572023090346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2B-490D-86DB-2A5B396B1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5B-44B7-8B92-AF993287A9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274</c:v>
                </c:pt>
                <c:pt idx="1">
                  <c:v>215</c:v>
                </c:pt>
                <c:pt idx="2">
                  <c:v>331</c:v>
                </c:pt>
                <c:pt idx="3">
                  <c:v>220</c:v>
                </c:pt>
                <c:pt idx="4">
                  <c:v>260</c:v>
                </c:pt>
                <c:pt idx="5">
                  <c:v>96</c:v>
                </c:pt>
                <c:pt idx="6">
                  <c:v>113</c:v>
                </c:pt>
                <c:pt idx="7">
                  <c:v>239</c:v>
                </c:pt>
                <c:pt idx="8">
                  <c:v>97</c:v>
                </c:pt>
                <c:pt idx="9">
                  <c:v>258</c:v>
                </c:pt>
                <c:pt idx="10">
                  <c:v>207</c:v>
                </c:pt>
                <c:pt idx="11">
                  <c:v>186</c:v>
                </c:pt>
                <c:pt idx="12">
                  <c:v>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5B-44B7-8B92-AF993287A97C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5B-44B7-8B92-AF993287A97C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670</c:v>
                </c:pt>
                <c:pt idx="1">
                  <c:v>604</c:v>
                </c:pt>
                <c:pt idx="2">
                  <c:v>743</c:v>
                </c:pt>
                <c:pt idx="3">
                  <c:v>396</c:v>
                </c:pt>
                <c:pt idx="4">
                  <c:v>1005</c:v>
                </c:pt>
                <c:pt idx="5">
                  <c:v>258</c:v>
                </c:pt>
                <c:pt idx="6">
                  <c:v>255</c:v>
                </c:pt>
                <c:pt idx="7">
                  <c:v>246</c:v>
                </c:pt>
                <c:pt idx="8">
                  <c:v>392</c:v>
                </c:pt>
                <c:pt idx="9">
                  <c:v>475</c:v>
                </c:pt>
                <c:pt idx="10">
                  <c:v>699</c:v>
                </c:pt>
                <c:pt idx="11">
                  <c:v>547</c:v>
                </c:pt>
                <c:pt idx="12">
                  <c:v>6290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5B-44B7-8B92-AF993287A97C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5B-44B7-8B92-AF993287A9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5B-44B7-8B92-AF993287A97C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5B-44B7-8B92-AF993287A9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5B-44B7-8B92-AF993287A9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5">
                  <c:v>182</c:v>
                </c:pt>
                <c:pt idx="6">
                  <c:v>292</c:v>
                </c:pt>
                <c:pt idx="7">
                  <c:v>255</c:v>
                </c:pt>
                <c:pt idx="8">
                  <c:v>386</c:v>
                </c:pt>
                <c:pt idx="9">
                  <c:v>735</c:v>
                </c:pt>
                <c:pt idx="12">
                  <c:v>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5B-44B7-8B92-AF993287A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5B-44B7-8B92-AF993287A9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5B-44B7-8B92-AF993287A9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5B-44B7-8B92-AF993287A9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5B-44B7-8B92-AF993287A9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5B-44B7-8B92-AF993287A9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5B-44B7-8B92-AF993287A9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5B-44B7-8B92-AF993287A9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5B-44B7-8B92-AF993287A9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5B-44B7-8B92-AF993287A9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5B-44B7-8B92-AF993287A9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5B-44B7-8B92-AF993287A9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5B-44B7-8B92-AF993287A9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5B-44B7-8B92-AF993287A97C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0.27643784786641934</c:v>
                </c:pt>
                <c:pt idx="1">
                  <c:v>0.76984126984126977</c:v>
                </c:pt>
                <c:pt idx="2">
                  <c:v>-0.23843930635838151</c:v>
                </c:pt>
                <c:pt idx="3">
                  <c:v>-7.6424870466321293E-2</c:v>
                </c:pt>
                <c:pt idx="4">
                  <c:v>0.5432835820895523</c:v>
                </c:pt>
                <c:pt idx="5">
                  <c:v>-0.29729729729729726</c:v>
                </c:pt>
                <c:pt idx="6">
                  <c:v>-0.25888324873096447</c:v>
                </c:pt>
                <c:pt idx="7">
                  <c:v>-0.43207126948775054</c:v>
                </c:pt>
                <c:pt idx="8">
                  <c:v>-2.0304568527918732E-2</c:v>
                </c:pt>
                <c:pt idx="9">
                  <c:v>-0.13833528722157096</c:v>
                </c:pt>
                <c:pt idx="12">
                  <c:v>-7.7056443845113787E-4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5B-44B7-8B92-AF993287A97C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1.5109489051094891</c:v>
                </c:pt>
                <c:pt idx="1">
                  <c:v>3.148837209302326</c:v>
                </c:pt>
                <c:pt idx="2">
                  <c:v>0.59214501510574014</c:v>
                </c:pt>
                <c:pt idx="3">
                  <c:v>2.2409090909090907</c:v>
                </c:pt>
                <c:pt idx="4">
                  <c:v>0.9884615384615385</c:v>
                </c:pt>
                <c:pt idx="5">
                  <c:v>0.89583333333333326</c:v>
                </c:pt>
                <c:pt idx="6">
                  <c:v>1.584070796460177</c:v>
                </c:pt>
                <c:pt idx="7">
                  <c:v>6.6945606694560622E-2</c:v>
                </c:pt>
                <c:pt idx="8">
                  <c:v>2.9793814432989691</c:v>
                </c:pt>
                <c:pt idx="9">
                  <c:v>1.8488372093023258</c:v>
                </c:pt>
                <c:pt idx="12">
                  <c:v>1.4664764621968618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5B-44B7-8B92-AF993287A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62-4433-891C-424AD268C4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283</c:v>
                </c:pt>
                <c:pt idx="1">
                  <c:v>225</c:v>
                </c:pt>
                <c:pt idx="2">
                  <c:v>400</c:v>
                </c:pt>
                <c:pt idx="3">
                  <c:v>327</c:v>
                </c:pt>
                <c:pt idx="4">
                  <c:v>185</c:v>
                </c:pt>
                <c:pt idx="5">
                  <c:v>325</c:v>
                </c:pt>
                <c:pt idx="6">
                  <c:v>493</c:v>
                </c:pt>
                <c:pt idx="7">
                  <c:v>392</c:v>
                </c:pt>
                <c:pt idx="8">
                  <c:v>249</c:v>
                </c:pt>
                <c:pt idx="9">
                  <c:v>214</c:v>
                </c:pt>
                <c:pt idx="10">
                  <c:v>362</c:v>
                </c:pt>
                <c:pt idx="11">
                  <c:v>294</c:v>
                </c:pt>
                <c:pt idx="12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2-4433-891C-424AD268C44E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62-4433-891C-424AD268C44E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446</c:v>
                </c:pt>
                <c:pt idx="1">
                  <c:v>483</c:v>
                </c:pt>
                <c:pt idx="2">
                  <c:v>540</c:v>
                </c:pt>
                <c:pt idx="3">
                  <c:v>533</c:v>
                </c:pt>
                <c:pt idx="4">
                  <c:v>275</c:v>
                </c:pt>
                <c:pt idx="5">
                  <c:v>128</c:v>
                </c:pt>
                <c:pt idx="6">
                  <c:v>543</c:v>
                </c:pt>
                <c:pt idx="7">
                  <c:v>374</c:v>
                </c:pt>
                <c:pt idx="8">
                  <c:v>425</c:v>
                </c:pt>
                <c:pt idx="9">
                  <c:v>357</c:v>
                </c:pt>
                <c:pt idx="10">
                  <c:v>291</c:v>
                </c:pt>
                <c:pt idx="11">
                  <c:v>355</c:v>
                </c:pt>
                <c:pt idx="12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62-4433-891C-424AD268C44E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62-4433-891C-424AD268C4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62-4433-891C-424AD268C44E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62-4433-891C-424AD268C4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62-4433-891C-424AD268C4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2">
                  <c:v>4218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62-4433-891C-424AD268C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62-4433-891C-424AD268C4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62-4433-891C-424AD268C4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62-4433-891C-424AD268C4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62-4433-891C-424AD268C4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62-4433-891C-424AD268C4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62-4433-891C-424AD268C4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62-4433-891C-424AD268C4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62-4433-891C-424AD268C4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62-4433-891C-424AD268C4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62-4433-891C-424AD268C4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62-4433-891C-424AD268C4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62-4433-891C-424AD268C4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62-4433-891C-424AD268C44E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1.0526315789473717E-2</c:v>
                </c:pt>
                <c:pt idx="1">
                  <c:v>0.13210702341137126</c:v>
                </c:pt>
                <c:pt idx="2">
                  <c:v>0.33602150537634401</c:v>
                </c:pt>
                <c:pt idx="3">
                  <c:v>0.54545454545454541</c:v>
                </c:pt>
                <c:pt idx="4">
                  <c:v>-0.27595628415300544</c:v>
                </c:pt>
                <c:pt idx="5">
                  <c:v>0.21153846153846145</c:v>
                </c:pt>
                <c:pt idx="6">
                  <c:v>-0.68886774500475734</c:v>
                </c:pt>
                <c:pt idx="7">
                  <c:v>0.13306451612903225</c:v>
                </c:pt>
                <c:pt idx="8">
                  <c:v>-2.7027027027026973E-2</c:v>
                </c:pt>
                <c:pt idx="9">
                  <c:v>0.63002680965147451</c:v>
                </c:pt>
                <c:pt idx="12">
                  <c:v>-3.632625085675123E-2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62-4433-891C-424AD268C44E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0.69611307420494706</c:v>
                </c:pt>
                <c:pt idx="1">
                  <c:v>2.0088888888888889</c:v>
                </c:pt>
                <c:pt idx="2">
                  <c:v>0.24249999999999994</c:v>
                </c:pt>
                <c:pt idx="3">
                  <c:v>0.24770642201834869</c:v>
                </c:pt>
                <c:pt idx="4">
                  <c:v>0.43243243243243246</c:v>
                </c:pt>
                <c:pt idx="5">
                  <c:v>-3.0769230769230771E-2</c:v>
                </c:pt>
                <c:pt idx="6">
                  <c:v>-0.33671399594320484</c:v>
                </c:pt>
                <c:pt idx="7">
                  <c:v>-0.28316326530612246</c:v>
                </c:pt>
                <c:pt idx="8">
                  <c:v>0.44578313253012047</c:v>
                </c:pt>
                <c:pt idx="9">
                  <c:v>1.8411214953271027</c:v>
                </c:pt>
                <c:pt idx="12">
                  <c:v>0.36372453928225035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62-4433-891C-424AD268C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34-4305-A6A0-A11C2EB969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123</c:v>
                </c:pt>
                <c:pt idx="1">
                  <c:v>139</c:v>
                </c:pt>
                <c:pt idx="2">
                  <c:v>139</c:v>
                </c:pt>
                <c:pt idx="3">
                  <c:v>27</c:v>
                </c:pt>
                <c:pt idx="4">
                  <c:v>15</c:v>
                </c:pt>
                <c:pt idx="5">
                  <c:v>11</c:v>
                </c:pt>
                <c:pt idx="6">
                  <c:v>25</c:v>
                </c:pt>
                <c:pt idx="7">
                  <c:v>24</c:v>
                </c:pt>
                <c:pt idx="8">
                  <c:v>10</c:v>
                </c:pt>
                <c:pt idx="9">
                  <c:v>54</c:v>
                </c:pt>
                <c:pt idx="10">
                  <c:v>153</c:v>
                </c:pt>
                <c:pt idx="11">
                  <c:v>106</c:v>
                </c:pt>
                <c:pt idx="12">
                  <c:v>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4-4305-A6A0-A11C2EB969CB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34-4305-A6A0-A11C2EB969CB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100</c:v>
                </c:pt>
                <c:pt idx="1">
                  <c:v>157</c:v>
                </c:pt>
                <c:pt idx="2">
                  <c:v>132</c:v>
                </c:pt>
                <c:pt idx="3">
                  <c:v>60</c:v>
                </c:pt>
                <c:pt idx="4">
                  <c:v>16</c:v>
                </c:pt>
                <c:pt idx="5">
                  <c:v>6</c:v>
                </c:pt>
                <c:pt idx="6">
                  <c:v>24</c:v>
                </c:pt>
                <c:pt idx="7">
                  <c:v>41</c:v>
                </c:pt>
                <c:pt idx="8">
                  <c:v>16</c:v>
                </c:pt>
                <c:pt idx="9">
                  <c:v>374</c:v>
                </c:pt>
                <c:pt idx="10">
                  <c:v>217</c:v>
                </c:pt>
                <c:pt idx="11">
                  <c:v>118</c:v>
                </c:pt>
                <c:pt idx="12">
                  <c:v>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34-4305-A6A0-A11C2EB969CB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34-4305-A6A0-A11C2EB969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34-4305-A6A0-A11C2EB969CB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34-4305-A6A0-A11C2EB969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34-4305-A6A0-A11C2EB969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5">
                  <c:v>7</c:v>
                </c:pt>
                <c:pt idx="6">
                  <c:v>16</c:v>
                </c:pt>
                <c:pt idx="7">
                  <c:v>4</c:v>
                </c:pt>
                <c:pt idx="8">
                  <c:v>13</c:v>
                </c:pt>
                <c:pt idx="9">
                  <c:v>53</c:v>
                </c:pt>
                <c:pt idx="12">
                  <c:v>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34-4305-A6A0-A11C2EB96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34-4305-A6A0-A11C2EB969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34-4305-A6A0-A11C2EB969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34-4305-A6A0-A11C2EB969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34-4305-A6A0-A11C2EB969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34-4305-A6A0-A11C2EB969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34-4305-A6A0-A11C2EB969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34-4305-A6A0-A11C2EB969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34-4305-A6A0-A11C2EB969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34-4305-A6A0-A11C2EB969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34-4305-A6A0-A11C2EB969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34-4305-A6A0-A11C2EB969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34-4305-A6A0-A11C2EB969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34-4305-A6A0-A11C2EB969CB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4.705882352941182E-2</c:v>
                </c:pt>
                <c:pt idx="1">
                  <c:v>0.5541666666666667</c:v>
                </c:pt>
                <c:pt idx="2">
                  <c:v>0.24509803921568629</c:v>
                </c:pt>
                <c:pt idx="3">
                  <c:v>7.547169811320753E-2</c:v>
                </c:pt>
                <c:pt idx="4">
                  <c:v>-0.52631578947368429</c:v>
                </c:pt>
                <c:pt idx="5">
                  <c:v>-0.5</c:v>
                </c:pt>
                <c:pt idx="6">
                  <c:v>-0.89542483660130723</c:v>
                </c:pt>
                <c:pt idx="7">
                  <c:v>-0.76470588235294112</c:v>
                </c:pt>
                <c:pt idx="8">
                  <c:v>-0.69767441860465118</c:v>
                </c:pt>
                <c:pt idx="9">
                  <c:v>-0.41758241758241754</c:v>
                </c:pt>
                <c:pt idx="12">
                  <c:v>-3.9840637450199168E-2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34-4305-A6A0-A11C2EB969CB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0.44715447154471555</c:v>
                </c:pt>
                <c:pt idx="1">
                  <c:v>1.6834532374100721</c:v>
                </c:pt>
                <c:pt idx="2">
                  <c:v>0.82733812949640284</c:v>
                </c:pt>
                <c:pt idx="3">
                  <c:v>1.1111111111111112</c:v>
                </c:pt>
                <c:pt idx="4">
                  <c:v>-0.4</c:v>
                </c:pt>
                <c:pt idx="5">
                  <c:v>-0.36363636363636365</c:v>
                </c:pt>
                <c:pt idx="6">
                  <c:v>-0.36</c:v>
                </c:pt>
                <c:pt idx="7">
                  <c:v>-0.83333333333333337</c:v>
                </c:pt>
                <c:pt idx="8">
                  <c:v>0.30000000000000004</c:v>
                </c:pt>
                <c:pt idx="9">
                  <c:v>-1.851851851851849E-2</c:v>
                </c:pt>
                <c:pt idx="12">
                  <c:v>0.70017636684303342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34-4305-A6A0-A11C2EB96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C2-46CB-8CD9-2C51DC6E0A8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345</c:v>
                </c:pt>
                <c:pt idx="1">
                  <c:v>186</c:v>
                </c:pt>
                <c:pt idx="2">
                  <c:v>192</c:v>
                </c:pt>
                <c:pt idx="3">
                  <c:v>67</c:v>
                </c:pt>
                <c:pt idx="4">
                  <c:v>15</c:v>
                </c:pt>
                <c:pt idx="5">
                  <c:v>50</c:v>
                </c:pt>
                <c:pt idx="6">
                  <c:v>35</c:v>
                </c:pt>
                <c:pt idx="7">
                  <c:v>19</c:v>
                </c:pt>
                <c:pt idx="8">
                  <c:v>24</c:v>
                </c:pt>
                <c:pt idx="9">
                  <c:v>94</c:v>
                </c:pt>
                <c:pt idx="10">
                  <c:v>351</c:v>
                </c:pt>
                <c:pt idx="11">
                  <c:v>286</c:v>
                </c:pt>
                <c:pt idx="12">
                  <c:v>1664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2-46CB-8CD9-2C51DC6E0A85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C2-46CB-8CD9-2C51DC6E0A85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227</c:v>
                </c:pt>
                <c:pt idx="1">
                  <c:v>129</c:v>
                </c:pt>
                <c:pt idx="2">
                  <c:v>250</c:v>
                </c:pt>
                <c:pt idx="3">
                  <c:v>67</c:v>
                </c:pt>
                <c:pt idx="4">
                  <c:v>18</c:v>
                </c:pt>
                <c:pt idx="5">
                  <c:v>10</c:v>
                </c:pt>
                <c:pt idx="6">
                  <c:v>7</c:v>
                </c:pt>
                <c:pt idx="7">
                  <c:v>10</c:v>
                </c:pt>
                <c:pt idx="8">
                  <c:v>7</c:v>
                </c:pt>
                <c:pt idx="9">
                  <c:v>56</c:v>
                </c:pt>
                <c:pt idx="10">
                  <c:v>80</c:v>
                </c:pt>
                <c:pt idx="11">
                  <c:v>119</c:v>
                </c:pt>
                <c:pt idx="12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C2-46CB-8CD9-2C51DC6E0A85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C2-46CB-8CD9-2C51DC6E0A8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C2-46CB-8CD9-2C51DC6E0A85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C2-46CB-8CD9-2C51DC6E0A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C2-46CB-8CD9-2C51DC6E0A8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7">
                  <c:v>1</c:v>
                </c:pt>
                <c:pt idx="8">
                  <c:v>4</c:v>
                </c:pt>
                <c:pt idx="9">
                  <c:v>47</c:v>
                </c:pt>
                <c:pt idx="12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C2-46CB-8CD9-2C51DC6E0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C2-46CB-8CD9-2C51DC6E0A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C2-46CB-8CD9-2C51DC6E0A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C2-46CB-8CD9-2C51DC6E0A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C2-46CB-8CD9-2C51DC6E0A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C2-46CB-8CD9-2C51DC6E0A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C2-46CB-8CD9-2C51DC6E0A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C2-46CB-8CD9-2C51DC6E0A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C2-46CB-8CD9-2C51DC6E0A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C2-46CB-8CD9-2C51DC6E0A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C2-46CB-8CD9-2C51DC6E0A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C2-46CB-8CD9-2C51DC6E0A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C2-46CB-8CD9-2C51DC6E0A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C2-46CB-8CD9-2C51DC6E0A85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0.44973544973544977</c:v>
                </c:pt>
                <c:pt idx="1">
                  <c:v>2.338709677419355</c:v>
                </c:pt>
                <c:pt idx="2">
                  <c:v>2.9125000000000001</c:v>
                </c:pt>
                <c:pt idx="3">
                  <c:v>1.1153846153846154</c:v>
                </c:pt>
                <c:pt idx="4">
                  <c:v>2.6666666666666665</c:v>
                </c:pt>
                <c:pt idx="5">
                  <c:v>-0.26666666666666672</c:v>
                </c:pt>
                <c:pt idx="6">
                  <c:v>1.9444444444444446</c:v>
                </c:pt>
                <c:pt idx="7">
                  <c:v>-0.94117647058823528</c:v>
                </c:pt>
                <c:pt idx="8">
                  <c:v>-0.77777777777777779</c:v>
                </c:pt>
                <c:pt idx="9">
                  <c:v>0.38235294117647056</c:v>
                </c:pt>
                <c:pt idx="12">
                  <c:v>1.2576335877862594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C2-46CB-8CD9-2C51DC6E0A85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-0.20579710144927532</c:v>
                </c:pt>
                <c:pt idx="1">
                  <c:v>1.225806451612903</c:v>
                </c:pt>
                <c:pt idx="2">
                  <c:v>0.63020833333333326</c:v>
                </c:pt>
                <c:pt idx="3">
                  <c:v>-0.17910447761194026</c:v>
                </c:pt>
                <c:pt idx="4">
                  <c:v>-0.26666666666666672</c:v>
                </c:pt>
                <c:pt idx="5">
                  <c:v>-0.78</c:v>
                </c:pt>
                <c:pt idx="6">
                  <c:v>0.51428571428571423</c:v>
                </c:pt>
                <c:pt idx="7">
                  <c:v>-0.94736842105263164</c:v>
                </c:pt>
                <c:pt idx="8">
                  <c:v>-0.83333333333333337</c:v>
                </c:pt>
                <c:pt idx="9">
                  <c:v>-0.5</c:v>
                </c:pt>
                <c:pt idx="12">
                  <c:v>0.15189873417721511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C2-46CB-8CD9-2C51DC6E0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E8-4CCF-A248-2849DC0A438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11811</c:v>
                </c:pt>
                <c:pt idx="1">
                  <c:v>12040</c:v>
                </c:pt>
                <c:pt idx="2">
                  <c:v>12441</c:v>
                </c:pt>
                <c:pt idx="3">
                  <c:v>11487</c:v>
                </c:pt>
                <c:pt idx="4">
                  <c:v>9934</c:v>
                </c:pt>
                <c:pt idx="5">
                  <c:v>11553</c:v>
                </c:pt>
                <c:pt idx="6">
                  <c:v>12797</c:v>
                </c:pt>
                <c:pt idx="7">
                  <c:v>13742</c:v>
                </c:pt>
                <c:pt idx="8">
                  <c:v>11463</c:v>
                </c:pt>
                <c:pt idx="9">
                  <c:v>11916</c:v>
                </c:pt>
                <c:pt idx="10">
                  <c:v>12009</c:v>
                </c:pt>
                <c:pt idx="11">
                  <c:v>11708</c:v>
                </c:pt>
                <c:pt idx="12">
                  <c:v>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8-4CCF-A248-2849DC0A438D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E8-4CCF-A248-2849DC0A438D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11584</c:v>
                </c:pt>
                <c:pt idx="1">
                  <c:v>14671</c:v>
                </c:pt>
                <c:pt idx="2">
                  <c:v>19941</c:v>
                </c:pt>
                <c:pt idx="3">
                  <c:v>16329</c:v>
                </c:pt>
                <c:pt idx="4">
                  <c:v>15949</c:v>
                </c:pt>
                <c:pt idx="5">
                  <c:v>13606</c:v>
                </c:pt>
                <c:pt idx="6">
                  <c:v>15515</c:v>
                </c:pt>
                <c:pt idx="7">
                  <c:v>21074</c:v>
                </c:pt>
                <c:pt idx="8">
                  <c:v>17425</c:v>
                </c:pt>
                <c:pt idx="9">
                  <c:v>20050</c:v>
                </c:pt>
                <c:pt idx="10">
                  <c:v>14824</c:v>
                </c:pt>
                <c:pt idx="11">
                  <c:v>17905</c:v>
                </c:pt>
                <c:pt idx="12">
                  <c:v>198873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E8-4CCF-A248-2849DC0A438D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E8-4CCF-A248-2849DC0A438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E8-4CCF-A248-2849DC0A438D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E8-4CCF-A248-2849DC0A43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E8-4CCF-A248-2849DC0A438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2">
                  <c:v>202567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E8-4CCF-A248-2849DC0A4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E8-4CCF-A248-2849DC0A43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E8-4CCF-A248-2849DC0A43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E8-4CCF-A248-2849DC0A43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E8-4CCF-A248-2849DC0A43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E8-4CCF-A248-2849DC0A43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E8-4CCF-A248-2849DC0A43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E8-4CCF-A248-2849DC0A43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E8-4CCF-A248-2849DC0A43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E8-4CCF-A248-2849DC0A43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E8-4CCF-A248-2849DC0A43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E8-4CCF-A248-2849DC0A43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E8-4CCF-A248-2849DC0A43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E8-4CCF-A248-2849DC0A438D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0.10195727261097609</c:v>
                </c:pt>
                <c:pt idx="1">
                  <c:v>-0.12421996879875197</c:v>
                </c:pt>
                <c:pt idx="2">
                  <c:v>-1.5747665722116388E-2</c:v>
                </c:pt>
                <c:pt idx="3">
                  <c:v>-0.221816522136011</c:v>
                </c:pt>
                <c:pt idx="4">
                  <c:v>4.9337972359137838E-2</c:v>
                </c:pt>
                <c:pt idx="5">
                  <c:v>-0.10752590849436572</c:v>
                </c:pt>
                <c:pt idx="6">
                  <c:v>-5.3292256759242207E-2</c:v>
                </c:pt>
                <c:pt idx="7">
                  <c:v>8.1209800166936796E-2</c:v>
                </c:pt>
                <c:pt idx="8">
                  <c:v>8.5140221597836963E-2</c:v>
                </c:pt>
                <c:pt idx="9">
                  <c:v>-0.18712397010921633</c:v>
                </c:pt>
                <c:pt idx="12">
                  <c:v>-5.2668253604515769E-2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E8-4CCF-A248-2849DC0A438D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0.45864025061383451</c:v>
                </c:pt>
                <c:pt idx="1">
                  <c:v>0.49202657807308969</c:v>
                </c:pt>
                <c:pt idx="2">
                  <c:v>0.70307853066473758</c:v>
                </c:pt>
                <c:pt idx="3">
                  <c:v>0.78114390180203719</c:v>
                </c:pt>
                <c:pt idx="4">
                  <c:v>1.1859271189853029</c:v>
                </c:pt>
                <c:pt idx="5">
                  <c:v>0.70700251017051841</c:v>
                </c:pt>
                <c:pt idx="6">
                  <c:v>0.60889270922872551</c:v>
                </c:pt>
                <c:pt idx="7">
                  <c:v>0.6024596128656674</c:v>
                </c:pt>
                <c:pt idx="8">
                  <c:v>0.78565820465846636</c:v>
                </c:pt>
                <c:pt idx="9">
                  <c:v>0.78012755958375291</c:v>
                </c:pt>
                <c:pt idx="12">
                  <c:v>0.69961572023090346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E8-4CCF-A248-2849DC0A4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2C-4DD9-94C2-42986C3C99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6921</c:v>
                </c:pt>
                <c:pt idx="1">
                  <c:v>6791</c:v>
                </c:pt>
                <c:pt idx="2">
                  <c:v>7514</c:v>
                </c:pt>
                <c:pt idx="3">
                  <c:v>7047</c:v>
                </c:pt>
                <c:pt idx="4">
                  <c:v>6291</c:v>
                </c:pt>
                <c:pt idx="5">
                  <c:v>7023</c:v>
                </c:pt>
                <c:pt idx="6">
                  <c:v>7987</c:v>
                </c:pt>
                <c:pt idx="7">
                  <c:v>7859</c:v>
                </c:pt>
                <c:pt idx="8">
                  <c:v>6149</c:v>
                </c:pt>
                <c:pt idx="9">
                  <c:v>6581</c:v>
                </c:pt>
                <c:pt idx="10">
                  <c:v>6361</c:v>
                </c:pt>
                <c:pt idx="11">
                  <c:v>6070</c:v>
                </c:pt>
                <c:pt idx="12">
                  <c:v>82594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2C-4DD9-94C2-42986C3C9989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2C-4DD9-94C2-42986C3C9989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9886</c:v>
                </c:pt>
                <c:pt idx="1">
                  <c:v>12864</c:v>
                </c:pt>
                <c:pt idx="2">
                  <c:v>17909</c:v>
                </c:pt>
                <c:pt idx="3">
                  <c:v>13700</c:v>
                </c:pt>
                <c:pt idx="4">
                  <c:v>13928</c:v>
                </c:pt>
                <c:pt idx="5">
                  <c:v>11319</c:v>
                </c:pt>
                <c:pt idx="6">
                  <c:v>12286</c:v>
                </c:pt>
                <c:pt idx="7">
                  <c:v>17921</c:v>
                </c:pt>
                <c:pt idx="8">
                  <c:v>14794</c:v>
                </c:pt>
                <c:pt idx="9">
                  <c:v>17422</c:v>
                </c:pt>
                <c:pt idx="10">
                  <c:v>12627</c:v>
                </c:pt>
                <c:pt idx="11">
                  <c:v>15138</c:v>
                </c:pt>
                <c:pt idx="12">
                  <c:v>169794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2C-4DD9-94C2-42986C3C9989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2C-4DD9-94C2-42986C3C99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2C-4DD9-94C2-42986C3C9989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2C-4DD9-94C2-42986C3C99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2C-4DD9-94C2-42986C3C99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5">
                  <c:v>17089</c:v>
                </c:pt>
                <c:pt idx="6">
                  <c:v>17239</c:v>
                </c:pt>
                <c:pt idx="7">
                  <c:v>18498</c:v>
                </c:pt>
                <c:pt idx="8">
                  <c:v>17837</c:v>
                </c:pt>
                <c:pt idx="9">
                  <c:v>18252</c:v>
                </c:pt>
                <c:pt idx="12">
                  <c:v>175551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2C-4DD9-94C2-42986C3C9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2C-4DD9-94C2-42986C3C99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2C-4DD9-94C2-42986C3C99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2C-4DD9-94C2-42986C3C99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2C-4DD9-94C2-42986C3C99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2C-4DD9-94C2-42986C3C99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2C-4DD9-94C2-42986C3C99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2C-4DD9-94C2-42986C3C99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2C-4DD9-94C2-42986C3C99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2C-4DD9-94C2-42986C3C99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2C-4DD9-94C2-42986C3C99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2C-4DD9-94C2-42986C3C99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2C-4DD9-94C2-42986C3C99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2C-4DD9-94C2-42986C3C9989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0.13217365447517104</c:v>
                </c:pt>
                <c:pt idx="1">
                  <c:v>-0.15353654609852962</c:v>
                </c:pt>
                <c:pt idx="2">
                  <c:v>-1.7840277049008257E-2</c:v>
                </c:pt>
                <c:pt idx="3">
                  <c:v>-0.24463373083475293</c:v>
                </c:pt>
                <c:pt idx="4">
                  <c:v>5.937914273088829E-2</c:v>
                </c:pt>
                <c:pt idx="5">
                  <c:v>-0.10687780913557021</c:v>
                </c:pt>
                <c:pt idx="6">
                  <c:v>-5.8852432166839552E-2</c:v>
                </c:pt>
                <c:pt idx="7">
                  <c:v>7.6779789277606314E-2</c:v>
                </c:pt>
                <c:pt idx="8">
                  <c:v>0.10988737477443844</c:v>
                </c:pt>
                <c:pt idx="9">
                  <c:v>-0.22229323788827815</c:v>
                </c:pt>
                <c:pt idx="12">
                  <c:v>-6.0712260163297671E-2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2C-4DD9-94C2-42986C3C9989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1.2005490536049703</c:v>
                </c:pt>
                <c:pt idx="1">
                  <c:v>1.322632896480636</c:v>
                </c:pt>
                <c:pt idx="2">
                  <c:v>1.4910833111525155</c:v>
                </c:pt>
                <c:pt idx="3">
                  <c:v>1.5168156662409538</c:v>
                </c:pt>
                <c:pt idx="4">
                  <c:v>2.0486409155937051</c:v>
                </c:pt>
                <c:pt idx="5">
                  <c:v>1.4332906165456358</c:v>
                </c:pt>
                <c:pt idx="6">
                  <c:v>1.1583823713534493</c:v>
                </c:pt>
                <c:pt idx="7">
                  <c:v>1.3537345718284768</c:v>
                </c:pt>
                <c:pt idx="8">
                  <c:v>1.9007968775410635</c:v>
                </c:pt>
                <c:pt idx="9">
                  <c:v>1.7734386871296155</c:v>
                </c:pt>
                <c:pt idx="12">
                  <c:v>1.5020452375183502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2C-4DD9-94C2-42986C3C9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43-40C6-A10E-21580D5EECD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6921</c:v>
                </c:pt>
                <c:pt idx="1">
                  <c:v>6791</c:v>
                </c:pt>
                <c:pt idx="2">
                  <c:v>7514</c:v>
                </c:pt>
                <c:pt idx="3">
                  <c:v>7047</c:v>
                </c:pt>
                <c:pt idx="4">
                  <c:v>6291</c:v>
                </c:pt>
                <c:pt idx="5">
                  <c:v>7023</c:v>
                </c:pt>
                <c:pt idx="6">
                  <c:v>7987</c:v>
                </c:pt>
                <c:pt idx="7">
                  <c:v>7859</c:v>
                </c:pt>
                <c:pt idx="8">
                  <c:v>6149</c:v>
                </c:pt>
                <c:pt idx="9">
                  <c:v>6581</c:v>
                </c:pt>
                <c:pt idx="10">
                  <c:v>6361</c:v>
                </c:pt>
                <c:pt idx="11">
                  <c:v>6070</c:v>
                </c:pt>
                <c:pt idx="12">
                  <c:v>82594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43-40C6-A10E-21580D5EECD3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43-40C6-A10E-21580D5EECD3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43-40C6-A10E-21580D5EECD3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43-40C6-A10E-21580D5EECD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43-40C6-A10E-21580D5EECD3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43-40C6-A10E-21580D5EEC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343-40C6-A10E-21580D5EECD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43-40C6-A10E-21580D5EE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43-40C6-A10E-21580D5EEC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43-40C6-A10E-21580D5EEC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43-40C6-A10E-21580D5EEC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43-40C6-A10E-21580D5EEC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43-40C6-A10E-21580D5EEC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43-40C6-A10E-21580D5EEC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43-40C6-A10E-21580D5EEC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43-40C6-A10E-21580D5EEC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43-40C6-A10E-21580D5EEC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43-40C6-A10E-21580D5EEC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43-40C6-A10E-21580D5EEC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43-40C6-A10E-21580D5EEC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43-40C6-A10E-21580D5EECD3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43-40C6-A10E-21580D5EECD3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343-40C6-A10E-21580D5EE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58-4D5A-8FA2-E6159EBBF5B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4890</c:v>
                </c:pt>
                <c:pt idx="1">
                  <c:v>5249</c:v>
                </c:pt>
                <c:pt idx="2">
                  <c:v>4927</c:v>
                </c:pt>
                <c:pt idx="3">
                  <c:v>4440</c:v>
                </c:pt>
                <c:pt idx="4">
                  <c:v>3643</c:v>
                </c:pt>
                <c:pt idx="5">
                  <c:v>4530</c:v>
                </c:pt>
                <c:pt idx="6">
                  <c:v>4810</c:v>
                </c:pt>
                <c:pt idx="7">
                  <c:v>5883</c:v>
                </c:pt>
                <c:pt idx="8">
                  <c:v>5314</c:v>
                </c:pt>
                <c:pt idx="9">
                  <c:v>5335</c:v>
                </c:pt>
                <c:pt idx="10">
                  <c:v>5648</c:v>
                </c:pt>
                <c:pt idx="11">
                  <c:v>5638</c:v>
                </c:pt>
                <c:pt idx="12">
                  <c:v>60307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8-4D5A-8FA2-E6159EBBF5B0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58-4D5A-8FA2-E6159EBBF5B0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1698</c:v>
                </c:pt>
                <c:pt idx="1">
                  <c:v>1807</c:v>
                </c:pt>
                <c:pt idx="2">
                  <c:v>2032</c:v>
                </c:pt>
                <c:pt idx="3">
                  <c:v>2629</c:v>
                </c:pt>
                <c:pt idx="4">
                  <c:v>2021</c:v>
                </c:pt>
                <c:pt idx="5">
                  <c:v>2287</c:v>
                </c:pt>
                <c:pt idx="6">
                  <c:v>3229</c:v>
                </c:pt>
                <c:pt idx="7">
                  <c:v>3153</c:v>
                </c:pt>
                <c:pt idx="8">
                  <c:v>2631</c:v>
                </c:pt>
                <c:pt idx="9">
                  <c:v>2628</c:v>
                </c:pt>
                <c:pt idx="10">
                  <c:v>2197</c:v>
                </c:pt>
                <c:pt idx="11">
                  <c:v>2767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58-4D5A-8FA2-E6159EBBF5B0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58-4D5A-8FA2-E6159EBBF5B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58-4D5A-8FA2-E6159EBBF5B0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58-4D5A-8FA2-E6159EBBF5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58-4D5A-8FA2-E6159EBBF5B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1998</c:v>
                </c:pt>
                <c:pt idx="1">
                  <c:v>2191</c:v>
                </c:pt>
                <c:pt idx="2">
                  <c:v>2470</c:v>
                </c:pt>
                <c:pt idx="3">
                  <c:v>2724</c:v>
                </c:pt>
                <c:pt idx="4">
                  <c:v>2536</c:v>
                </c:pt>
                <c:pt idx="5">
                  <c:v>2632</c:v>
                </c:pt>
                <c:pt idx="6">
                  <c:v>3350</c:v>
                </c:pt>
                <c:pt idx="7">
                  <c:v>3523</c:v>
                </c:pt>
                <c:pt idx="8">
                  <c:v>2632</c:v>
                </c:pt>
                <c:pt idx="9">
                  <c:v>2960</c:v>
                </c:pt>
                <c:pt idx="12">
                  <c:v>27016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58-4D5A-8FA2-E6159EBBF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58-4D5A-8FA2-E6159EBBF5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58-4D5A-8FA2-E6159EBBF5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58-4D5A-8FA2-E6159EBBF5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58-4D5A-8FA2-E6159EBBF5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58-4D5A-8FA2-E6159EBBF5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58-4D5A-8FA2-E6159EBBF5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58-4D5A-8FA2-E6159EBBF5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58-4D5A-8FA2-E6159EBBF5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58-4D5A-8FA2-E6159EBBF5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58-4D5A-8FA2-E6159EBBF5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58-4D5A-8FA2-E6159EBBF5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58-4D5A-8FA2-E6159EBBF5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58-4D5A-8FA2-E6159EBBF5B0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-8.4326306141154883E-2</c:v>
                </c:pt>
                <c:pt idx="1">
                  <c:v>0.16666666666666674</c:v>
                </c:pt>
                <c:pt idx="2">
                  <c:v>4.0502227622529752E-4</c:v>
                </c:pt>
                <c:pt idx="3">
                  <c:v>-3.1294452347083945E-2</c:v>
                </c:pt>
                <c:pt idx="4">
                  <c:v>-2.0849420849420874E-2</c:v>
                </c:pt>
                <c:pt idx="5">
                  <c:v>-0.11171110361120484</c:v>
                </c:pt>
                <c:pt idx="6">
                  <c:v>-2.3608277470125283E-2</c:v>
                </c:pt>
                <c:pt idx="7">
                  <c:v>0.10508155583437895</c:v>
                </c:pt>
                <c:pt idx="8">
                  <c:v>-5.7306590257879653E-2</c:v>
                </c:pt>
                <c:pt idx="9">
                  <c:v>0.12718964204112715</c:v>
                </c:pt>
                <c:pt idx="12">
                  <c:v>3.1562140284431273E-3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58-4D5A-8FA2-E6159EBBF5B0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-0.5914110429447853</c:v>
                </c:pt>
                <c:pt idx="1">
                  <c:v>-0.58258715945894457</c:v>
                </c:pt>
                <c:pt idx="2">
                  <c:v>-0.49868073878627972</c:v>
                </c:pt>
                <c:pt idx="3">
                  <c:v>-0.38648648648648654</c:v>
                </c:pt>
                <c:pt idx="4">
                  <c:v>-0.30387043645347245</c:v>
                </c:pt>
                <c:pt idx="5">
                  <c:v>-0.41898454746136871</c:v>
                </c:pt>
                <c:pt idx="6">
                  <c:v>-0.30353430353430355</c:v>
                </c:pt>
                <c:pt idx="7">
                  <c:v>-0.40115587285398602</c:v>
                </c:pt>
                <c:pt idx="8">
                  <c:v>-0.50470455400827996</c:v>
                </c:pt>
                <c:pt idx="9">
                  <c:v>-0.44517338331771317</c:v>
                </c:pt>
                <c:pt idx="12">
                  <c:v>-0.44888925154525616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58-4D5A-8FA2-E6159EBBF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252588</c:v>
                </c:pt>
                <c:pt idx="1">
                  <c:v>198873</c:v>
                </c:pt>
                <c:pt idx="2">
                  <c:v>107459</c:v>
                </c:pt>
                <c:pt idx="3">
                  <c:v>77467</c:v>
                </c:pt>
                <c:pt idx="4">
                  <c:v>142901</c:v>
                </c:pt>
                <c:pt idx="5">
                  <c:v>146797</c:v>
                </c:pt>
                <c:pt idx="6">
                  <c:v>150093</c:v>
                </c:pt>
                <c:pt idx="7">
                  <c:v>152504</c:v>
                </c:pt>
                <c:pt idx="8">
                  <c:v>132893</c:v>
                </c:pt>
                <c:pt idx="9">
                  <c:v>136779</c:v>
                </c:pt>
                <c:pt idx="10">
                  <c:v>138008</c:v>
                </c:pt>
                <c:pt idx="11">
                  <c:v>141051</c:v>
                </c:pt>
                <c:pt idx="12">
                  <c:v>151966</c:v>
                </c:pt>
                <c:pt idx="13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D-462B-8D42-E5AA9291B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0.27009699657570407</c:v>
                </c:pt>
                <c:pt idx="1">
                  <c:v>0.85068723885388842</c:v>
                </c:pt>
                <c:pt idx="2">
                  <c:v>0.38715840293286163</c:v>
                </c:pt>
                <c:pt idx="3">
                  <c:v>-0.45789742549037449</c:v>
                </c:pt>
                <c:pt idx="4">
                  <c:v>-2.6540051908417794E-2</c:v>
                </c:pt>
                <c:pt idx="5">
                  <c:v>-2.1959718307982379E-2</c:v>
                </c:pt>
                <c:pt idx="6">
                  <c:v>-1.5809421392225742E-2</c:v>
                </c:pt>
                <c:pt idx="7">
                  <c:v>0.1475698494277351</c:v>
                </c:pt>
                <c:pt idx="8">
                  <c:v>-2.8410794054642863E-2</c:v>
                </c:pt>
                <c:pt idx="9">
                  <c:v>-8.9052808532839034E-3</c:v>
                </c:pt>
                <c:pt idx="10">
                  <c:v>-2.1573757009875849E-2</c:v>
                </c:pt>
                <c:pt idx="11">
                  <c:v>-7.1825276706631747E-2</c:v>
                </c:pt>
                <c:pt idx="12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BD-462B-8D42-E5AA9291B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220761</c:v>
                </c:pt>
                <c:pt idx="1">
                  <c:v>169794</c:v>
                </c:pt>
                <c:pt idx="2">
                  <c:v>95997</c:v>
                </c:pt>
                <c:pt idx="3">
                  <c:v>63499</c:v>
                </c:pt>
                <c:pt idx="4">
                  <c:v>82594</c:v>
                </c:pt>
                <c:pt idx="5">
                  <c:v>85990</c:v>
                </c:pt>
                <c:pt idx="6">
                  <c:v>79192</c:v>
                </c:pt>
                <c:pt idx="7">
                  <c:v>89399</c:v>
                </c:pt>
                <c:pt idx="8">
                  <c:v>72477</c:v>
                </c:pt>
                <c:pt idx="9">
                  <c:v>76737</c:v>
                </c:pt>
                <c:pt idx="10">
                  <c:v>79277</c:v>
                </c:pt>
                <c:pt idx="11">
                  <c:v>80081</c:v>
                </c:pt>
                <c:pt idx="12">
                  <c:v>93993</c:v>
                </c:pt>
                <c:pt idx="13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E-49DF-ADC4-491D72B54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0.3001696173009647</c:v>
                </c:pt>
                <c:pt idx="1">
                  <c:v>0.76874277321166296</c:v>
                </c:pt>
                <c:pt idx="2">
                  <c:v>0.51178758720609774</c:v>
                </c:pt>
                <c:pt idx="3">
                  <c:v>-0.23119112768481975</c:v>
                </c:pt>
                <c:pt idx="4">
                  <c:v>-3.9492964298174171E-2</c:v>
                </c:pt>
                <c:pt idx="5">
                  <c:v>8.584200424285271E-2</c:v>
                </c:pt>
                <c:pt idx="6">
                  <c:v>-0.11417353661674068</c:v>
                </c:pt>
                <c:pt idx="7">
                  <c:v>0.23348096637553972</c:v>
                </c:pt>
                <c:pt idx="8">
                  <c:v>-5.5514289065248801E-2</c:v>
                </c:pt>
                <c:pt idx="9">
                  <c:v>-3.2039557500914473E-2</c:v>
                </c:pt>
                <c:pt idx="10">
                  <c:v>-1.0039834667399217E-2</c:v>
                </c:pt>
                <c:pt idx="11">
                  <c:v>-0.14801102209739025</c:v>
                </c:pt>
                <c:pt idx="12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E-49DF-ADC4-491D72B54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E1-4E6F-9AE9-8BA7B422BC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1228</c:v>
                </c:pt>
                <c:pt idx="1">
                  <c:v>1237</c:v>
                </c:pt>
                <c:pt idx="2">
                  <c:v>1737</c:v>
                </c:pt>
                <c:pt idx="3">
                  <c:v>2507</c:v>
                </c:pt>
                <c:pt idx="4">
                  <c:v>2564</c:v>
                </c:pt>
                <c:pt idx="5">
                  <c:v>2881</c:v>
                </c:pt>
                <c:pt idx="6">
                  <c:v>4539</c:v>
                </c:pt>
                <c:pt idx="7">
                  <c:v>4149</c:v>
                </c:pt>
                <c:pt idx="8">
                  <c:v>2906</c:v>
                </c:pt>
                <c:pt idx="9">
                  <c:v>2690</c:v>
                </c:pt>
                <c:pt idx="10">
                  <c:v>2414</c:v>
                </c:pt>
                <c:pt idx="11">
                  <c:v>2157</c:v>
                </c:pt>
                <c:pt idx="12">
                  <c:v>31009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1-4E6F-9AE9-8BA7B422BC40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E1-4E6F-9AE9-8BA7B422BC40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1925</c:v>
                </c:pt>
                <c:pt idx="1">
                  <c:v>2222</c:v>
                </c:pt>
                <c:pt idx="2">
                  <c:v>2841</c:v>
                </c:pt>
                <c:pt idx="3">
                  <c:v>4092</c:v>
                </c:pt>
                <c:pt idx="4">
                  <c:v>4088</c:v>
                </c:pt>
                <c:pt idx="5">
                  <c:v>4013</c:v>
                </c:pt>
                <c:pt idx="6">
                  <c:v>5277</c:v>
                </c:pt>
                <c:pt idx="7">
                  <c:v>7545</c:v>
                </c:pt>
                <c:pt idx="8">
                  <c:v>5843</c:v>
                </c:pt>
                <c:pt idx="9">
                  <c:v>4253</c:v>
                </c:pt>
                <c:pt idx="10">
                  <c:v>3549</c:v>
                </c:pt>
                <c:pt idx="11">
                  <c:v>2982</c:v>
                </c:pt>
                <c:pt idx="12">
                  <c:v>48630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E1-4E6F-9AE9-8BA7B422BC40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E1-4E6F-9AE9-8BA7B422BC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E1-4E6F-9AE9-8BA7B422BC40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E1-4E6F-9AE9-8BA7B422BC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1E1-4E6F-9AE9-8BA7B422BC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5">
                  <c:v>5322</c:v>
                </c:pt>
                <c:pt idx="6">
                  <c:v>5357</c:v>
                </c:pt>
                <c:pt idx="7">
                  <c:v>6771</c:v>
                </c:pt>
                <c:pt idx="8">
                  <c:v>5525</c:v>
                </c:pt>
                <c:pt idx="9">
                  <c:v>3763</c:v>
                </c:pt>
                <c:pt idx="12">
                  <c:v>44255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E1-4E6F-9AE9-8BA7B422B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E1-4E6F-9AE9-8BA7B422BC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E1-4E6F-9AE9-8BA7B422BC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E1-4E6F-9AE9-8BA7B422BC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E1-4E6F-9AE9-8BA7B422BC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E1-4E6F-9AE9-8BA7B422BC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E1-4E6F-9AE9-8BA7B422BC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E1-4E6F-9AE9-8BA7B422BC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E1-4E6F-9AE9-8BA7B422BC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E1-4E6F-9AE9-8BA7B422BC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E1-4E6F-9AE9-8BA7B422BC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E1-4E6F-9AE9-8BA7B422BC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E1-4E6F-9AE9-8BA7B422BC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E1-4E6F-9AE9-8BA7B422BC40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-0.11520558572536854</c:v>
                </c:pt>
                <c:pt idx="1">
                  <c:v>-0.18041446566436403</c:v>
                </c:pt>
                <c:pt idx="2">
                  <c:v>-7.9978237214363479E-2</c:v>
                </c:pt>
                <c:pt idx="3">
                  <c:v>-0.40782885753299958</c:v>
                </c:pt>
                <c:pt idx="4">
                  <c:v>0.51609606540623409</c:v>
                </c:pt>
                <c:pt idx="5">
                  <c:v>-9.3075204765450392E-3</c:v>
                </c:pt>
                <c:pt idx="6">
                  <c:v>-0.22452229299363058</c:v>
                </c:pt>
                <c:pt idx="7">
                  <c:v>-5.9040590405901039E-4</c:v>
                </c:pt>
                <c:pt idx="8">
                  <c:v>8.0367618302698451E-2</c:v>
                </c:pt>
                <c:pt idx="9">
                  <c:v>-0.3629592009480278</c:v>
                </c:pt>
                <c:pt idx="12">
                  <c:v>-0.10225981824083086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E1-4E6F-9AE9-8BA7B422BC40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0.85749185667752448</c:v>
                </c:pt>
                <c:pt idx="1">
                  <c:v>0.63055780113177051</c:v>
                </c:pt>
                <c:pt idx="2">
                  <c:v>0.94703511801957396</c:v>
                </c:pt>
                <c:pt idx="3">
                  <c:v>0.5568408456322298</c:v>
                </c:pt>
                <c:pt idx="4">
                  <c:v>1.3143525741029642</c:v>
                </c:pt>
                <c:pt idx="5">
                  <c:v>0.84727525164873319</c:v>
                </c:pt>
                <c:pt idx="6">
                  <c:v>0.18021590658735409</c:v>
                </c:pt>
                <c:pt idx="7">
                  <c:v>0.63195950831525671</c:v>
                </c:pt>
                <c:pt idx="8">
                  <c:v>0.90123881624225732</c:v>
                </c:pt>
                <c:pt idx="9">
                  <c:v>0.39888475836431225</c:v>
                </c:pt>
                <c:pt idx="12">
                  <c:v>0.67391633255163019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E1-4E6F-9AE9-8BA7B422B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82594</c:v>
                </c:pt>
                <c:pt idx="5">
                  <c:v>85990</c:v>
                </c:pt>
                <c:pt idx="6">
                  <c:v>79192</c:v>
                </c:pt>
                <c:pt idx="7">
                  <c:v>89399</c:v>
                </c:pt>
                <c:pt idx="8">
                  <c:v>72477</c:v>
                </c:pt>
                <c:pt idx="9">
                  <c:v>76737</c:v>
                </c:pt>
                <c:pt idx="10">
                  <c:v>79277</c:v>
                </c:pt>
                <c:pt idx="11">
                  <c:v>80081</c:v>
                </c:pt>
                <c:pt idx="12">
                  <c:v>93993</c:v>
                </c:pt>
                <c:pt idx="13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D2-43C2-94A8-0336DCE7A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-3.9492964298174171E-2</c:v>
                </c:pt>
                <c:pt idx="5">
                  <c:v>8.584200424285271E-2</c:v>
                </c:pt>
                <c:pt idx="6">
                  <c:v>-0.11417353661674068</c:v>
                </c:pt>
                <c:pt idx="7">
                  <c:v>0.23348096637553972</c:v>
                </c:pt>
                <c:pt idx="8">
                  <c:v>-5.5514289065248801E-2</c:v>
                </c:pt>
                <c:pt idx="9">
                  <c:v>-3.2039557500914473E-2</c:v>
                </c:pt>
                <c:pt idx="10">
                  <c:v>-1.0039834667399217E-2</c:v>
                </c:pt>
                <c:pt idx="11">
                  <c:v>-0.14801102209739025</c:v>
                </c:pt>
                <c:pt idx="12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D2-43C2-94A8-0336DCE7A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4A-4E3C-A67C-7FD0DF82FB9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4A-4E3C-A67C-7FD0DF82FB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C4A-4E3C-A67C-7FD0DF82FB9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4A-4E3C-A67C-7FD0DF82FB9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C4A-4E3C-A67C-7FD0DF82FB9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4A-4E3C-A67C-7FD0DF82FB9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C4A-4E3C-A67C-7FD0DF82FB9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4A-4E3C-A67C-7FD0DF82FB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252588</c:v>
                </c:pt>
                <c:pt idx="1">
                  <c:v>55684</c:v>
                </c:pt>
                <c:pt idx="2">
                  <c:v>196904</c:v>
                </c:pt>
                <c:pt idx="3">
                  <c:v>128108</c:v>
                </c:pt>
                <c:pt idx="4">
                  <c:v>8880</c:v>
                </c:pt>
                <c:pt idx="5">
                  <c:v>13414</c:v>
                </c:pt>
                <c:pt idx="6">
                  <c:v>6514</c:v>
                </c:pt>
                <c:pt idx="7">
                  <c:v>5340</c:v>
                </c:pt>
                <c:pt idx="8">
                  <c:v>1457</c:v>
                </c:pt>
                <c:pt idx="9">
                  <c:v>944</c:v>
                </c:pt>
                <c:pt idx="10">
                  <c:v>32247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4A-4E3C-A67C-7FD0DF82FB91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0.27009699657570407</c:v>
                </c:pt>
                <c:pt idx="1">
                  <c:v>0.14505449311124829</c:v>
                </c:pt>
                <c:pt idx="2">
                  <c:v>0.31057020959379145</c:v>
                </c:pt>
                <c:pt idx="3">
                  <c:v>0.41081890665609455</c:v>
                </c:pt>
                <c:pt idx="4">
                  <c:v>0.27880184331797242</c:v>
                </c:pt>
                <c:pt idx="5">
                  <c:v>0.36459816887080376</c:v>
                </c:pt>
                <c:pt idx="6">
                  <c:v>3.5612082670906098E-2</c:v>
                </c:pt>
                <c:pt idx="7">
                  <c:v>0.12421052631578955</c:v>
                </c:pt>
                <c:pt idx="8">
                  <c:v>0.15543219666930996</c:v>
                </c:pt>
                <c:pt idx="9">
                  <c:v>-3.6734693877551017E-2</c:v>
                </c:pt>
                <c:pt idx="10">
                  <c:v>9.7433977674925121E-2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C4A-4E3C-A67C-7FD0DF82FB9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C4A-4E3C-A67C-7FD0DF82FB9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C4A-4E3C-A67C-7FD0DF82FB9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C4A-4E3C-A67C-7FD0DF82FB9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C4A-4E3C-A67C-7FD0DF82FB9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C4A-4E3C-A67C-7FD0DF82FB9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C4A-4E3C-A67C-7FD0DF82FB9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C4A-4E3C-A67C-7FD0DF82FB91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0.22045386162446357</c:v>
                </c:pt>
                <c:pt idx="2">
                  <c:v>0.77954613837553643</c:v>
                </c:pt>
                <c:pt idx="3">
                  <c:v>0.50718165550224081</c:v>
                </c:pt>
                <c:pt idx="4">
                  <c:v>3.5156064421112639E-2</c:v>
                </c:pt>
                <c:pt idx="5">
                  <c:v>5.310624416045101E-2</c:v>
                </c:pt>
                <c:pt idx="6">
                  <c:v>2.5789031941343216E-2</c:v>
                </c:pt>
                <c:pt idx="7">
                  <c:v>2.1141146847831249E-2</c:v>
                </c:pt>
                <c:pt idx="8">
                  <c:v>5.768286696121748E-3</c:v>
                </c:pt>
                <c:pt idx="9">
                  <c:v>3.7373113528750375E-3</c:v>
                </c:pt>
                <c:pt idx="10">
                  <c:v>0.12766639745356073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C4A-4E3C-A67C-7FD0DF82F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C8-420E-AB6F-969EB64FBFA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C8-420E-AB6F-969EB64FBF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2C8-420E-AB6F-969EB64FBF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2C8-420E-AB6F-969EB64FBF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C8-420E-AB6F-969EB64FBF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C8-420E-AB6F-969EB64FBF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C8-420E-AB6F-969EB64FBFA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2C8-420E-AB6F-969EB64FBF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24336</c:v>
                </c:pt>
                <c:pt idx="1">
                  <c:v>4123</c:v>
                </c:pt>
                <c:pt idx="2">
                  <c:v>20213</c:v>
                </c:pt>
                <c:pt idx="3">
                  <c:v>12496</c:v>
                </c:pt>
                <c:pt idx="4">
                  <c:v>845</c:v>
                </c:pt>
                <c:pt idx="5">
                  <c:v>1845</c:v>
                </c:pt>
                <c:pt idx="6">
                  <c:v>833</c:v>
                </c:pt>
                <c:pt idx="7">
                  <c:v>690</c:v>
                </c:pt>
                <c:pt idx="8">
                  <c:v>61</c:v>
                </c:pt>
                <c:pt idx="9">
                  <c:v>47</c:v>
                </c:pt>
                <c:pt idx="10">
                  <c:v>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C8-420E-AB6F-969EB64FBFAE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-0.18256020959994623</c:v>
                </c:pt>
                <c:pt idx="1">
                  <c:v>-0.35274725274725272</c:v>
                </c:pt>
                <c:pt idx="2">
                  <c:v>-0.13623349429511555</c:v>
                </c:pt>
                <c:pt idx="3">
                  <c:v>-0.26281635301752104</c:v>
                </c:pt>
                <c:pt idx="4">
                  <c:v>0.22819767441860472</c:v>
                </c:pt>
                <c:pt idx="5">
                  <c:v>1.0208105147864184</c:v>
                </c:pt>
                <c:pt idx="6">
                  <c:v>-0.17031872509960155</c:v>
                </c:pt>
                <c:pt idx="7">
                  <c:v>0.4375</c:v>
                </c:pt>
                <c:pt idx="8">
                  <c:v>-0.38383838383838387</c:v>
                </c:pt>
                <c:pt idx="9">
                  <c:v>0.17500000000000004</c:v>
                </c:pt>
                <c:pt idx="10">
                  <c:v>5.2696838189708606E-2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2C8-420E-AB6F-969EB64FBFA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2C8-420E-AB6F-969EB64FBFA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2C8-420E-AB6F-969EB64FBFA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2C8-420E-AB6F-969EB64FBF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2C8-420E-AB6F-969EB64FBF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2C8-420E-AB6F-969EB64FBF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2C8-420E-AB6F-969EB64FBFA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2C8-420E-AB6F-969EB64FBFAE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0.1694197896120973</c:v>
                </c:pt>
                <c:pt idx="2">
                  <c:v>0.83058021038790275</c:v>
                </c:pt>
                <c:pt idx="3">
                  <c:v>0.51347797501643655</c:v>
                </c:pt>
                <c:pt idx="4">
                  <c:v>3.4722222222222224E-2</c:v>
                </c:pt>
                <c:pt idx="5">
                  <c:v>7.581360946745562E-2</c:v>
                </c:pt>
                <c:pt idx="6">
                  <c:v>3.422912557527942E-2</c:v>
                </c:pt>
                <c:pt idx="7">
                  <c:v>2.8353057199211044E-2</c:v>
                </c:pt>
                <c:pt idx="8">
                  <c:v>2.5065746219592373E-3</c:v>
                </c:pt>
                <c:pt idx="9">
                  <c:v>1.9312952005259697E-3</c:v>
                </c:pt>
                <c:pt idx="10">
                  <c:v>0.13954635108481261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2C8-420E-AB6F-969EB64F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2D-4582-8689-0FE7E248136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72D-4582-8689-0FE7E248136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72D-4582-8689-0FE7E248136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72D-4582-8689-0FE7E248136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72D-4582-8689-0FE7E248136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72D-4582-8689-0FE7E248136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72D-4582-8689-0FE7E248136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72D-4582-8689-0FE7E24813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202567</c:v>
                </c:pt>
                <c:pt idx="1">
                  <c:v>44255</c:v>
                </c:pt>
                <c:pt idx="2">
                  <c:v>158312</c:v>
                </c:pt>
                <c:pt idx="3">
                  <c:v>98238</c:v>
                </c:pt>
                <c:pt idx="4">
                  <c:v>6748</c:v>
                </c:pt>
                <c:pt idx="5">
                  <c:v>12112</c:v>
                </c:pt>
                <c:pt idx="6">
                  <c:v>5187</c:v>
                </c:pt>
                <c:pt idx="7">
                  <c:v>4218</c:v>
                </c:pt>
                <c:pt idx="8">
                  <c:v>964</c:v>
                </c:pt>
                <c:pt idx="9">
                  <c:v>1183</c:v>
                </c:pt>
                <c:pt idx="10">
                  <c:v>29662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2D-4582-8689-0FE7E2481368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-5.2668253604515769E-2</c:v>
                </c:pt>
                <c:pt idx="1">
                  <c:v>-0.10225981824083086</c:v>
                </c:pt>
                <c:pt idx="2">
                  <c:v>-3.7810044185664915E-2</c:v>
                </c:pt>
                <c:pt idx="3">
                  <c:v>-9.8758749759180975E-2</c:v>
                </c:pt>
                <c:pt idx="4">
                  <c:v>-1.417092768444117E-2</c:v>
                </c:pt>
                <c:pt idx="5">
                  <c:v>2.9144362307757632E-2</c:v>
                </c:pt>
                <c:pt idx="6">
                  <c:v>-7.7056443845113787E-4</c:v>
                </c:pt>
                <c:pt idx="7">
                  <c:v>-3.632625085675123E-2</c:v>
                </c:pt>
                <c:pt idx="8">
                  <c:v>-3.9840637450199168E-2</c:v>
                </c:pt>
                <c:pt idx="9">
                  <c:v>1.2576335877862594</c:v>
                </c:pt>
                <c:pt idx="10">
                  <c:v>0.14879938032532913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72D-4582-8689-0FE7E248136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72D-4582-8689-0FE7E248136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72D-4582-8689-0FE7E248136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72D-4582-8689-0FE7E248136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72D-4582-8689-0FE7E248136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72D-4582-8689-0FE7E248136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72D-4582-8689-0FE7E248136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72D-4582-8689-0FE7E2481368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0.21847092566903789</c:v>
                </c:pt>
                <c:pt idx="2">
                  <c:v>0.78152907433096208</c:v>
                </c:pt>
                <c:pt idx="3">
                  <c:v>0.48496546821545466</c:v>
                </c:pt>
                <c:pt idx="4">
                  <c:v>3.3312434898083103E-2</c:v>
                </c:pt>
                <c:pt idx="5">
                  <c:v>5.9792562460815435E-2</c:v>
                </c:pt>
                <c:pt idx="6">
                  <c:v>2.560634259282114E-2</c:v>
                </c:pt>
                <c:pt idx="7">
                  <c:v>2.0822740130425982E-2</c:v>
                </c:pt>
                <c:pt idx="8">
                  <c:v>4.7589192711547292E-3</c:v>
                </c:pt>
                <c:pt idx="9">
                  <c:v>5.8400430474855229E-3</c:v>
                </c:pt>
                <c:pt idx="10">
                  <c:v>0.14643056371472155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2D-4582-8689-0FE7E2481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56-4170-9100-8E3BB3664A7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56-4170-9100-8E3BB3664A7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56-4170-9100-8E3BB3664A7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56-4170-9100-8E3BB3664A7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56-4170-9100-8E3BB3664A7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C56-4170-9100-8E3BB3664A7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C56-4170-9100-8E3BB3664A7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C56-4170-9100-8E3BB3664A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175551</c:v>
                </c:pt>
                <c:pt idx="1">
                  <c:v>38573</c:v>
                </c:pt>
                <c:pt idx="2">
                  <c:v>136978</c:v>
                </c:pt>
                <c:pt idx="3">
                  <c:v>85963</c:v>
                </c:pt>
                <c:pt idx="4">
                  <c:v>5696</c:v>
                </c:pt>
                <c:pt idx="5">
                  <c:v>10822</c:v>
                </c:pt>
                <c:pt idx="6">
                  <c:v>4724</c:v>
                </c:pt>
                <c:pt idx="7">
                  <c:v>3847</c:v>
                </c:pt>
                <c:pt idx="8">
                  <c:v>877</c:v>
                </c:pt>
                <c:pt idx="9">
                  <c:v>1083</c:v>
                </c:pt>
                <c:pt idx="10">
                  <c:v>23966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56-4170-9100-8E3BB3664A73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-6.0712260163297671E-2</c:v>
                </c:pt>
                <c:pt idx="1">
                  <c:v>-9.8277111531897998E-2</c:v>
                </c:pt>
                <c:pt idx="2">
                  <c:v>-4.9562520382178898E-2</c:v>
                </c:pt>
                <c:pt idx="3">
                  <c:v>-0.10828613514242447</c:v>
                </c:pt>
                <c:pt idx="4">
                  <c:v>-2.1978021978022011E-2</c:v>
                </c:pt>
                <c:pt idx="5">
                  <c:v>2.0558279894379528E-2</c:v>
                </c:pt>
                <c:pt idx="6">
                  <c:v>-1.3160643409233286E-2</c:v>
                </c:pt>
                <c:pt idx="7">
                  <c:v>-4.0648379052369066E-2</c:v>
                </c:pt>
                <c:pt idx="8">
                  <c:v>-7.9185520361990669E-3</c:v>
                </c:pt>
                <c:pt idx="9">
                  <c:v>1.489655172413793</c:v>
                </c:pt>
                <c:pt idx="10">
                  <c:v>0.13180637544273899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C56-4170-9100-8E3BB3664A7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C56-4170-9100-8E3BB3664A7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C56-4170-9100-8E3BB3664A7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C56-4170-9100-8E3BB3664A7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C56-4170-9100-8E3BB3664A7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C56-4170-9100-8E3BB3664A7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C56-4170-9100-8E3BB3664A7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C56-4170-9100-8E3BB3664A73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0.21972532198620343</c:v>
                </c:pt>
                <c:pt idx="2">
                  <c:v>0.78027467801379657</c:v>
                </c:pt>
                <c:pt idx="3">
                  <c:v>0.48967536499364855</c:v>
                </c:pt>
                <c:pt idx="4">
                  <c:v>3.244641158409807E-2</c:v>
                </c:pt>
                <c:pt idx="5">
                  <c:v>6.1645903469646997E-2</c:v>
                </c:pt>
                <c:pt idx="6">
                  <c:v>2.6909559045519536E-2</c:v>
                </c:pt>
                <c:pt idx="7">
                  <c:v>2.1913859790032526E-2</c:v>
                </c:pt>
                <c:pt idx="8">
                  <c:v>4.9956992554870093E-3</c:v>
                </c:pt>
                <c:pt idx="9">
                  <c:v>6.1691474272433655E-3</c:v>
                </c:pt>
                <c:pt idx="10">
                  <c:v>0.13651873244812049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C56-4170-9100-8E3BB3664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51-48B9-98C5-BFEEB5AC495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51-48B9-98C5-BFEEB5AC495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51-48B9-98C5-BFEEB5AC495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51-48B9-98C5-BFEEB5AC495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51-48B9-98C5-BFEEB5AC495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B51-48B9-98C5-BFEEB5AC495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B51-48B9-98C5-BFEEB5AC495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B51-48B9-98C5-BFEEB5AC49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27016</c:v>
                </c:pt>
                <c:pt idx="1">
                  <c:v>5682</c:v>
                </c:pt>
                <c:pt idx="2">
                  <c:v>21334</c:v>
                </c:pt>
                <c:pt idx="3">
                  <c:v>12275</c:v>
                </c:pt>
                <c:pt idx="4">
                  <c:v>1052</c:v>
                </c:pt>
                <c:pt idx="5">
                  <c:v>1290</c:v>
                </c:pt>
                <c:pt idx="6">
                  <c:v>463</c:v>
                </c:pt>
                <c:pt idx="7">
                  <c:v>371</c:v>
                </c:pt>
                <c:pt idx="8">
                  <c:v>87</c:v>
                </c:pt>
                <c:pt idx="9">
                  <c:v>100</c:v>
                </c:pt>
                <c:pt idx="10">
                  <c:v>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51-48B9-98C5-BFEEB5AC4951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3.1562140284431273E-3</c:v>
                </c:pt>
                <c:pt idx="1">
                  <c:v>-0.12839392544868844</c:v>
                </c:pt>
                <c:pt idx="2">
                  <c:v>4.5169508132471003E-2</c:v>
                </c:pt>
                <c:pt idx="3">
                  <c:v>-2.587096262201416E-2</c:v>
                </c:pt>
                <c:pt idx="4">
                  <c:v>3.0362389813908042E-2</c:v>
                </c:pt>
                <c:pt idx="5">
                  <c:v>0.10729613733905574</c:v>
                </c:pt>
                <c:pt idx="6">
                  <c:v>0.14603960396039595</c:v>
                </c:pt>
                <c:pt idx="7">
                  <c:v>1.0899182561307841E-2</c:v>
                </c:pt>
                <c:pt idx="8">
                  <c:v>-0.27500000000000002</c:v>
                </c:pt>
                <c:pt idx="9">
                  <c:v>0.12359550561797761</c:v>
                </c:pt>
                <c:pt idx="10">
                  <c:v>0.22626480086114098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51-48B9-98C5-BFEEB5AC495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B51-48B9-98C5-BFEEB5AC495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B51-48B9-98C5-BFEEB5AC495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B51-48B9-98C5-BFEEB5AC495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B51-48B9-98C5-BFEEB5AC495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B51-48B9-98C5-BFEEB5AC495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B51-48B9-98C5-BFEEB5AC495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B51-48B9-98C5-BFEEB5AC4951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0.21031981048267692</c:v>
                </c:pt>
                <c:pt idx="2">
                  <c:v>0.78968018951732311</c:v>
                </c:pt>
                <c:pt idx="3">
                  <c:v>0.45436037903464616</c:v>
                </c:pt>
                <c:pt idx="4">
                  <c:v>3.8939887474089427E-2</c:v>
                </c:pt>
                <c:pt idx="5">
                  <c:v>4.7749481788569734E-2</c:v>
                </c:pt>
                <c:pt idx="6">
                  <c:v>1.7137992300858749E-2</c:v>
                </c:pt>
                <c:pt idx="7">
                  <c:v>1.373260290198401E-2</c:v>
                </c:pt>
                <c:pt idx="8">
                  <c:v>3.2203138880663312E-3</c:v>
                </c:pt>
                <c:pt idx="9">
                  <c:v>3.7015102161681965E-3</c:v>
                </c:pt>
                <c:pt idx="10">
                  <c:v>0.21083802191294049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B51-48B9-98C5-BFEEB5AC4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58-4205-9D78-A2A3422A8EC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58-4205-9D78-A2A3422A8E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858-4205-9D78-A2A3422A8E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858-4205-9D78-A2A3422A8EC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858-4205-9D78-A2A3422A8EC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858-4205-9D78-A2A3422A8EC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858-4205-9D78-A2A3422A8EC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858-4205-9D78-A2A3422A8E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24336</c:v>
                </c:pt>
                <c:pt idx="1">
                  <c:v>4123</c:v>
                </c:pt>
                <c:pt idx="2">
                  <c:v>20213</c:v>
                </c:pt>
                <c:pt idx="3">
                  <c:v>12496</c:v>
                </c:pt>
                <c:pt idx="4">
                  <c:v>845</c:v>
                </c:pt>
                <c:pt idx="5">
                  <c:v>1845</c:v>
                </c:pt>
                <c:pt idx="6">
                  <c:v>833</c:v>
                </c:pt>
                <c:pt idx="7">
                  <c:v>690</c:v>
                </c:pt>
                <c:pt idx="8">
                  <c:v>61</c:v>
                </c:pt>
                <c:pt idx="9">
                  <c:v>47</c:v>
                </c:pt>
                <c:pt idx="10">
                  <c:v>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858-4205-9D78-A2A3422A8EC7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-0.18256020959994623</c:v>
                </c:pt>
                <c:pt idx="1">
                  <c:v>-0.35274725274725272</c:v>
                </c:pt>
                <c:pt idx="2">
                  <c:v>-0.13623349429511555</c:v>
                </c:pt>
                <c:pt idx="3">
                  <c:v>-0.26281635301752104</c:v>
                </c:pt>
                <c:pt idx="4">
                  <c:v>0.22819767441860472</c:v>
                </c:pt>
                <c:pt idx="5">
                  <c:v>1.0208105147864184</c:v>
                </c:pt>
                <c:pt idx="6">
                  <c:v>-0.17031872509960155</c:v>
                </c:pt>
                <c:pt idx="7">
                  <c:v>0.4375</c:v>
                </c:pt>
                <c:pt idx="8">
                  <c:v>-0.38383838383838387</c:v>
                </c:pt>
                <c:pt idx="9">
                  <c:v>0.17500000000000004</c:v>
                </c:pt>
                <c:pt idx="10">
                  <c:v>5.2696838189708606E-2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58-4205-9D78-A2A3422A8EC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858-4205-9D78-A2A3422A8EC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858-4205-9D78-A2A3422A8EC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858-4205-9D78-A2A3422A8EC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858-4205-9D78-A2A3422A8EC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858-4205-9D78-A2A3422A8EC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858-4205-9D78-A2A3422A8EC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858-4205-9D78-A2A3422A8EC7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0.1694197896120973</c:v>
                </c:pt>
                <c:pt idx="2">
                  <c:v>0.83058021038790275</c:v>
                </c:pt>
                <c:pt idx="3">
                  <c:v>0.51347797501643655</c:v>
                </c:pt>
                <c:pt idx="4">
                  <c:v>3.4722222222222224E-2</c:v>
                </c:pt>
                <c:pt idx="5">
                  <c:v>7.581360946745562E-2</c:v>
                </c:pt>
                <c:pt idx="6">
                  <c:v>3.422912557527942E-2</c:v>
                </c:pt>
                <c:pt idx="7">
                  <c:v>2.8353057199211044E-2</c:v>
                </c:pt>
                <c:pt idx="8">
                  <c:v>2.5065746219592373E-3</c:v>
                </c:pt>
                <c:pt idx="9">
                  <c:v>1.9312952005259697E-3</c:v>
                </c:pt>
                <c:pt idx="10">
                  <c:v>0.13954635108481261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858-4205-9D78-A2A3422A8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E1-4819-9FBF-BCDFE8A54040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E1-4819-9FBF-BCDFE8A540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E1-4819-9FBF-BCDFE8A540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E1-4819-9FBF-BCDFE8A540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E1-4819-9FBF-BCDFE8A5404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E1-4819-9FBF-BCDFE8A5404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8E1-4819-9FBF-BCDFE8A5404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8E1-4819-9FBF-BCDFE8A540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236128</c:v>
                </c:pt>
                <c:pt idx="1">
                  <c:v>49042</c:v>
                </c:pt>
                <c:pt idx="2">
                  <c:v>15997</c:v>
                </c:pt>
                <c:pt idx="3">
                  <c:v>33045</c:v>
                </c:pt>
                <c:pt idx="4">
                  <c:v>187086</c:v>
                </c:pt>
                <c:pt idx="5">
                  <c:v>116530</c:v>
                </c:pt>
                <c:pt idx="6">
                  <c:v>7870</c:v>
                </c:pt>
                <c:pt idx="7">
                  <c:v>13720</c:v>
                </c:pt>
                <c:pt idx="8">
                  <c:v>6110</c:v>
                </c:pt>
                <c:pt idx="9">
                  <c:v>4991</c:v>
                </c:pt>
                <c:pt idx="10">
                  <c:v>1291</c:v>
                </c:pt>
                <c:pt idx="11">
                  <c:v>1495</c:v>
                </c:pt>
                <c:pt idx="12">
                  <c:v>35079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E1-4819-9FBF-BCDFE8A54040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-2.8679555738379214E-2</c:v>
                </c:pt>
                <c:pt idx="1">
                  <c:v>-8.7098155283781065E-2</c:v>
                </c:pt>
                <c:pt idx="2">
                  <c:v>-0.16647561483951645</c:v>
                </c:pt>
                <c:pt idx="3">
                  <c:v>-4.2978366011178992E-2</c:v>
                </c:pt>
                <c:pt idx="4">
                  <c:v>-1.210799507865179E-2</c:v>
                </c:pt>
                <c:pt idx="5">
                  <c:v>-6.5344851095230028E-2</c:v>
                </c:pt>
                <c:pt idx="6">
                  <c:v>-1.9314641744548333E-2</c:v>
                </c:pt>
                <c:pt idx="7">
                  <c:v>3.9787798408488007E-2</c:v>
                </c:pt>
                <c:pt idx="8">
                  <c:v>-3.6429585238921258E-2</c:v>
                </c:pt>
                <c:pt idx="9">
                  <c:v>-3.7786774628879916E-2</c:v>
                </c:pt>
                <c:pt idx="10">
                  <c:v>0.12358572671888601</c:v>
                </c:pt>
                <c:pt idx="11">
                  <c:v>1.2017673048600885</c:v>
                </c:pt>
                <c:pt idx="12">
                  <c:v>0.16440948018323054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E1-4819-9FBF-BCDFE8A5404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8E1-4819-9FBF-BCDFE8A5404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8E1-4819-9FBF-BCDFE8A5404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8E1-4819-9FBF-BCDFE8A5404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8E1-4819-9FBF-BCDFE8A5404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8E1-4819-9FBF-BCDFE8A5404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8E1-4819-9FBF-BCDFE8A5404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8E1-4819-9FBF-BCDFE8A54040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0.20769243799972897</c:v>
                </c:pt>
                <c:pt idx="2">
                  <c:v>6.7747154085919498E-2</c:v>
                </c:pt>
                <c:pt idx="3">
                  <c:v>0.13994528391380945</c:v>
                </c:pt>
                <c:pt idx="4">
                  <c:v>0.79230756200027108</c:v>
                </c:pt>
                <c:pt idx="5">
                  <c:v>0.49350352351267107</c:v>
                </c:pt>
                <c:pt idx="6">
                  <c:v>3.33293806748882E-2</c:v>
                </c:pt>
                <c:pt idx="7">
                  <c:v>5.8104079143515383E-2</c:v>
                </c:pt>
                <c:pt idx="8">
                  <c:v>2.587579617834395E-2</c:v>
                </c:pt>
                <c:pt idx="9">
                  <c:v>2.1136841035370647E-2</c:v>
                </c:pt>
                <c:pt idx="10">
                  <c:v>5.4673736278628539E-3</c:v>
                </c:pt>
                <c:pt idx="11">
                  <c:v>6.3313118308713917E-3</c:v>
                </c:pt>
                <c:pt idx="12">
                  <c:v>0.14855925599674752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8E1-4819-9FBF-BCDFE8A54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33-457A-9A3C-F7EE11E95E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96827</c:v>
                </c:pt>
                <c:pt idx="1">
                  <c:v>90570</c:v>
                </c:pt>
                <c:pt idx="2">
                  <c:v>94375</c:v>
                </c:pt>
                <c:pt idx="3">
                  <c:v>77887</c:v>
                </c:pt>
                <c:pt idx="4">
                  <c:v>67335</c:v>
                </c:pt>
                <c:pt idx="5">
                  <c:v>80250</c:v>
                </c:pt>
                <c:pt idx="6">
                  <c:v>93169</c:v>
                </c:pt>
                <c:pt idx="7">
                  <c:v>106171</c:v>
                </c:pt>
                <c:pt idx="8">
                  <c:v>88940</c:v>
                </c:pt>
                <c:pt idx="9">
                  <c:v>84734</c:v>
                </c:pt>
                <c:pt idx="10">
                  <c:v>86307</c:v>
                </c:pt>
                <c:pt idx="11">
                  <c:v>89250</c:v>
                </c:pt>
                <c:pt idx="12">
                  <c:v>1055815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33-457A-9A3C-F7EE11E95EE4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33-457A-9A3C-F7EE11E95EE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95884</c:v>
                </c:pt>
                <c:pt idx="1">
                  <c:v>101150</c:v>
                </c:pt>
                <c:pt idx="2">
                  <c:v>109311</c:v>
                </c:pt>
                <c:pt idx="3">
                  <c:v>113016</c:v>
                </c:pt>
                <c:pt idx="4">
                  <c:v>104052</c:v>
                </c:pt>
                <c:pt idx="5">
                  <c:v>93083</c:v>
                </c:pt>
                <c:pt idx="6">
                  <c:v>99960</c:v>
                </c:pt>
                <c:pt idx="7">
                  <c:v>136811</c:v>
                </c:pt>
                <c:pt idx="8">
                  <c:v>107425</c:v>
                </c:pt>
                <c:pt idx="9">
                  <c:v>132612</c:v>
                </c:pt>
                <c:pt idx="10">
                  <c:v>113773</c:v>
                </c:pt>
                <c:pt idx="11">
                  <c:v>108987</c:v>
                </c:pt>
                <c:pt idx="12">
                  <c:v>1316064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33-457A-9A3C-F7EE11E95EE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33-457A-9A3C-F7EE11E95E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33-457A-9A3C-F7EE11E95EE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33-457A-9A3C-F7EE11E95E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33-457A-9A3C-F7EE11E95E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2">
                  <c:v>1245782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33-457A-9A3C-F7EE11E95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33-457A-9A3C-F7EE11E95E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33-457A-9A3C-F7EE11E95E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33-457A-9A3C-F7EE11E95E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33-457A-9A3C-F7EE11E95E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33-457A-9A3C-F7EE11E95E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33-457A-9A3C-F7EE11E95E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33-457A-9A3C-F7EE11E95E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33-457A-9A3C-F7EE11E95E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33-457A-9A3C-F7EE11E95E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33-457A-9A3C-F7EE11E95E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33-457A-9A3C-F7EE11E95E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33-457A-9A3C-F7EE11E95E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33-457A-9A3C-F7EE11E95EE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0.1630021440996805</c:v>
                </c:pt>
                <c:pt idx="1">
                  <c:v>4.7713809700111076E-2</c:v>
                </c:pt>
                <c:pt idx="2">
                  <c:v>0.12916689700923212</c:v>
                </c:pt>
                <c:pt idx="3">
                  <c:v>-7.5613964785449683E-2</c:v>
                </c:pt>
                <c:pt idx="4">
                  <c:v>6.0160644013584674E-2</c:v>
                </c:pt>
                <c:pt idx="5">
                  <c:v>-2.5659223671998688E-2</c:v>
                </c:pt>
                <c:pt idx="6">
                  <c:v>9.9529264207409485E-2</c:v>
                </c:pt>
                <c:pt idx="7">
                  <c:v>0.10676536662615543</c:v>
                </c:pt>
                <c:pt idx="8">
                  <c:v>-8.0327698683296811E-3</c:v>
                </c:pt>
                <c:pt idx="9">
                  <c:v>-0.13883405621392708</c:v>
                </c:pt>
                <c:pt idx="12">
                  <c:v>2.9036121688707617E-2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33-457A-9A3C-F7EE11E95EE4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0.18761295919526577</c:v>
                </c:pt>
                <c:pt idx="1">
                  <c:v>0.24980677928673956</c:v>
                </c:pt>
                <c:pt idx="2">
                  <c:v>0.29857483443708599</c:v>
                </c:pt>
                <c:pt idx="3">
                  <c:v>0.45124346810122362</c:v>
                </c:pt>
                <c:pt idx="4">
                  <c:v>0.75240216826316186</c:v>
                </c:pt>
                <c:pt idx="5">
                  <c:v>0.55674766355140193</c:v>
                </c:pt>
                <c:pt idx="6">
                  <c:v>0.48666401914799984</c:v>
                </c:pt>
                <c:pt idx="7">
                  <c:v>0.41526405515630449</c:v>
                </c:pt>
                <c:pt idx="8">
                  <c:v>0.39679559253429275</c:v>
                </c:pt>
                <c:pt idx="9">
                  <c:v>0.48793872589515419</c:v>
                </c:pt>
                <c:pt idx="12">
                  <c:v>0.4152464391121693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33-457A-9A3C-F7EE11E95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C9-4AF8-9929-A593656624D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8088</c:v>
                </c:pt>
                <c:pt idx="1">
                  <c:v>5270</c:v>
                </c:pt>
                <c:pt idx="2">
                  <c:v>10427</c:v>
                </c:pt>
                <c:pt idx="3">
                  <c:v>8500</c:v>
                </c:pt>
                <c:pt idx="4">
                  <c:v>8770</c:v>
                </c:pt>
                <c:pt idx="5">
                  <c:v>13553</c:v>
                </c:pt>
                <c:pt idx="6">
                  <c:v>19946</c:v>
                </c:pt>
                <c:pt idx="7">
                  <c:v>23503</c:v>
                </c:pt>
                <c:pt idx="8">
                  <c:v>18213</c:v>
                </c:pt>
                <c:pt idx="9">
                  <c:v>15718</c:v>
                </c:pt>
                <c:pt idx="10">
                  <c:v>15599</c:v>
                </c:pt>
                <c:pt idx="11">
                  <c:v>15050</c:v>
                </c:pt>
                <c:pt idx="12">
                  <c:v>162637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9-4AF8-9929-A593656624D7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C9-4AF8-9929-A593656624D7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11560</c:v>
                </c:pt>
                <c:pt idx="1">
                  <c:v>8808</c:v>
                </c:pt>
                <c:pt idx="2">
                  <c:v>9074</c:v>
                </c:pt>
                <c:pt idx="3">
                  <c:v>14486</c:v>
                </c:pt>
                <c:pt idx="4">
                  <c:v>14287</c:v>
                </c:pt>
                <c:pt idx="5">
                  <c:v>14239</c:v>
                </c:pt>
                <c:pt idx="6">
                  <c:v>19252</c:v>
                </c:pt>
                <c:pt idx="7">
                  <c:v>31594</c:v>
                </c:pt>
                <c:pt idx="8">
                  <c:v>22910</c:v>
                </c:pt>
                <c:pt idx="9">
                  <c:v>24745</c:v>
                </c:pt>
                <c:pt idx="10">
                  <c:v>28104</c:v>
                </c:pt>
                <c:pt idx="11">
                  <c:v>21520</c:v>
                </c:pt>
                <c:pt idx="12">
                  <c:v>220579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C9-4AF8-9929-A593656624D7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C9-4AF8-9929-A593656624D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C9-4AF8-9929-A593656624D7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C9-4AF8-9929-A593656624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5C9-4AF8-9929-A593656624D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5">
                  <c:v>20012</c:v>
                </c:pt>
                <c:pt idx="6">
                  <c:v>25644</c:v>
                </c:pt>
                <c:pt idx="7">
                  <c:v>30588</c:v>
                </c:pt>
                <c:pt idx="8">
                  <c:v>21808</c:v>
                </c:pt>
                <c:pt idx="9">
                  <c:v>14338</c:v>
                </c:pt>
                <c:pt idx="12">
                  <c:v>184519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C9-4AF8-9929-A5936566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C9-4AF8-9929-A593656624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C9-4AF8-9929-A593656624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C9-4AF8-9929-A593656624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C9-4AF8-9929-A593656624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C9-4AF8-9929-A593656624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C9-4AF8-9929-A593656624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C9-4AF8-9929-A593656624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C9-4AF8-9929-A593656624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C9-4AF8-9929-A593656624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C9-4AF8-9929-A593656624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C9-4AF8-9929-A593656624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C9-4AF8-9929-A593656624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C9-4AF8-9929-A593656624D7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-1.223286661753864E-2</c:v>
                </c:pt>
                <c:pt idx="1">
                  <c:v>-0.17121839080459766</c:v>
                </c:pt>
                <c:pt idx="2">
                  <c:v>-0.11563183354317141</c:v>
                </c:pt>
                <c:pt idx="3">
                  <c:v>-0.29144360347055565</c:v>
                </c:pt>
                <c:pt idx="4">
                  <c:v>0.57412540265188405</c:v>
                </c:pt>
                <c:pt idx="5">
                  <c:v>9.2238838554743019E-2</c:v>
                </c:pt>
                <c:pt idx="6">
                  <c:v>-6.0177380341567055E-2</c:v>
                </c:pt>
                <c:pt idx="7">
                  <c:v>0.13781943979466571</c:v>
                </c:pt>
                <c:pt idx="8">
                  <c:v>-9.3523983706043756E-2</c:v>
                </c:pt>
                <c:pt idx="9">
                  <c:v>-0.32079583135954526</c:v>
                </c:pt>
                <c:pt idx="12">
                  <c:v>-4.0023515701413048E-2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5C9-4AF8-9929-A593656624D7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0.65727002967359049</c:v>
                </c:pt>
                <c:pt idx="1">
                  <c:v>0.71024667931688801</c:v>
                </c:pt>
                <c:pt idx="2">
                  <c:v>0.2799462932770691</c:v>
                </c:pt>
                <c:pt idx="3">
                  <c:v>0.80623529411764716</c:v>
                </c:pt>
                <c:pt idx="4">
                  <c:v>1.3960091220068414</c:v>
                </c:pt>
                <c:pt idx="5">
                  <c:v>0.47657345237216853</c:v>
                </c:pt>
                <c:pt idx="6">
                  <c:v>0.28567131254386835</c:v>
                </c:pt>
                <c:pt idx="7">
                  <c:v>0.30145087861124109</c:v>
                </c:pt>
                <c:pt idx="8">
                  <c:v>0.19738648218305599</c:v>
                </c:pt>
                <c:pt idx="9">
                  <c:v>-8.7797429698434959E-2</c:v>
                </c:pt>
                <c:pt idx="12">
                  <c:v>0.39799830287601901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5C9-4AF8-9929-A5936566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E5-4FDA-ADBE-ACF835D38C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830</c:v>
                </c:pt>
                <c:pt idx="1">
                  <c:v>936</c:v>
                </c:pt>
                <c:pt idx="2">
                  <c:v>1061</c:v>
                </c:pt>
                <c:pt idx="3">
                  <c:v>1686</c:v>
                </c:pt>
                <c:pt idx="4">
                  <c:v>1516</c:v>
                </c:pt>
                <c:pt idx="5">
                  <c:v>1689</c:v>
                </c:pt>
                <c:pt idx="6">
                  <c:v>2639</c:v>
                </c:pt>
                <c:pt idx="7">
                  <c:v>2422</c:v>
                </c:pt>
                <c:pt idx="8">
                  <c:v>1735</c:v>
                </c:pt>
                <c:pt idx="9">
                  <c:v>1455</c:v>
                </c:pt>
                <c:pt idx="10">
                  <c:v>1620</c:v>
                </c:pt>
                <c:pt idx="11">
                  <c:v>1534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5-4FDA-ADBE-ACF835D38C2E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E5-4FDA-ADBE-ACF835D38C2E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1030</c:v>
                </c:pt>
                <c:pt idx="1">
                  <c:v>1304</c:v>
                </c:pt>
                <c:pt idx="2">
                  <c:v>1397</c:v>
                </c:pt>
                <c:pt idx="3">
                  <c:v>2348</c:v>
                </c:pt>
                <c:pt idx="4">
                  <c:v>2517</c:v>
                </c:pt>
                <c:pt idx="5">
                  <c:v>3049</c:v>
                </c:pt>
                <c:pt idx="6">
                  <c:v>3973</c:v>
                </c:pt>
                <c:pt idx="7">
                  <c:v>4704</c:v>
                </c:pt>
                <c:pt idx="8">
                  <c:v>3932</c:v>
                </c:pt>
                <c:pt idx="9">
                  <c:v>2904</c:v>
                </c:pt>
                <c:pt idx="10">
                  <c:v>2830</c:v>
                </c:pt>
                <c:pt idx="11">
                  <c:v>2283</c:v>
                </c:pt>
                <c:pt idx="12">
                  <c:v>32271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E5-4FDA-ADBE-ACF835D38C2E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E5-4FDA-ADBE-ACF835D38C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5-4FDA-ADBE-ACF835D38C2E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E5-4FDA-ADBE-ACF835D38C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E5-4FDA-ADBE-ACF835D38C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5">
                  <c:v>3266</c:v>
                </c:pt>
                <c:pt idx="6">
                  <c:v>3427</c:v>
                </c:pt>
                <c:pt idx="7">
                  <c:v>4116</c:v>
                </c:pt>
                <c:pt idx="8">
                  <c:v>3544</c:v>
                </c:pt>
                <c:pt idx="9">
                  <c:v>2418</c:v>
                </c:pt>
                <c:pt idx="12">
                  <c:v>29568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E5-4FDA-ADBE-ACF835D38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E5-4FDA-ADBE-ACF835D38C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E5-4FDA-ADBE-ACF835D38C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E5-4FDA-ADBE-ACF835D38C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E5-4FDA-ADBE-ACF835D38C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E5-4FDA-ADBE-ACF835D38C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E5-4FDA-ADBE-ACF835D38C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E5-4FDA-ADBE-ACF835D38C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E5-4FDA-ADBE-ACF835D38C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E5-4FDA-ADBE-ACF835D38C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E5-4FDA-ADBE-ACF835D38C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E5-4FDA-ADBE-ACF835D38C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E5-4FDA-ADBE-ACF835D38C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E5-4FDA-ADBE-ACF835D38C2E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-0.1776625824693685</c:v>
                </c:pt>
                <c:pt idx="1">
                  <c:v>-0.10540360240160107</c:v>
                </c:pt>
                <c:pt idx="2">
                  <c:v>0.17177344475394607</c:v>
                </c:pt>
                <c:pt idx="3">
                  <c:v>3.2640949554896048E-2</c:v>
                </c:pt>
                <c:pt idx="4">
                  <c:v>0.55748142907675979</c:v>
                </c:pt>
                <c:pt idx="5">
                  <c:v>-1.388888888888884E-2</c:v>
                </c:pt>
                <c:pt idx="6">
                  <c:v>-0.13130544993662863</c:v>
                </c:pt>
                <c:pt idx="7">
                  <c:v>-7.7543702375616363E-2</c:v>
                </c:pt>
                <c:pt idx="8">
                  <c:v>-1.6648168701442811E-2</c:v>
                </c:pt>
                <c:pt idx="9">
                  <c:v>-0.45132743362831862</c:v>
                </c:pt>
                <c:pt idx="12">
                  <c:v>-4.7054273559365756E-2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E5-4FDA-ADBE-ACF835D38C2E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1.1024096385542168</c:v>
                </c:pt>
                <c:pt idx="1">
                  <c:v>0.43269230769230771</c:v>
                </c:pt>
                <c:pt idx="2">
                  <c:v>1.3788878416588126</c:v>
                </c:pt>
                <c:pt idx="3">
                  <c:v>0.6512455516014235</c:v>
                </c:pt>
                <c:pt idx="4">
                  <c:v>1.9043535620052769</c:v>
                </c:pt>
                <c:pt idx="5">
                  <c:v>0.93368857312018938</c:v>
                </c:pt>
                <c:pt idx="6">
                  <c:v>0.29859795377036757</c:v>
                </c:pt>
                <c:pt idx="7">
                  <c:v>0.699421965317919</c:v>
                </c:pt>
                <c:pt idx="8">
                  <c:v>1.042651296829971</c:v>
                </c:pt>
                <c:pt idx="9">
                  <c:v>0.66185567010309287</c:v>
                </c:pt>
                <c:pt idx="12">
                  <c:v>0.85158745068570352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E5-4FDA-ADBE-ACF835D38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20-48D5-BE34-4BE8376238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5883</c:v>
                </c:pt>
                <c:pt idx="1">
                  <c:v>4461</c:v>
                </c:pt>
                <c:pt idx="2">
                  <c:v>8884</c:v>
                </c:pt>
                <c:pt idx="3">
                  <c:v>5876</c:v>
                </c:pt>
                <c:pt idx="4">
                  <c:v>6134</c:v>
                </c:pt>
                <c:pt idx="5">
                  <c:v>10539</c:v>
                </c:pt>
                <c:pt idx="6">
                  <c:v>13468</c:v>
                </c:pt>
                <c:pt idx="7">
                  <c:v>14975</c:v>
                </c:pt>
                <c:pt idx="8">
                  <c:v>11835</c:v>
                </c:pt>
                <c:pt idx="9">
                  <c:v>12204</c:v>
                </c:pt>
                <c:pt idx="10">
                  <c:v>13337</c:v>
                </c:pt>
                <c:pt idx="11">
                  <c:v>12622</c:v>
                </c:pt>
                <c:pt idx="12">
                  <c:v>120218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0-48D5-BE34-4BE83762386F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20-48D5-BE34-4BE83762386F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6030</c:v>
                </c:pt>
                <c:pt idx="1">
                  <c:v>4164</c:v>
                </c:pt>
                <c:pt idx="2">
                  <c:v>5754</c:v>
                </c:pt>
                <c:pt idx="3">
                  <c:v>8238</c:v>
                </c:pt>
                <c:pt idx="4">
                  <c:v>8230</c:v>
                </c:pt>
                <c:pt idx="5">
                  <c:v>11640</c:v>
                </c:pt>
                <c:pt idx="6">
                  <c:v>16093</c:v>
                </c:pt>
                <c:pt idx="7">
                  <c:v>20033</c:v>
                </c:pt>
                <c:pt idx="8">
                  <c:v>17725</c:v>
                </c:pt>
                <c:pt idx="9">
                  <c:v>13863</c:v>
                </c:pt>
                <c:pt idx="10">
                  <c:v>17150</c:v>
                </c:pt>
                <c:pt idx="11">
                  <c:v>16155</c:v>
                </c:pt>
                <c:pt idx="12">
                  <c:v>145075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20-48D5-BE34-4BE83762386F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20-48D5-BE34-4BE8376238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20-48D5-BE34-4BE83762386F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20-48D5-BE34-4BE8376238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20-48D5-BE34-4BE8376238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5">
                  <c:v>14806</c:v>
                </c:pt>
                <c:pt idx="6">
                  <c:v>16922</c:v>
                </c:pt>
                <c:pt idx="7">
                  <c:v>18481</c:v>
                </c:pt>
                <c:pt idx="8">
                  <c:v>14713</c:v>
                </c:pt>
                <c:pt idx="9">
                  <c:v>9764</c:v>
                </c:pt>
                <c:pt idx="12">
                  <c:v>131711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20-48D5-BE34-4BE837623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20-48D5-BE34-4BE8376238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20-48D5-BE34-4BE8376238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20-48D5-BE34-4BE8376238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20-48D5-BE34-4BE8376238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20-48D5-BE34-4BE8376238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20-48D5-BE34-4BE8376238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20-48D5-BE34-4BE8376238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20-48D5-BE34-4BE8376238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20-48D5-BE34-4BE8376238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20-48D5-BE34-4BE8376238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20-48D5-BE34-4BE8376238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20-48D5-BE34-4BE8376238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20-48D5-BE34-4BE83762386F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6.251196630289102E-2</c:v>
                </c:pt>
                <c:pt idx="1">
                  <c:v>-0.14968587817536194</c:v>
                </c:pt>
                <c:pt idx="2">
                  <c:v>-0.12498960498960499</c:v>
                </c:pt>
                <c:pt idx="3">
                  <c:v>8.5940982437371805E-2</c:v>
                </c:pt>
                <c:pt idx="4">
                  <c:v>0.58776272769733762</c:v>
                </c:pt>
                <c:pt idx="5">
                  <c:v>0.10583314661289123</c:v>
                </c:pt>
                <c:pt idx="6">
                  <c:v>-0.1315370798049782</c:v>
                </c:pt>
                <c:pt idx="7">
                  <c:v>-7.5949999999999962E-2</c:v>
                </c:pt>
                <c:pt idx="8">
                  <c:v>-0.15466819879345017</c:v>
                </c:pt>
                <c:pt idx="9">
                  <c:v>-0.42689440629218756</c:v>
                </c:pt>
                <c:pt idx="12">
                  <c:v>-5.26501283886327E-2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20-48D5-BE34-4BE83762386F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0.88662247152813189</c:v>
                </c:pt>
                <c:pt idx="1">
                  <c:v>0.39565119928267212</c:v>
                </c:pt>
                <c:pt idx="2">
                  <c:v>0.18437640702386315</c:v>
                </c:pt>
                <c:pt idx="3">
                  <c:v>1.0730088495575223</c:v>
                </c:pt>
                <c:pt idx="4">
                  <c:v>1.7709488099119661</c:v>
                </c:pt>
                <c:pt idx="5">
                  <c:v>0.40487712306670454</c:v>
                </c:pt>
                <c:pt idx="6">
                  <c:v>0.25645975645975638</c:v>
                </c:pt>
                <c:pt idx="7">
                  <c:v>0.23412353923205331</c:v>
                </c:pt>
                <c:pt idx="8">
                  <c:v>0.24317701732150399</c:v>
                </c:pt>
                <c:pt idx="9">
                  <c:v>-0.19993444772205837</c:v>
                </c:pt>
                <c:pt idx="12">
                  <c:v>0.39733075886652736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20-48D5-BE34-4BE837623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30-4D2F-BB00-732F29B0D8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2205</c:v>
                </c:pt>
                <c:pt idx="1">
                  <c:v>809</c:v>
                </c:pt>
                <c:pt idx="2">
                  <c:v>1543</c:v>
                </c:pt>
                <c:pt idx="3">
                  <c:v>2624</c:v>
                </c:pt>
                <c:pt idx="4">
                  <c:v>2636</c:v>
                </c:pt>
                <c:pt idx="5">
                  <c:v>3014</c:v>
                </c:pt>
                <c:pt idx="6">
                  <c:v>6478</c:v>
                </c:pt>
                <c:pt idx="7">
                  <c:v>8528</c:v>
                </c:pt>
                <c:pt idx="8">
                  <c:v>6378</c:v>
                </c:pt>
                <c:pt idx="9">
                  <c:v>3514</c:v>
                </c:pt>
                <c:pt idx="10">
                  <c:v>2262</c:v>
                </c:pt>
                <c:pt idx="11">
                  <c:v>2428</c:v>
                </c:pt>
                <c:pt idx="12">
                  <c:v>42419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30-4D2F-BB00-732F29B0D80B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30-4D2F-BB00-732F29B0D80B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5530</c:v>
                </c:pt>
                <c:pt idx="1">
                  <c:v>4644</c:v>
                </c:pt>
                <c:pt idx="2">
                  <c:v>3320</c:v>
                </c:pt>
                <c:pt idx="3">
                  <c:v>6248</c:v>
                </c:pt>
                <c:pt idx="4">
                  <c:v>6057</c:v>
                </c:pt>
                <c:pt idx="5">
                  <c:v>2599</c:v>
                </c:pt>
                <c:pt idx="6">
                  <c:v>3159</c:v>
                </c:pt>
                <c:pt idx="7">
                  <c:v>11561</c:v>
                </c:pt>
                <c:pt idx="8">
                  <c:v>5185</c:v>
                </c:pt>
                <c:pt idx="9">
                  <c:v>10882</c:v>
                </c:pt>
                <c:pt idx="10">
                  <c:v>10954</c:v>
                </c:pt>
                <c:pt idx="11">
                  <c:v>5365</c:v>
                </c:pt>
                <c:pt idx="12">
                  <c:v>75504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30-4D2F-BB00-732F29B0D80B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30-4D2F-BB00-732F29B0D8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30-4D2F-BB00-732F29B0D80B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30-4D2F-BB00-732F29B0D8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30-4D2F-BB00-732F29B0D8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5">
                  <c:v>5206</c:v>
                </c:pt>
                <c:pt idx="6">
                  <c:v>8722</c:v>
                </c:pt>
                <c:pt idx="7">
                  <c:v>12107</c:v>
                </c:pt>
                <c:pt idx="8">
                  <c:v>7095</c:v>
                </c:pt>
                <c:pt idx="9">
                  <c:v>4574</c:v>
                </c:pt>
                <c:pt idx="12">
                  <c:v>52808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30-4D2F-BB00-732F29B0D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30-4D2F-BB00-732F29B0D8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30-4D2F-BB00-732F29B0D8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30-4D2F-BB00-732F29B0D8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30-4D2F-BB00-732F29B0D8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30-4D2F-BB00-732F29B0D8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30-4D2F-BB00-732F29B0D8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30-4D2F-BB00-732F29B0D8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30-4D2F-BB00-732F29B0D8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30-4D2F-BB00-732F29B0D8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30-4D2F-BB00-732F29B0D8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30-4D2F-BB00-732F29B0D8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30-4D2F-BB00-732F29B0D8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30-4D2F-BB00-732F29B0D80B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-0.26216389244558258</c:v>
                </c:pt>
                <c:pt idx="1">
                  <c:v>-0.21559245707852515</c:v>
                </c:pt>
                <c:pt idx="2">
                  <c:v>-7.8930202217873502E-2</c:v>
                </c:pt>
                <c:pt idx="3">
                  <c:v>-0.69648837431824706</c:v>
                </c:pt>
                <c:pt idx="4">
                  <c:v>0.51891074130105896</c:v>
                </c:pt>
                <c:pt idx="5">
                  <c:v>5.5341577133590114E-2</c:v>
                </c:pt>
                <c:pt idx="6">
                  <c:v>0.11806178695039105</c:v>
                </c:pt>
                <c:pt idx="7">
                  <c:v>0.75897137875926202</c:v>
                </c:pt>
                <c:pt idx="8">
                  <c:v>6.6436194198106202E-2</c:v>
                </c:pt>
                <c:pt idx="9">
                  <c:v>0.12300515590473848</c:v>
                </c:pt>
                <c:pt idx="12">
                  <c:v>-7.013783118030914E-3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30-4D2F-BB00-732F29B0D80B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4.5351473922902397E-2</c:v>
                </c:pt>
                <c:pt idx="1">
                  <c:v>2.4449938195302843</c:v>
                </c:pt>
                <c:pt idx="2">
                  <c:v>0.83020090732339602</c:v>
                </c:pt>
                <c:pt idx="3">
                  <c:v>0.20884146341463405</c:v>
                </c:pt>
                <c:pt idx="4">
                  <c:v>0.5235204855842186</c:v>
                </c:pt>
                <c:pt idx="5">
                  <c:v>0.72727272727272729</c:v>
                </c:pt>
                <c:pt idx="6">
                  <c:v>0.34640321086755166</c:v>
                </c:pt>
                <c:pt idx="7">
                  <c:v>0.41967636022514077</c:v>
                </c:pt>
                <c:pt idx="8">
                  <c:v>0.11241768579491995</c:v>
                </c:pt>
                <c:pt idx="9">
                  <c:v>0.30165054069436548</c:v>
                </c:pt>
                <c:pt idx="12">
                  <c:v>0.39966603938614864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30-4D2F-BB00-732F29B0D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0D-4768-9EC6-E68D978A05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88739</c:v>
                </c:pt>
                <c:pt idx="1">
                  <c:v>85300</c:v>
                </c:pt>
                <c:pt idx="2">
                  <c:v>83948</c:v>
                </c:pt>
                <c:pt idx="3">
                  <c:v>69387</c:v>
                </c:pt>
                <c:pt idx="4">
                  <c:v>58565</c:v>
                </c:pt>
                <c:pt idx="5">
                  <c:v>66697</c:v>
                </c:pt>
                <c:pt idx="6">
                  <c:v>73223</c:v>
                </c:pt>
                <c:pt idx="7">
                  <c:v>82668</c:v>
                </c:pt>
                <c:pt idx="8">
                  <c:v>70727</c:v>
                </c:pt>
                <c:pt idx="9">
                  <c:v>69016</c:v>
                </c:pt>
                <c:pt idx="10">
                  <c:v>70708</c:v>
                </c:pt>
                <c:pt idx="11">
                  <c:v>74200</c:v>
                </c:pt>
                <c:pt idx="12">
                  <c:v>893178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0D-4768-9EC6-E68D978A05FA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0D-4768-9EC6-E68D978A05FA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84324</c:v>
                </c:pt>
                <c:pt idx="1">
                  <c:v>92342</c:v>
                </c:pt>
                <c:pt idx="2">
                  <c:v>100237</c:v>
                </c:pt>
                <c:pt idx="3">
                  <c:v>98530</c:v>
                </c:pt>
                <c:pt idx="4">
                  <c:v>89765</c:v>
                </c:pt>
                <c:pt idx="5">
                  <c:v>78844</c:v>
                </c:pt>
                <c:pt idx="6">
                  <c:v>80708</c:v>
                </c:pt>
                <c:pt idx="7">
                  <c:v>105217</c:v>
                </c:pt>
                <c:pt idx="8">
                  <c:v>84515</c:v>
                </c:pt>
                <c:pt idx="9">
                  <c:v>107867</c:v>
                </c:pt>
                <c:pt idx="10">
                  <c:v>85669</c:v>
                </c:pt>
                <c:pt idx="11">
                  <c:v>87467</c:v>
                </c:pt>
                <c:pt idx="12">
                  <c:v>1095485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0D-4768-9EC6-E68D978A05FA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0D-4768-9EC6-E68D978A05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0D-4768-9EC6-E68D978A05FA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0D-4768-9EC6-E68D978A05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0D-4768-9EC6-E68D978A05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5">
                  <c:v>104917</c:v>
                </c:pt>
                <c:pt idx="6">
                  <c:v>112867</c:v>
                </c:pt>
                <c:pt idx="7">
                  <c:v>119672</c:v>
                </c:pt>
                <c:pt idx="8">
                  <c:v>102423</c:v>
                </c:pt>
                <c:pt idx="9">
                  <c:v>111741</c:v>
                </c:pt>
                <c:pt idx="12">
                  <c:v>1061263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0D-4768-9EC6-E68D978A0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0D-4768-9EC6-E68D978A05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0D-4768-9EC6-E68D978A05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0D-4768-9EC6-E68D978A05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0D-4768-9EC6-E68D978A05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0D-4768-9EC6-E68D978A05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0D-4768-9EC6-E68D978A05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0D-4768-9EC6-E68D978A05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0D-4768-9EC6-E68D978A05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0D-4768-9EC6-E68D978A05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0D-4768-9EC6-E68D978A05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0D-4768-9EC6-E68D978A05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0D-4768-9EC6-E68D978A05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0D-4768-9EC6-E68D978A05FA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0.19087754671418189</c:v>
                </c:pt>
                <c:pt idx="1">
                  <c:v>7.2217362218905956E-2</c:v>
                </c:pt>
                <c:pt idx="2">
                  <c:v>0.16870177541388864</c:v>
                </c:pt>
                <c:pt idx="3">
                  <c:v>-2.9132003458866351E-2</c:v>
                </c:pt>
                <c:pt idx="4">
                  <c:v>-9.8822904862536642E-3</c:v>
                </c:pt>
                <c:pt idx="5">
                  <c:v>-4.5315158739547057E-2</c:v>
                </c:pt>
                <c:pt idx="6">
                  <c:v>0.14368660512529519</c:v>
                </c:pt>
                <c:pt idx="7">
                  <c:v>9.9098106206719105E-2</c:v>
                </c:pt>
                <c:pt idx="8">
                  <c:v>1.2295041461172662E-2</c:v>
                </c:pt>
                <c:pt idx="9">
                  <c:v>-0.10817670298096493</c:v>
                </c:pt>
                <c:pt idx="12">
                  <c:v>4.2070151941540734E-2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0D-4768-9EC6-E68D978A05FA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0.1448066802645962</c:v>
                </c:pt>
                <c:pt idx="1">
                  <c:v>0.22135990621336465</c:v>
                </c:pt>
                <c:pt idx="2">
                  <c:v>0.30088864535188442</c:v>
                </c:pt>
                <c:pt idx="3">
                  <c:v>0.40775649617363485</c:v>
                </c:pt>
                <c:pt idx="4">
                  <c:v>0.65602322206095787</c:v>
                </c:pt>
                <c:pt idx="5">
                  <c:v>0.57303926713345432</c:v>
                </c:pt>
                <c:pt idx="6">
                  <c:v>0.54141458284965105</c:v>
                </c:pt>
                <c:pt idx="7">
                  <c:v>0.44762181255141043</c:v>
                </c:pt>
                <c:pt idx="8">
                  <c:v>0.44814568693709611</c:v>
                </c:pt>
                <c:pt idx="9">
                  <c:v>0.61905934855685629</c:v>
                </c:pt>
                <c:pt idx="12">
                  <c:v>0.41828885295414753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0D-4768-9EC6-E68D978A0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76-422F-A540-1B7F6A1413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42091</c:v>
                </c:pt>
                <c:pt idx="1">
                  <c:v>44958</c:v>
                </c:pt>
                <c:pt idx="2">
                  <c:v>40252</c:v>
                </c:pt>
                <c:pt idx="3">
                  <c:v>36924</c:v>
                </c:pt>
                <c:pt idx="4">
                  <c:v>32342</c:v>
                </c:pt>
                <c:pt idx="5">
                  <c:v>41125</c:v>
                </c:pt>
                <c:pt idx="6">
                  <c:v>44575</c:v>
                </c:pt>
                <c:pt idx="7">
                  <c:v>44731</c:v>
                </c:pt>
                <c:pt idx="8">
                  <c:v>38111</c:v>
                </c:pt>
                <c:pt idx="9">
                  <c:v>37865</c:v>
                </c:pt>
                <c:pt idx="10">
                  <c:v>37032</c:v>
                </c:pt>
                <c:pt idx="11">
                  <c:v>36576</c:v>
                </c:pt>
                <c:pt idx="12">
                  <c:v>476582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76-422F-A540-1B7F6A1413AD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76-422F-A540-1B7F6A1413AD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50977</c:v>
                </c:pt>
                <c:pt idx="1">
                  <c:v>59365</c:v>
                </c:pt>
                <c:pt idx="2">
                  <c:v>52398</c:v>
                </c:pt>
                <c:pt idx="3">
                  <c:v>62277</c:v>
                </c:pt>
                <c:pt idx="4">
                  <c:v>55252</c:v>
                </c:pt>
                <c:pt idx="5">
                  <c:v>50592</c:v>
                </c:pt>
                <c:pt idx="6">
                  <c:v>46134</c:v>
                </c:pt>
                <c:pt idx="7">
                  <c:v>65185</c:v>
                </c:pt>
                <c:pt idx="8">
                  <c:v>57053</c:v>
                </c:pt>
                <c:pt idx="9">
                  <c:v>68927</c:v>
                </c:pt>
                <c:pt idx="10">
                  <c:v>51768</c:v>
                </c:pt>
                <c:pt idx="11">
                  <c:v>53949</c:v>
                </c:pt>
                <c:pt idx="12">
                  <c:v>673877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76-422F-A540-1B7F6A1413AD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76-422F-A540-1B7F6A1413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76-422F-A540-1B7F6A1413AD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76-422F-A540-1B7F6A1413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76-422F-A540-1B7F6A1413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5">
                  <c:v>70684</c:v>
                </c:pt>
                <c:pt idx="6">
                  <c:v>75808</c:v>
                </c:pt>
                <c:pt idx="7">
                  <c:v>82502</c:v>
                </c:pt>
                <c:pt idx="8">
                  <c:v>69731</c:v>
                </c:pt>
                <c:pt idx="9">
                  <c:v>68520</c:v>
                </c:pt>
                <c:pt idx="12">
                  <c:v>658325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76-422F-A540-1B7F6A141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76-422F-A540-1B7F6A1413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76-422F-A540-1B7F6A1413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76-422F-A540-1B7F6A1413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76-422F-A540-1B7F6A1413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76-422F-A540-1B7F6A1413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76-422F-A540-1B7F6A1413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76-422F-A540-1B7F6A1413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76-422F-A540-1B7F6A1413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76-422F-A540-1B7F6A1413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76-422F-A540-1B7F6A1413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76-422F-A540-1B7F6A1413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76-422F-A540-1B7F6A1413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76-422F-A540-1B7F6A1413AD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0.21257794111574513</c:v>
                </c:pt>
                <c:pt idx="1">
                  <c:v>-1.818614858542722E-2</c:v>
                </c:pt>
                <c:pt idx="2">
                  <c:v>0.11033765251111327</c:v>
                </c:pt>
                <c:pt idx="3">
                  <c:v>-5.6981760020679562E-2</c:v>
                </c:pt>
                <c:pt idx="4">
                  <c:v>-9.2385306637237874E-2</c:v>
                </c:pt>
                <c:pt idx="5">
                  <c:v>5.5481264403789421E-3</c:v>
                </c:pt>
                <c:pt idx="6">
                  <c:v>0.35961403949279913</c:v>
                </c:pt>
                <c:pt idx="7">
                  <c:v>8.7857171112488253E-2</c:v>
                </c:pt>
                <c:pt idx="8">
                  <c:v>-3.9067883030620365E-2</c:v>
                </c:pt>
                <c:pt idx="9">
                  <c:v>-0.24030423309754534</c:v>
                </c:pt>
                <c:pt idx="12">
                  <c:v>1.2718884651653717E-2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76-422F-A540-1B7F6A1413AD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0.39531016131714614</c:v>
                </c:pt>
                <c:pt idx="1">
                  <c:v>0.28368699675252462</c:v>
                </c:pt>
                <c:pt idx="2">
                  <c:v>0.45826294345622576</c:v>
                </c:pt>
                <c:pt idx="3">
                  <c:v>0.58081464630050905</c:v>
                </c:pt>
                <c:pt idx="4">
                  <c:v>0.780038340238699</c:v>
                </c:pt>
                <c:pt idx="5">
                  <c:v>0.71875987841945288</c:v>
                </c:pt>
                <c:pt idx="6">
                  <c:v>0.70068424004486829</c:v>
                </c:pt>
                <c:pt idx="7">
                  <c:v>0.84440321030158061</c:v>
                </c:pt>
                <c:pt idx="8">
                  <c:v>0.82968171918868561</c:v>
                </c:pt>
                <c:pt idx="9">
                  <c:v>0.80958668955499813</c:v>
                </c:pt>
                <c:pt idx="12">
                  <c:v>0.63366619186349493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76-422F-A540-1B7F6A141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59-419F-ADFF-BB887629F7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11898</c:v>
                </c:pt>
                <c:pt idx="1">
                  <c:v>10576</c:v>
                </c:pt>
                <c:pt idx="2">
                  <c:v>12229</c:v>
                </c:pt>
                <c:pt idx="3">
                  <c:v>7330</c:v>
                </c:pt>
                <c:pt idx="4">
                  <c:v>3605</c:v>
                </c:pt>
                <c:pt idx="5">
                  <c:v>2475</c:v>
                </c:pt>
                <c:pt idx="6">
                  <c:v>4531</c:v>
                </c:pt>
                <c:pt idx="7">
                  <c:v>3470</c:v>
                </c:pt>
                <c:pt idx="8">
                  <c:v>8709</c:v>
                </c:pt>
                <c:pt idx="9">
                  <c:v>5517</c:v>
                </c:pt>
                <c:pt idx="10">
                  <c:v>10270</c:v>
                </c:pt>
                <c:pt idx="11">
                  <c:v>11143</c:v>
                </c:pt>
                <c:pt idx="12">
                  <c:v>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9-419F-ADFF-BB887629F76A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59-419F-ADFF-BB887629F76A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4976</c:v>
                </c:pt>
                <c:pt idx="1">
                  <c:v>3796</c:v>
                </c:pt>
                <c:pt idx="2">
                  <c:v>7067</c:v>
                </c:pt>
                <c:pt idx="3">
                  <c:v>3719</c:v>
                </c:pt>
                <c:pt idx="4">
                  <c:v>2829</c:v>
                </c:pt>
                <c:pt idx="5">
                  <c:v>2320</c:v>
                </c:pt>
                <c:pt idx="6">
                  <c:v>3214</c:v>
                </c:pt>
                <c:pt idx="7">
                  <c:v>2991</c:v>
                </c:pt>
                <c:pt idx="8">
                  <c:v>1957</c:v>
                </c:pt>
                <c:pt idx="9">
                  <c:v>3075</c:v>
                </c:pt>
                <c:pt idx="10">
                  <c:v>5078</c:v>
                </c:pt>
                <c:pt idx="11">
                  <c:v>4905</c:v>
                </c:pt>
                <c:pt idx="12">
                  <c:v>45927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59-419F-ADFF-BB887629F76A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59-419F-ADFF-BB887629F7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59-419F-ADFF-BB887629F76A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59-419F-ADFF-BB887629F7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59-419F-ADFF-BB887629F7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5">
                  <c:v>3422</c:v>
                </c:pt>
                <c:pt idx="6">
                  <c:v>3664</c:v>
                </c:pt>
                <c:pt idx="7">
                  <c:v>4368</c:v>
                </c:pt>
                <c:pt idx="8">
                  <c:v>3728</c:v>
                </c:pt>
                <c:pt idx="9">
                  <c:v>5830</c:v>
                </c:pt>
                <c:pt idx="12">
                  <c:v>47025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59-419F-ADFF-BB887629F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59-419F-ADFF-BB887629F7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59-419F-ADFF-BB887629F7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59-419F-ADFF-BB887629F7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59-419F-ADFF-BB887629F7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59-419F-ADFF-BB887629F7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59-419F-ADFF-BB887629F7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59-419F-ADFF-BB887629F7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59-419F-ADFF-BB887629F7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59-419F-ADFF-BB887629F7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59-419F-ADFF-BB887629F7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59-419F-ADFF-BB887629F7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59-419F-ADFF-BB887629F7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59-419F-ADFF-BB887629F76A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2.0028039254956997E-2</c:v>
                </c:pt>
                <c:pt idx="1">
                  <c:v>-6.9183559605728084E-2</c:v>
                </c:pt>
                <c:pt idx="2">
                  <c:v>0.10607734806629843</c:v>
                </c:pt>
                <c:pt idx="3">
                  <c:v>-0.33288710397144128</c:v>
                </c:pt>
                <c:pt idx="4">
                  <c:v>-0.35251061338017864</c:v>
                </c:pt>
                <c:pt idx="5">
                  <c:v>-0.18465570645699314</c:v>
                </c:pt>
                <c:pt idx="6">
                  <c:v>0.42070569988367579</c:v>
                </c:pt>
                <c:pt idx="7">
                  <c:v>0.60293577981651381</c:v>
                </c:pt>
                <c:pt idx="8">
                  <c:v>-2.1413276231263545E-3</c:v>
                </c:pt>
                <c:pt idx="9">
                  <c:v>0.34828862164662344</c:v>
                </c:pt>
                <c:pt idx="12">
                  <c:v>-1.6624843161856973E-2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59-419F-ADFF-BB887629F76A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-0.57194486468313999</c:v>
                </c:pt>
                <c:pt idx="1">
                  <c:v>-0.52675869894099847</c:v>
                </c:pt>
                <c:pt idx="2">
                  <c:v>-0.42701774470520892</c:v>
                </c:pt>
                <c:pt idx="3">
                  <c:v>-0.38813096862210095</c:v>
                </c:pt>
                <c:pt idx="4">
                  <c:v>0.22690707350901529</c:v>
                </c:pt>
                <c:pt idx="5">
                  <c:v>0.38262626262626265</c:v>
                </c:pt>
                <c:pt idx="6">
                  <c:v>-0.19134848819245198</c:v>
                </c:pt>
                <c:pt idx="7">
                  <c:v>0.25878962536023065</c:v>
                </c:pt>
                <c:pt idx="8">
                  <c:v>-0.57193707658743831</c:v>
                </c:pt>
                <c:pt idx="9">
                  <c:v>5.6733732100779477E-2</c:v>
                </c:pt>
                <c:pt idx="12">
                  <c:v>-0.33146147284617566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59-419F-ADFF-BB887629F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E2-4B30-8D2D-3E7ED2600B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9371</c:v>
                </c:pt>
                <c:pt idx="1">
                  <c:v>8615</c:v>
                </c:pt>
                <c:pt idx="2">
                  <c:v>8501</c:v>
                </c:pt>
                <c:pt idx="3">
                  <c:v>8689</c:v>
                </c:pt>
                <c:pt idx="4">
                  <c:v>8901</c:v>
                </c:pt>
                <c:pt idx="5">
                  <c:v>7737</c:v>
                </c:pt>
                <c:pt idx="6">
                  <c:v>7345</c:v>
                </c:pt>
                <c:pt idx="7">
                  <c:v>12103</c:v>
                </c:pt>
                <c:pt idx="8">
                  <c:v>8790</c:v>
                </c:pt>
                <c:pt idx="9">
                  <c:v>7592</c:v>
                </c:pt>
                <c:pt idx="10">
                  <c:v>2375</c:v>
                </c:pt>
                <c:pt idx="11">
                  <c:v>2509</c:v>
                </c:pt>
                <c:pt idx="12">
                  <c:v>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2-4B30-8D2D-3E7ED2600B51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E2-4B30-8D2D-3E7ED2600B51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3457</c:v>
                </c:pt>
                <c:pt idx="1">
                  <c:v>5286</c:v>
                </c:pt>
                <c:pt idx="2">
                  <c:v>6981</c:v>
                </c:pt>
                <c:pt idx="3">
                  <c:v>7206</c:v>
                </c:pt>
                <c:pt idx="4">
                  <c:v>5583</c:v>
                </c:pt>
                <c:pt idx="5">
                  <c:v>3065</c:v>
                </c:pt>
                <c:pt idx="6">
                  <c:v>3821</c:v>
                </c:pt>
                <c:pt idx="7">
                  <c:v>7591</c:v>
                </c:pt>
                <c:pt idx="8">
                  <c:v>6027</c:v>
                </c:pt>
                <c:pt idx="9">
                  <c:v>6802</c:v>
                </c:pt>
                <c:pt idx="10">
                  <c:v>4995</c:v>
                </c:pt>
                <c:pt idx="11">
                  <c:v>4838</c:v>
                </c:pt>
                <c:pt idx="12">
                  <c:v>65652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E2-4B30-8D2D-3E7ED2600B51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E2-4B30-8D2D-3E7ED2600B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E2-4B30-8D2D-3E7ED2600B51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E2-4B30-8D2D-3E7ED2600B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E2-4B30-8D2D-3E7ED2600B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5">
                  <c:v>6666</c:v>
                </c:pt>
                <c:pt idx="6">
                  <c:v>6802</c:v>
                </c:pt>
                <c:pt idx="7">
                  <c:v>9306</c:v>
                </c:pt>
                <c:pt idx="8">
                  <c:v>7942</c:v>
                </c:pt>
                <c:pt idx="9">
                  <c:v>10904</c:v>
                </c:pt>
                <c:pt idx="12">
                  <c:v>71104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E2-4B30-8D2D-3E7ED2600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E2-4B30-8D2D-3E7ED2600B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E2-4B30-8D2D-3E7ED2600B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E2-4B30-8D2D-3E7ED2600B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E2-4B30-8D2D-3E7ED2600B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E2-4B30-8D2D-3E7ED2600B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E2-4B30-8D2D-3E7ED2600B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E2-4B30-8D2D-3E7ED2600B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E2-4B30-8D2D-3E7ED2600B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E2-4B30-8D2D-3E7ED2600B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E2-4B30-8D2D-3E7ED2600B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E2-4B30-8D2D-3E7ED2600B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E2-4B30-8D2D-3E7ED2600B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E2-4B30-8D2D-3E7ED2600B51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6.1134299042474805E-2</c:v>
                </c:pt>
                <c:pt idx="1">
                  <c:v>-0.31675508399646335</c:v>
                </c:pt>
                <c:pt idx="2">
                  <c:v>-0.45933223864258343</c:v>
                </c:pt>
                <c:pt idx="3">
                  <c:v>-0.18771588946459417</c:v>
                </c:pt>
                <c:pt idx="4">
                  <c:v>-2.2355588897224332E-2</c:v>
                </c:pt>
                <c:pt idx="5">
                  <c:v>4.9433249370277155E-2</c:v>
                </c:pt>
                <c:pt idx="6">
                  <c:v>0.28728236184708544</c:v>
                </c:pt>
                <c:pt idx="7">
                  <c:v>6.1359489051094895E-2</c:v>
                </c:pt>
                <c:pt idx="8">
                  <c:v>0.55725490196078442</c:v>
                </c:pt>
                <c:pt idx="9">
                  <c:v>1.4748070812528371</c:v>
                </c:pt>
                <c:pt idx="12">
                  <c:v>4.4188266392539921E-2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E2-4B30-8D2D-3E7ED2600B51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-0.53878988368370506</c:v>
                </c:pt>
                <c:pt idx="1">
                  <c:v>-0.28241439349970976</c:v>
                </c:pt>
                <c:pt idx="2">
                  <c:v>-0.4190095282907893</c:v>
                </c:pt>
                <c:pt idx="3">
                  <c:v>-0.1339624812981931</c:v>
                </c:pt>
                <c:pt idx="4">
                  <c:v>-0.26794742163801821</c:v>
                </c:pt>
                <c:pt idx="5">
                  <c:v>-0.13842574641333849</c:v>
                </c:pt>
                <c:pt idx="6">
                  <c:v>-7.3927842069435035E-2</c:v>
                </c:pt>
                <c:pt idx="7">
                  <c:v>-0.2310997273403288</c:v>
                </c:pt>
                <c:pt idx="8">
                  <c:v>-9.6473265073947712E-2</c:v>
                </c:pt>
                <c:pt idx="9">
                  <c:v>0.43624868282402529</c:v>
                </c:pt>
                <c:pt idx="12">
                  <c:v>-0.18871799552736068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E2-4B30-8D2D-3E7ED2600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E1-4837-BFF5-A2A1E0175A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3266</c:v>
                </c:pt>
                <c:pt idx="1">
                  <c:v>1809</c:v>
                </c:pt>
                <c:pt idx="2">
                  <c:v>2796</c:v>
                </c:pt>
                <c:pt idx="3">
                  <c:v>3453</c:v>
                </c:pt>
                <c:pt idx="4">
                  <c:v>1676</c:v>
                </c:pt>
                <c:pt idx="5">
                  <c:v>2405</c:v>
                </c:pt>
                <c:pt idx="6">
                  <c:v>3864</c:v>
                </c:pt>
                <c:pt idx="7">
                  <c:v>2767</c:v>
                </c:pt>
                <c:pt idx="8">
                  <c:v>2126</c:v>
                </c:pt>
                <c:pt idx="9">
                  <c:v>1511</c:v>
                </c:pt>
                <c:pt idx="10">
                  <c:v>2532</c:v>
                </c:pt>
                <c:pt idx="11">
                  <c:v>1760</c:v>
                </c:pt>
                <c:pt idx="12">
                  <c:v>29965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1-4837-BFF5-A2A1E0175A9E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E1-4837-BFF5-A2A1E0175A9E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3777</c:v>
                </c:pt>
                <c:pt idx="1">
                  <c:v>2670</c:v>
                </c:pt>
                <c:pt idx="2">
                  <c:v>4541</c:v>
                </c:pt>
                <c:pt idx="3">
                  <c:v>5354</c:v>
                </c:pt>
                <c:pt idx="4">
                  <c:v>3171</c:v>
                </c:pt>
                <c:pt idx="5">
                  <c:v>2792</c:v>
                </c:pt>
                <c:pt idx="6">
                  <c:v>5024</c:v>
                </c:pt>
                <c:pt idx="7">
                  <c:v>3955</c:v>
                </c:pt>
                <c:pt idx="8">
                  <c:v>2964</c:v>
                </c:pt>
                <c:pt idx="9">
                  <c:v>2701</c:v>
                </c:pt>
                <c:pt idx="10">
                  <c:v>2267</c:v>
                </c:pt>
                <c:pt idx="11">
                  <c:v>2033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1-4837-BFF5-A2A1E0175A9E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E1-4837-BFF5-A2A1E0175A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E1-4837-BFF5-A2A1E0175A9E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E1-4837-BFF5-A2A1E0175A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E1-4837-BFF5-A2A1E0175A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5">
                  <c:v>1704</c:v>
                </c:pt>
                <c:pt idx="6">
                  <c:v>2649</c:v>
                </c:pt>
                <c:pt idx="7">
                  <c:v>2079</c:v>
                </c:pt>
                <c:pt idx="8">
                  <c:v>2306</c:v>
                </c:pt>
                <c:pt idx="9">
                  <c:v>3906</c:v>
                </c:pt>
                <c:pt idx="12">
                  <c:v>27130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E1-4837-BFF5-A2A1E0175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E1-4837-BFF5-A2A1E0175A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E1-4837-BFF5-A2A1E0175A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E1-4837-BFF5-A2A1E0175A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E1-4837-BFF5-A2A1E0175A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E1-4837-BFF5-A2A1E0175A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E1-4837-BFF5-A2A1E0175A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E1-4837-BFF5-A2A1E0175A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E1-4837-BFF5-A2A1E0175A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E1-4837-BFF5-A2A1E0175A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E1-4837-BFF5-A2A1E0175A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E1-4837-BFF5-A2A1E0175A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E1-4837-BFF5-A2A1E0175A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E1-4837-BFF5-A2A1E0175A9E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-5.6598062953995165E-2</c:v>
                </c:pt>
                <c:pt idx="1">
                  <c:v>-0.1039812646370023</c:v>
                </c:pt>
                <c:pt idx="2">
                  <c:v>-3.7301329873499878E-2</c:v>
                </c:pt>
                <c:pt idx="3">
                  <c:v>0.25803531009506564</c:v>
                </c:pt>
                <c:pt idx="4">
                  <c:v>-0.12900096993210475</c:v>
                </c:pt>
                <c:pt idx="5">
                  <c:v>6.8338557993730342E-2</c:v>
                </c:pt>
                <c:pt idx="6">
                  <c:v>-0.77499362949120876</c:v>
                </c:pt>
                <c:pt idx="7">
                  <c:v>5.5865921787709549E-2</c:v>
                </c:pt>
                <c:pt idx="8">
                  <c:v>-0.20372928176795579</c:v>
                </c:pt>
                <c:pt idx="9">
                  <c:v>0.7531418312387792</c:v>
                </c:pt>
                <c:pt idx="12">
                  <c:v>-0.23337760321003698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E1-4837-BFF5-A2A1E0175A9E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-4.5621555419473325E-2</c:v>
                </c:pt>
                <c:pt idx="1">
                  <c:v>1.1149806522940851</c:v>
                </c:pt>
                <c:pt idx="2">
                  <c:v>6.1516452074392047E-2</c:v>
                </c:pt>
                <c:pt idx="3">
                  <c:v>-0.195192586156965</c:v>
                </c:pt>
                <c:pt idx="4">
                  <c:v>7.1599045346061985E-2</c:v>
                </c:pt>
                <c:pt idx="5">
                  <c:v>-0.29147609147609144</c:v>
                </c:pt>
                <c:pt idx="6">
                  <c:v>-0.31444099378881984</c:v>
                </c:pt>
                <c:pt idx="7">
                  <c:v>-0.24864474159739791</c:v>
                </c:pt>
                <c:pt idx="8">
                  <c:v>8.4666039510818525E-2</c:v>
                </c:pt>
                <c:pt idx="9">
                  <c:v>1.5850430178689607</c:v>
                </c:pt>
                <c:pt idx="12">
                  <c:v>5.6752229969228463E-2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E1-4837-BFF5-A2A1E0175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D4-4C84-90D4-0DB53D952B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1323</c:v>
                </c:pt>
                <c:pt idx="1">
                  <c:v>2421</c:v>
                </c:pt>
                <c:pt idx="2">
                  <c:v>2220</c:v>
                </c:pt>
                <c:pt idx="3">
                  <c:v>2043</c:v>
                </c:pt>
                <c:pt idx="4">
                  <c:v>1234</c:v>
                </c:pt>
                <c:pt idx="5">
                  <c:v>1147</c:v>
                </c:pt>
                <c:pt idx="6">
                  <c:v>1049</c:v>
                </c:pt>
                <c:pt idx="7">
                  <c:v>1554</c:v>
                </c:pt>
                <c:pt idx="8">
                  <c:v>807</c:v>
                </c:pt>
                <c:pt idx="9">
                  <c:v>1718</c:v>
                </c:pt>
                <c:pt idx="10">
                  <c:v>1551</c:v>
                </c:pt>
                <c:pt idx="11">
                  <c:v>1577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D4-4C84-90D4-0DB53D952BB4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D4-4C84-90D4-0DB53D952BB4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4353</c:v>
                </c:pt>
                <c:pt idx="1">
                  <c:v>3212</c:v>
                </c:pt>
                <c:pt idx="2">
                  <c:v>5444</c:v>
                </c:pt>
                <c:pt idx="3">
                  <c:v>3263</c:v>
                </c:pt>
                <c:pt idx="4">
                  <c:v>6241</c:v>
                </c:pt>
                <c:pt idx="5">
                  <c:v>2005</c:v>
                </c:pt>
                <c:pt idx="6">
                  <c:v>2052</c:v>
                </c:pt>
                <c:pt idx="7">
                  <c:v>1997</c:v>
                </c:pt>
                <c:pt idx="8">
                  <c:v>3035</c:v>
                </c:pt>
                <c:pt idx="9">
                  <c:v>3070</c:v>
                </c:pt>
                <c:pt idx="10">
                  <c:v>3898</c:v>
                </c:pt>
                <c:pt idx="11">
                  <c:v>2693</c:v>
                </c:pt>
                <c:pt idx="12">
                  <c:v>41263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D4-4C84-90D4-0DB53D952BB4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D4-4C84-90D4-0DB53D952B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D4-4C84-90D4-0DB53D952BB4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D4-4C84-90D4-0DB53D952B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4D4-4C84-90D4-0DB53D952B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5">
                  <c:v>2200</c:v>
                </c:pt>
                <c:pt idx="6">
                  <c:v>2447</c:v>
                </c:pt>
                <c:pt idx="7">
                  <c:v>2598</c:v>
                </c:pt>
                <c:pt idx="8">
                  <c:v>2654</c:v>
                </c:pt>
                <c:pt idx="9">
                  <c:v>4208</c:v>
                </c:pt>
                <c:pt idx="12">
                  <c:v>34011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D4-4C84-90D4-0DB53D95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D4-4C84-90D4-0DB53D952B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D4-4C84-90D4-0DB53D952B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D4-4C84-90D4-0DB53D952B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D4-4C84-90D4-0DB53D952B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D4-4C84-90D4-0DB53D952B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D4-4C84-90D4-0DB53D952B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D4-4C84-90D4-0DB53D952B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D4-4C84-90D4-0DB53D952B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D4-4C84-90D4-0DB53D952B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D4-4C84-90D4-0DB53D952B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D4-4C84-90D4-0DB53D952B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D4-4C84-90D4-0DB53D952B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D4-4C84-90D4-0DB53D952BB4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0.13439153439153428</c:v>
                </c:pt>
                <c:pt idx="1">
                  <c:v>1.1858700806069229</c:v>
                </c:pt>
                <c:pt idx="2">
                  <c:v>-0.26671583087512296</c:v>
                </c:pt>
                <c:pt idx="3">
                  <c:v>-2.4879227053140052E-2</c:v>
                </c:pt>
                <c:pt idx="4">
                  <c:v>0.44020501138952173</c:v>
                </c:pt>
                <c:pt idx="5">
                  <c:v>7.1080817916260974E-2</c:v>
                </c:pt>
                <c:pt idx="6">
                  <c:v>-0.2651651651651652</c:v>
                </c:pt>
                <c:pt idx="7">
                  <c:v>-0.27328671328671328</c:v>
                </c:pt>
                <c:pt idx="8">
                  <c:v>-0.12293456708526107</c:v>
                </c:pt>
                <c:pt idx="9">
                  <c:v>-0.36769346356123211</c:v>
                </c:pt>
                <c:pt idx="12">
                  <c:v>-3.6624745071380027E-2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D4-4C84-90D4-0DB53D952BB4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1.4308390022675739</c:v>
                </c:pt>
                <c:pt idx="1">
                  <c:v>0.90417182982238753</c:v>
                </c:pt>
                <c:pt idx="2">
                  <c:v>0.34369369369369362</c:v>
                </c:pt>
                <c:pt idx="3">
                  <c:v>0.97601566324033295</c:v>
                </c:pt>
                <c:pt idx="4">
                  <c:v>3.0988654781199347</c:v>
                </c:pt>
                <c:pt idx="5">
                  <c:v>0.91804707933740182</c:v>
                </c:pt>
                <c:pt idx="6">
                  <c:v>1.332697807435653</c:v>
                </c:pt>
                <c:pt idx="7">
                  <c:v>0.6718146718146718</c:v>
                </c:pt>
                <c:pt idx="8">
                  <c:v>2.288723667905824</c:v>
                </c:pt>
                <c:pt idx="9">
                  <c:v>1.4493597206053552</c:v>
                </c:pt>
                <c:pt idx="12">
                  <c:v>1.1919953596287702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D4-4C84-90D4-0DB53D95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EE-419E-A66A-F27E76AD86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533</c:v>
                </c:pt>
                <c:pt idx="1">
                  <c:v>1049</c:v>
                </c:pt>
                <c:pt idx="2">
                  <c:v>1053</c:v>
                </c:pt>
                <c:pt idx="3">
                  <c:v>587</c:v>
                </c:pt>
                <c:pt idx="4">
                  <c:v>177</c:v>
                </c:pt>
                <c:pt idx="5">
                  <c:v>116</c:v>
                </c:pt>
                <c:pt idx="6">
                  <c:v>180</c:v>
                </c:pt>
                <c:pt idx="7">
                  <c:v>54</c:v>
                </c:pt>
                <c:pt idx="8">
                  <c:v>108</c:v>
                </c:pt>
                <c:pt idx="9">
                  <c:v>365</c:v>
                </c:pt>
                <c:pt idx="10">
                  <c:v>940</c:v>
                </c:pt>
                <c:pt idx="11">
                  <c:v>728</c:v>
                </c:pt>
                <c:pt idx="12">
                  <c:v>5890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E-419E-A66A-F27E76AD8639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EE-419E-A66A-F27E76AD8639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804</c:v>
                </c:pt>
                <c:pt idx="1">
                  <c:v>960</c:v>
                </c:pt>
                <c:pt idx="2">
                  <c:v>982</c:v>
                </c:pt>
                <c:pt idx="3">
                  <c:v>510</c:v>
                </c:pt>
                <c:pt idx="4">
                  <c:v>64</c:v>
                </c:pt>
                <c:pt idx="5">
                  <c:v>162</c:v>
                </c:pt>
                <c:pt idx="6">
                  <c:v>183</c:v>
                </c:pt>
                <c:pt idx="7">
                  <c:v>633</c:v>
                </c:pt>
                <c:pt idx="8">
                  <c:v>93</c:v>
                </c:pt>
                <c:pt idx="9">
                  <c:v>5288</c:v>
                </c:pt>
                <c:pt idx="10">
                  <c:v>1469</c:v>
                </c:pt>
                <c:pt idx="11">
                  <c:v>835</c:v>
                </c:pt>
                <c:pt idx="12">
                  <c:v>11983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EE-419E-A66A-F27E76AD8639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EE-419E-A66A-F27E76AD86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EE-419E-A66A-F27E76AD8639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EE-419E-A66A-F27E76AD86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EE-419E-A66A-F27E76AD86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5">
                  <c:v>224</c:v>
                </c:pt>
                <c:pt idx="6">
                  <c:v>207</c:v>
                </c:pt>
                <c:pt idx="7">
                  <c:v>7</c:v>
                </c:pt>
                <c:pt idx="8">
                  <c:v>25</c:v>
                </c:pt>
                <c:pt idx="9">
                  <c:v>352</c:v>
                </c:pt>
                <c:pt idx="12">
                  <c:v>10345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EE-419E-A66A-F27E76AD8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EE-419E-A66A-F27E76AD86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EE-419E-A66A-F27E76AD86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EE-419E-A66A-F27E76AD86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EE-419E-A66A-F27E76AD86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EE-419E-A66A-F27E76AD86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EE-419E-A66A-F27E76AD86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EE-419E-A66A-F27E76AD86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EE-419E-A66A-F27E76AD86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EE-419E-A66A-F27E76AD86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EE-419E-A66A-F27E76AD86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EE-419E-A66A-F27E76AD86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EE-419E-A66A-F27E76AD86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EE-419E-A66A-F27E76AD863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0.80956447480785654</c:v>
                </c:pt>
                <c:pt idx="1">
                  <c:v>0.92845953002610959</c:v>
                </c:pt>
                <c:pt idx="2">
                  <c:v>0.81937172774869116</c:v>
                </c:pt>
                <c:pt idx="3">
                  <c:v>0.55693069306930698</c:v>
                </c:pt>
                <c:pt idx="4">
                  <c:v>1.7589285714285716</c:v>
                </c:pt>
                <c:pt idx="5">
                  <c:v>2.5555555555555554</c:v>
                </c:pt>
                <c:pt idx="6">
                  <c:v>-0.86907020872865282</c:v>
                </c:pt>
                <c:pt idx="7">
                  <c:v>-0.94354838709677424</c:v>
                </c:pt>
                <c:pt idx="8">
                  <c:v>-0.88584474885844755</c:v>
                </c:pt>
                <c:pt idx="9">
                  <c:v>-0.4838709677419355</c:v>
                </c:pt>
                <c:pt idx="12">
                  <c:v>0.32645210924477497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EE-419E-A66A-F27E76AD8639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2.975609756097561</c:v>
                </c:pt>
                <c:pt idx="1">
                  <c:v>2.5204957102001906</c:v>
                </c:pt>
                <c:pt idx="2">
                  <c:v>1.6400759734093069</c:v>
                </c:pt>
                <c:pt idx="3">
                  <c:v>7.1550255536626972E-2</c:v>
                </c:pt>
                <c:pt idx="4">
                  <c:v>0.74576271186440679</c:v>
                </c:pt>
                <c:pt idx="5">
                  <c:v>0.93103448275862077</c:v>
                </c:pt>
                <c:pt idx="6">
                  <c:v>0.14999999999999991</c:v>
                </c:pt>
                <c:pt idx="7">
                  <c:v>-0.87037037037037035</c:v>
                </c:pt>
                <c:pt idx="8">
                  <c:v>-0.76851851851851849</c:v>
                </c:pt>
                <c:pt idx="9">
                  <c:v>-3.5616438356164348E-2</c:v>
                </c:pt>
                <c:pt idx="12">
                  <c:v>1.4502605400284225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EE-419E-A66A-F27E76AD8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95-4915-A9B2-5631459B973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2958</c:v>
                </c:pt>
                <c:pt idx="1">
                  <c:v>1766</c:v>
                </c:pt>
                <c:pt idx="2">
                  <c:v>1789</c:v>
                </c:pt>
                <c:pt idx="3">
                  <c:v>456</c:v>
                </c:pt>
                <c:pt idx="4">
                  <c:v>183</c:v>
                </c:pt>
                <c:pt idx="5">
                  <c:v>399</c:v>
                </c:pt>
                <c:pt idx="6">
                  <c:v>370</c:v>
                </c:pt>
                <c:pt idx="7">
                  <c:v>97</c:v>
                </c:pt>
                <c:pt idx="8">
                  <c:v>146</c:v>
                </c:pt>
                <c:pt idx="9">
                  <c:v>433</c:v>
                </c:pt>
                <c:pt idx="10">
                  <c:v>2170</c:v>
                </c:pt>
                <c:pt idx="11">
                  <c:v>2713</c:v>
                </c:pt>
                <c:pt idx="12">
                  <c:v>13480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95-4915-A9B2-5631459B9737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95-4915-A9B2-5631459B9737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1330</c:v>
                </c:pt>
                <c:pt idx="1">
                  <c:v>922</c:v>
                </c:pt>
                <c:pt idx="2">
                  <c:v>1729</c:v>
                </c:pt>
                <c:pt idx="3">
                  <c:v>782</c:v>
                </c:pt>
                <c:pt idx="4">
                  <c:v>175</c:v>
                </c:pt>
                <c:pt idx="5">
                  <c:v>278</c:v>
                </c:pt>
                <c:pt idx="6">
                  <c:v>26</c:v>
                </c:pt>
                <c:pt idx="7">
                  <c:v>38</c:v>
                </c:pt>
                <c:pt idx="8">
                  <c:v>81</c:v>
                </c:pt>
                <c:pt idx="9">
                  <c:v>258</c:v>
                </c:pt>
                <c:pt idx="10">
                  <c:v>980</c:v>
                </c:pt>
                <c:pt idx="11">
                  <c:v>908</c:v>
                </c:pt>
                <c:pt idx="12">
                  <c:v>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95-4915-A9B2-5631459B9737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95-4915-A9B2-5631459B973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95-4915-A9B2-5631459B9737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95-4915-A9B2-5631459B97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495-4915-A9B2-5631459B973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5">
                  <c:v>67</c:v>
                </c:pt>
                <c:pt idx="6">
                  <c:v>384</c:v>
                </c:pt>
                <c:pt idx="7">
                  <c:v>22</c:v>
                </c:pt>
                <c:pt idx="8">
                  <c:v>22</c:v>
                </c:pt>
                <c:pt idx="9">
                  <c:v>185</c:v>
                </c:pt>
                <c:pt idx="12">
                  <c:v>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95-4915-A9B2-5631459B9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95-4915-A9B2-5631459B97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95-4915-A9B2-5631459B97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95-4915-A9B2-5631459B97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95-4915-A9B2-5631459B97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95-4915-A9B2-5631459B97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95-4915-A9B2-5631459B97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95-4915-A9B2-5631459B97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95-4915-A9B2-5631459B97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95-4915-A9B2-5631459B97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95-4915-A9B2-5631459B97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95-4915-A9B2-5631459B97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95-4915-A9B2-5631459B97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95-4915-A9B2-5631459B9737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2.5491237387148091E-2</c:v>
                </c:pt>
                <c:pt idx="1">
                  <c:v>1.4466338259441707</c:v>
                </c:pt>
                <c:pt idx="2">
                  <c:v>2.1496598639455784</c:v>
                </c:pt>
                <c:pt idx="3">
                  <c:v>3.378571428571429</c:v>
                </c:pt>
                <c:pt idx="4">
                  <c:v>22.4</c:v>
                </c:pt>
                <c:pt idx="5">
                  <c:v>0.48888888888888893</c:v>
                </c:pt>
                <c:pt idx="6">
                  <c:v>3.7407407407407405</c:v>
                </c:pt>
                <c:pt idx="7">
                  <c:v>-0.79245283018867929</c:v>
                </c:pt>
                <c:pt idx="8">
                  <c:v>-0.80180180180180183</c:v>
                </c:pt>
                <c:pt idx="9">
                  <c:v>-0.26294820717131473</c:v>
                </c:pt>
                <c:pt idx="12">
                  <c:v>0.92693773824650583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95-4915-A9B2-5631459B9737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-0.34719405003380666</c:v>
                </c:pt>
                <c:pt idx="1">
                  <c:v>0.6874292185730464</c:v>
                </c:pt>
                <c:pt idx="2">
                  <c:v>0.55282280603689204</c:v>
                </c:pt>
                <c:pt idx="3">
                  <c:v>0.3442982456140351</c:v>
                </c:pt>
                <c:pt idx="4">
                  <c:v>-0.36065573770491799</c:v>
                </c:pt>
                <c:pt idx="5">
                  <c:v>-0.83208020050125309</c:v>
                </c:pt>
                <c:pt idx="6">
                  <c:v>3.7837837837837895E-2</c:v>
                </c:pt>
                <c:pt idx="7">
                  <c:v>-0.77319587628865982</c:v>
                </c:pt>
                <c:pt idx="8">
                  <c:v>-0.84931506849315075</c:v>
                </c:pt>
                <c:pt idx="9">
                  <c:v>-0.57274826789838329</c:v>
                </c:pt>
                <c:pt idx="12">
                  <c:v>5.8392462486914098E-2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495-4915-A9B2-5631459B9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5D-4D15-869B-7944704F2F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398</c:v>
                </c:pt>
                <c:pt idx="1">
                  <c:v>301</c:v>
                </c:pt>
                <c:pt idx="2">
                  <c:v>676</c:v>
                </c:pt>
                <c:pt idx="3">
                  <c:v>821</c:v>
                </c:pt>
                <c:pt idx="4">
                  <c:v>1048</c:v>
                </c:pt>
                <c:pt idx="5">
                  <c:v>1192</c:v>
                </c:pt>
                <c:pt idx="6">
                  <c:v>1900</c:v>
                </c:pt>
                <c:pt idx="7">
                  <c:v>1727</c:v>
                </c:pt>
                <c:pt idx="8">
                  <c:v>1171</c:v>
                </c:pt>
                <c:pt idx="9">
                  <c:v>1235</c:v>
                </c:pt>
                <c:pt idx="10">
                  <c:v>794</c:v>
                </c:pt>
                <c:pt idx="11">
                  <c:v>623</c:v>
                </c:pt>
                <c:pt idx="12">
                  <c:v>11886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5D-4D15-869B-7944704F2F58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5D-4D15-869B-7944704F2F58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895</c:v>
                </c:pt>
                <c:pt idx="1">
                  <c:v>918</c:v>
                </c:pt>
                <c:pt idx="2">
                  <c:v>1444</c:v>
                </c:pt>
                <c:pt idx="3">
                  <c:v>1744</c:v>
                </c:pt>
                <c:pt idx="4">
                  <c:v>1571</c:v>
                </c:pt>
                <c:pt idx="5">
                  <c:v>964</c:v>
                </c:pt>
                <c:pt idx="6">
                  <c:v>1304</c:v>
                </c:pt>
                <c:pt idx="7">
                  <c:v>2841</c:v>
                </c:pt>
                <c:pt idx="8">
                  <c:v>1911</c:v>
                </c:pt>
                <c:pt idx="9">
                  <c:v>1349</c:v>
                </c:pt>
                <c:pt idx="10">
                  <c:v>719</c:v>
                </c:pt>
                <c:pt idx="11">
                  <c:v>699</c:v>
                </c:pt>
                <c:pt idx="12">
                  <c:v>16359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5D-4D15-869B-7944704F2F58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5D-4D15-869B-7944704F2F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5D-4D15-869B-7944704F2F58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5D-4D15-869B-7944704F2F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45D-4D15-869B-7944704F2F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5">
                  <c:v>2056</c:v>
                </c:pt>
                <c:pt idx="6">
                  <c:v>1930</c:v>
                </c:pt>
                <c:pt idx="7">
                  <c:v>2655</c:v>
                </c:pt>
                <c:pt idx="8">
                  <c:v>1981</c:v>
                </c:pt>
                <c:pt idx="9">
                  <c:v>1345</c:v>
                </c:pt>
                <c:pt idx="12">
                  <c:v>14687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5D-4D15-869B-7944704F2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5D-4D15-869B-7944704F2F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5D-4D15-869B-7944704F2F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5D-4D15-869B-7944704F2F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5D-4D15-869B-7944704F2F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5D-4D15-869B-7944704F2F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5D-4D15-869B-7944704F2F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5D-4D15-869B-7944704F2F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5D-4D15-869B-7944704F2F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5D-4D15-869B-7944704F2F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5D-4D15-869B-7944704F2F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5D-4D15-869B-7944704F2F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5D-4D15-869B-7944704F2F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5D-4D15-869B-7944704F2F58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0.17543859649122817</c:v>
                </c:pt>
                <c:pt idx="1">
                  <c:v>-0.29729729729729726</c:v>
                </c:pt>
                <c:pt idx="2">
                  <c:v>-0.43626806833114318</c:v>
                </c:pt>
                <c:pt idx="3">
                  <c:v>-0.71270860077021825</c:v>
                </c:pt>
                <c:pt idx="4">
                  <c:v>0.40846366145354196</c:v>
                </c:pt>
                <c:pt idx="5">
                  <c:v>-1.9417475728155109E-3</c:v>
                </c:pt>
                <c:pt idx="6">
                  <c:v>-0.34863314208572393</c:v>
                </c:pt>
                <c:pt idx="7">
                  <c:v>0.14785992217898825</c:v>
                </c:pt>
                <c:pt idx="8">
                  <c:v>0.31192052980132456</c:v>
                </c:pt>
                <c:pt idx="9">
                  <c:v>-0.10333333333333339</c:v>
                </c:pt>
                <c:pt idx="12">
                  <c:v>-0.19602583753010727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5D-4D15-869B-7944704F2F58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0.3467336683417086</c:v>
                </c:pt>
                <c:pt idx="1">
                  <c:v>1.2458471760797343</c:v>
                </c:pt>
                <c:pt idx="2">
                  <c:v>0.26923076923076916</c:v>
                </c:pt>
                <c:pt idx="3">
                  <c:v>0.36297198538367836</c:v>
                </c:pt>
                <c:pt idx="4">
                  <c:v>0.46087786259541974</c:v>
                </c:pt>
                <c:pt idx="5">
                  <c:v>0.72483221476510074</c:v>
                </c:pt>
                <c:pt idx="6">
                  <c:v>1.5789473684210575E-2</c:v>
                </c:pt>
                <c:pt idx="7">
                  <c:v>0.5373480023161552</c:v>
                </c:pt>
                <c:pt idx="8">
                  <c:v>0.69171648163962418</c:v>
                </c:pt>
                <c:pt idx="9">
                  <c:v>8.9068825910931126E-2</c:v>
                </c:pt>
                <c:pt idx="12">
                  <c:v>0.40290381125226871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5D-4D15-869B-7944704F2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10-48D3-A7F8-989B92F6F3F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96827</c:v>
                </c:pt>
                <c:pt idx="1">
                  <c:v>90570</c:v>
                </c:pt>
                <c:pt idx="2">
                  <c:v>94375</c:v>
                </c:pt>
                <c:pt idx="3">
                  <c:v>77887</c:v>
                </c:pt>
                <c:pt idx="4">
                  <c:v>67335</c:v>
                </c:pt>
                <c:pt idx="5">
                  <c:v>80250</c:v>
                </c:pt>
                <c:pt idx="6">
                  <c:v>93169</c:v>
                </c:pt>
                <c:pt idx="7">
                  <c:v>106171</c:v>
                </c:pt>
                <c:pt idx="8">
                  <c:v>88940</c:v>
                </c:pt>
                <c:pt idx="9">
                  <c:v>84734</c:v>
                </c:pt>
                <c:pt idx="10">
                  <c:v>86307</c:v>
                </c:pt>
                <c:pt idx="11">
                  <c:v>89250</c:v>
                </c:pt>
                <c:pt idx="12">
                  <c:v>1055815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10-48D3-A7F8-989B92F6F3FE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10-48D3-A7F8-989B92F6F3FE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95884</c:v>
                </c:pt>
                <c:pt idx="1">
                  <c:v>101150</c:v>
                </c:pt>
                <c:pt idx="2">
                  <c:v>109311</c:v>
                </c:pt>
                <c:pt idx="3">
                  <c:v>113016</c:v>
                </c:pt>
                <c:pt idx="4">
                  <c:v>104052</c:v>
                </c:pt>
                <c:pt idx="5">
                  <c:v>93083</c:v>
                </c:pt>
                <c:pt idx="6">
                  <c:v>99960</c:v>
                </c:pt>
                <c:pt idx="7">
                  <c:v>136811</c:v>
                </c:pt>
                <c:pt idx="8">
                  <c:v>107425</c:v>
                </c:pt>
                <c:pt idx="9">
                  <c:v>132612</c:v>
                </c:pt>
                <c:pt idx="10">
                  <c:v>113773</c:v>
                </c:pt>
                <c:pt idx="11">
                  <c:v>108987</c:v>
                </c:pt>
                <c:pt idx="12">
                  <c:v>1316064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10-48D3-A7F8-989B92F6F3FE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10-48D3-A7F8-989B92F6F3F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10-48D3-A7F8-989B92F6F3FE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10-48D3-A7F8-989B92F6F3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10-48D3-A7F8-989B92F6F3F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2">
                  <c:v>1245782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10-48D3-A7F8-989B92F6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10-48D3-A7F8-989B92F6F3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10-48D3-A7F8-989B92F6F3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10-48D3-A7F8-989B92F6F3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10-48D3-A7F8-989B92F6F3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10-48D3-A7F8-989B92F6F3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10-48D3-A7F8-989B92F6F3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10-48D3-A7F8-989B92F6F3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10-48D3-A7F8-989B92F6F3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10-48D3-A7F8-989B92F6F3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10-48D3-A7F8-989B92F6F3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10-48D3-A7F8-989B92F6F3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10-48D3-A7F8-989B92F6F3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10-48D3-A7F8-989B92F6F3FE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0.1630021440996805</c:v>
                </c:pt>
                <c:pt idx="1">
                  <c:v>4.7713809700111076E-2</c:v>
                </c:pt>
                <c:pt idx="2">
                  <c:v>0.12916689700923212</c:v>
                </c:pt>
                <c:pt idx="3">
                  <c:v>-7.5613964785449683E-2</c:v>
                </c:pt>
                <c:pt idx="4">
                  <c:v>6.0160644013584674E-2</c:v>
                </c:pt>
                <c:pt idx="5">
                  <c:v>-2.5659223671998688E-2</c:v>
                </c:pt>
                <c:pt idx="6">
                  <c:v>9.9529264207409485E-2</c:v>
                </c:pt>
                <c:pt idx="7">
                  <c:v>0.10676536662615543</c:v>
                </c:pt>
                <c:pt idx="8">
                  <c:v>-8.0327698683296811E-3</c:v>
                </c:pt>
                <c:pt idx="9">
                  <c:v>-0.13883405621392708</c:v>
                </c:pt>
                <c:pt idx="12">
                  <c:v>2.9036121688707617E-2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10-48D3-A7F8-989B92F6F3FE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0.18761295919526577</c:v>
                </c:pt>
                <c:pt idx="1">
                  <c:v>0.24980677928673956</c:v>
                </c:pt>
                <c:pt idx="2">
                  <c:v>0.29857483443708599</c:v>
                </c:pt>
                <c:pt idx="3">
                  <c:v>0.45124346810122362</c:v>
                </c:pt>
                <c:pt idx="4">
                  <c:v>0.75240216826316186</c:v>
                </c:pt>
                <c:pt idx="5">
                  <c:v>0.55674766355140193</c:v>
                </c:pt>
                <c:pt idx="6">
                  <c:v>0.48666401914799984</c:v>
                </c:pt>
                <c:pt idx="7">
                  <c:v>0.41526405515630449</c:v>
                </c:pt>
                <c:pt idx="8">
                  <c:v>0.39679559253429275</c:v>
                </c:pt>
                <c:pt idx="9">
                  <c:v>0.48793872589515419</c:v>
                </c:pt>
                <c:pt idx="12">
                  <c:v>0.4152464391121693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10-48D3-A7F8-989B92F6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CE-4CBD-A880-7C44520821D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48362</c:v>
                </c:pt>
                <c:pt idx="1">
                  <c:v>45160</c:v>
                </c:pt>
                <c:pt idx="2">
                  <c:v>54071</c:v>
                </c:pt>
                <c:pt idx="3">
                  <c:v>45312</c:v>
                </c:pt>
                <c:pt idx="4">
                  <c:v>36253</c:v>
                </c:pt>
                <c:pt idx="5">
                  <c:v>45594</c:v>
                </c:pt>
                <c:pt idx="6">
                  <c:v>55481</c:v>
                </c:pt>
                <c:pt idx="7">
                  <c:v>58545</c:v>
                </c:pt>
                <c:pt idx="8">
                  <c:v>47515</c:v>
                </c:pt>
                <c:pt idx="9">
                  <c:v>46631</c:v>
                </c:pt>
                <c:pt idx="10">
                  <c:v>45164</c:v>
                </c:pt>
                <c:pt idx="11">
                  <c:v>43914</c:v>
                </c:pt>
                <c:pt idx="12">
                  <c:v>572002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CE-4CBD-A880-7C44520821D4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CE-4CBD-A880-7C44520821D4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82498</c:v>
                </c:pt>
                <c:pt idx="1">
                  <c:v>87548</c:v>
                </c:pt>
                <c:pt idx="2">
                  <c:v>95606</c:v>
                </c:pt>
                <c:pt idx="3">
                  <c:v>99428</c:v>
                </c:pt>
                <c:pt idx="4">
                  <c:v>91838</c:v>
                </c:pt>
                <c:pt idx="5">
                  <c:v>81401</c:v>
                </c:pt>
                <c:pt idx="6">
                  <c:v>84367</c:v>
                </c:pt>
                <c:pt idx="7">
                  <c:v>115980</c:v>
                </c:pt>
                <c:pt idx="8">
                  <c:v>92418</c:v>
                </c:pt>
                <c:pt idx="9">
                  <c:v>115251</c:v>
                </c:pt>
                <c:pt idx="10">
                  <c:v>96584</c:v>
                </c:pt>
                <c:pt idx="11">
                  <c:v>90601</c:v>
                </c:pt>
                <c:pt idx="12">
                  <c:v>1133520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CE-4CBD-A880-7C44520821D4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CE-4CBD-A880-7C44520821D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CE-4CBD-A880-7C44520821D4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CE-4CBD-A880-7C44520821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CE-4CBD-A880-7C44520821D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5">
                  <c:v>106420</c:v>
                </c:pt>
                <c:pt idx="6">
                  <c:v>112902</c:v>
                </c:pt>
                <c:pt idx="7">
                  <c:v>123329</c:v>
                </c:pt>
                <c:pt idx="8">
                  <c:v>103394</c:v>
                </c:pt>
                <c:pt idx="9">
                  <c:v>101754</c:v>
                </c:pt>
                <c:pt idx="12">
                  <c:v>1025266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CE-4CBD-A880-7C4452082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CE-4CBD-A880-7C44520821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CE-4CBD-A880-7C44520821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CE-4CBD-A880-7C44520821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CE-4CBD-A880-7C44520821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CE-4CBD-A880-7C44520821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CE-4CBD-A880-7C44520821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CE-4CBD-A880-7C44520821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CE-4CBD-A880-7C44520821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CE-4CBD-A880-7C44520821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CE-4CBD-A880-7C44520821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CE-4CBD-A880-7C44520821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CE-4CBD-A880-7C44520821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CE-4CBD-A880-7C44520821D4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0.16231658706946561</c:v>
                </c:pt>
                <c:pt idx="1">
                  <c:v>1.2084887907497954E-2</c:v>
                </c:pt>
                <c:pt idx="2">
                  <c:v>0.11128313036273041</c:v>
                </c:pt>
                <c:pt idx="3">
                  <c:v>-0.139739855601833</c:v>
                </c:pt>
                <c:pt idx="4">
                  <c:v>2.1201154715086545E-2</c:v>
                </c:pt>
                <c:pt idx="5">
                  <c:v>-4.4609431811040601E-2</c:v>
                </c:pt>
                <c:pt idx="6">
                  <c:v>8.2017173963045309E-2</c:v>
                </c:pt>
                <c:pt idx="7">
                  <c:v>0.10324006154506749</c:v>
                </c:pt>
                <c:pt idx="8">
                  <c:v>-3.0375212176343203E-2</c:v>
                </c:pt>
                <c:pt idx="9">
                  <c:v>-0.20486672761797597</c:v>
                </c:pt>
                <c:pt idx="12">
                  <c:v>-2.487782429465013E-3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CE-4CBD-A880-7C44520821D4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0.94752078077829704</c:v>
                </c:pt>
                <c:pt idx="1">
                  <c:v>1.0603188662533216</c:v>
                </c:pt>
                <c:pt idx="2">
                  <c:v>0.88507702835161184</c:v>
                </c:pt>
                <c:pt idx="3">
                  <c:v>1.0011034604519775</c:v>
                </c:pt>
                <c:pt idx="4">
                  <c:v>1.6931564284335088</c:v>
                </c:pt>
                <c:pt idx="5">
                  <c:v>1.3340790454884415</c:v>
                </c:pt>
                <c:pt idx="6">
                  <c:v>1.034966925614174</c:v>
                </c:pt>
                <c:pt idx="7">
                  <c:v>1.1065675975745153</c:v>
                </c:pt>
                <c:pt idx="8">
                  <c:v>1.1760286225402505</c:v>
                </c:pt>
                <c:pt idx="9">
                  <c:v>1.1821106131114494</c:v>
                </c:pt>
                <c:pt idx="12">
                  <c:v>1.123037993555922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CE-4CBD-A880-7C4452082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28-462E-A492-97E100F152D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48362</c:v>
                </c:pt>
                <c:pt idx="1">
                  <c:v>45160</c:v>
                </c:pt>
                <c:pt idx="2">
                  <c:v>54071</c:v>
                </c:pt>
                <c:pt idx="3">
                  <c:v>45312</c:v>
                </c:pt>
                <c:pt idx="4">
                  <c:v>36253</c:v>
                </c:pt>
                <c:pt idx="5">
                  <c:v>45594</c:v>
                </c:pt>
                <c:pt idx="6">
                  <c:v>55481</c:v>
                </c:pt>
                <c:pt idx="7">
                  <c:v>58545</c:v>
                </c:pt>
                <c:pt idx="8">
                  <c:v>47515</c:v>
                </c:pt>
                <c:pt idx="9">
                  <c:v>46631</c:v>
                </c:pt>
                <c:pt idx="10">
                  <c:v>45164</c:v>
                </c:pt>
                <c:pt idx="11">
                  <c:v>43914</c:v>
                </c:pt>
                <c:pt idx="12">
                  <c:v>572002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8-462E-A492-97E100F152DC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28-462E-A492-97E100F152DC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28-462E-A492-97E100F152DC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28-462E-A492-97E100F152D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28-462E-A492-97E100F152DC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28-462E-A492-97E100F152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28-462E-A492-97E100F152D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28-462E-A492-97E100F1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28-462E-A492-97E100F152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28-462E-A492-97E100F152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28-462E-A492-97E100F152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28-462E-A492-97E100F152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28-462E-A492-97E100F152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28-462E-A492-97E100F152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28-462E-A492-97E100F152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28-462E-A492-97E100F152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28-462E-A492-97E100F152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28-462E-A492-97E100F152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28-462E-A492-97E100F152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28-462E-A492-97E100F152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28-462E-A492-97E100F152DC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28-462E-A492-97E100F152DC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28-462E-A492-97E100F1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cat'!$C$75:$D$75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5E-47AC-B02D-32087AB2730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cat'!$C$77:$C$89</c:f>
              <c:numCache>
                <c:formatCode>#,##0</c:formatCode>
                <c:ptCount val="13"/>
                <c:pt idx="0">
                  <c:v>48465</c:v>
                </c:pt>
                <c:pt idx="1">
                  <c:v>45410</c:v>
                </c:pt>
                <c:pt idx="2">
                  <c:v>40304</c:v>
                </c:pt>
                <c:pt idx="3">
                  <c:v>32575</c:v>
                </c:pt>
                <c:pt idx="4">
                  <c:v>31082</c:v>
                </c:pt>
                <c:pt idx="5">
                  <c:v>34656</c:v>
                </c:pt>
                <c:pt idx="6">
                  <c:v>37688</c:v>
                </c:pt>
                <c:pt idx="7">
                  <c:v>47626</c:v>
                </c:pt>
                <c:pt idx="8">
                  <c:v>41425</c:v>
                </c:pt>
                <c:pt idx="9">
                  <c:v>38103</c:v>
                </c:pt>
                <c:pt idx="10">
                  <c:v>41143</c:v>
                </c:pt>
                <c:pt idx="11">
                  <c:v>45336</c:v>
                </c:pt>
                <c:pt idx="12">
                  <c:v>483813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E-47AC-B02D-32087AB27300}"/>
            </c:ext>
          </c:extLst>
        </c:ser>
        <c:ser>
          <c:idx val="5"/>
          <c:order val="1"/>
          <c:tx>
            <c:strRef>
              <c:f>'Pernocta evol mensu TF cat'!$I$75:$J$75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5E-47AC-B02D-32087AB27300}"/>
              </c:ext>
            </c:extLst>
          </c:dPt>
          <c:val>
            <c:numRef>
              <c:f>'Pernocta evol mensu TF cat'!$I$77:$I$89</c:f>
              <c:numCache>
                <c:formatCode>#,##0</c:formatCode>
                <c:ptCount val="13"/>
                <c:pt idx="0">
                  <c:v>13386</c:v>
                </c:pt>
                <c:pt idx="1">
                  <c:v>13602</c:v>
                </c:pt>
                <c:pt idx="2">
                  <c:v>13705</c:v>
                </c:pt>
                <c:pt idx="3">
                  <c:v>13588</c:v>
                </c:pt>
                <c:pt idx="4">
                  <c:v>12214</c:v>
                </c:pt>
                <c:pt idx="5">
                  <c:v>11682</c:v>
                </c:pt>
                <c:pt idx="6">
                  <c:v>15593</c:v>
                </c:pt>
                <c:pt idx="7">
                  <c:v>20831</c:v>
                </c:pt>
                <c:pt idx="8">
                  <c:v>15007</c:v>
                </c:pt>
                <c:pt idx="9">
                  <c:v>17361</c:v>
                </c:pt>
                <c:pt idx="10">
                  <c:v>17189</c:v>
                </c:pt>
                <c:pt idx="11">
                  <c:v>18386</c:v>
                </c:pt>
                <c:pt idx="12">
                  <c:v>182544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5E-47AC-B02D-32087AB27300}"/>
            </c:ext>
          </c:extLst>
        </c:ser>
        <c:ser>
          <c:idx val="0"/>
          <c:order val="2"/>
          <c:tx>
            <c:strRef>
              <c:f>'Pernocta evol mensu TF cat'!$K$75:$L$75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5E-47AC-B02D-32087AB2730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cat'!$K$77:$K$89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5E-47AC-B02D-32087AB27300}"/>
            </c:ext>
          </c:extLst>
        </c:ser>
        <c:ser>
          <c:idx val="1"/>
          <c:order val="3"/>
          <c:tx>
            <c:strRef>
              <c:f>'Pernocta evol mensu TF cat'!$M$75:$N$75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5E-47AC-B02D-32087AB273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5E-47AC-B02D-32087AB2730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cat'!$M$77:$M$89</c:f>
              <c:numCache>
                <c:formatCode>#,##0</c:formatCode>
                <c:ptCount val="13"/>
                <c:pt idx="0">
                  <c:v>20807</c:v>
                </c:pt>
                <c:pt idx="1">
                  <c:v>20151</c:v>
                </c:pt>
                <c:pt idx="2">
                  <c:v>20625</c:v>
                </c:pt>
                <c:pt idx="3">
                  <c:v>22359</c:v>
                </c:pt>
                <c:pt idx="4">
                  <c:v>20363</c:v>
                </c:pt>
                <c:pt idx="5">
                  <c:v>18509</c:v>
                </c:pt>
                <c:pt idx="6">
                  <c:v>25609</c:v>
                </c:pt>
                <c:pt idx="7">
                  <c:v>26931</c:v>
                </c:pt>
                <c:pt idx="8">
                  <c:v>20837</c:v>
                </c:pt>
                <c:pt idx="9">
                  <c:v>24325</c:v>
                </c:pt>
                <c:pt idx="12">
                  <c:v>220516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5E-47AC-B02D-32087AB27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5E-47AC-B02D-32087AB273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5E-47AC-B02D-32087AB273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5E-47AC-B02D-32087AB273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5E-47AC-B02D-32087AB273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5E-47AC-B02D-32087AB273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5E-47AC-B02D-32087AB273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5E-47AC-B02D-32087AB273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5E-47AC-B02D-32087AB273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5E-47AC-B02D-32087AB273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5E-47AC-B02D-32087AB273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5E-47AC-B02D-32087AB273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5E-47AC-B02D-32087AB273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5E-47AC-B02D-32087AB27300}"/>
              </c:ext>
            </c:extLst>
          </c:dPt>
          <c:cat>
            <c:strRef>
              <c:f>'Pernocta evol mensu TF cat'!$B$77:$B$88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cat'!$N$77:$N$89</c:f>
              <c:numCache>
                <c:formatCode>0.0%</c:formatCode>
                <c:ptCount val="13"/>
                <c:pt idx="0">
                  <c:v>0.16611556352631274</c:v>
                </c:pt>
                <c:pt idx="1">
                  <c:v>0.25107096293536979</c:v>
                </c:pt>
                <c:pt idx="2">
                  <c:v>0.22672931660024975</c:v>
                </c:pt>
                <c:pt idx="3">
                  <c:v>0.32489926522872725</c:v>
                </c:pt>
                <c:pt idx="4">
                  <c:v>0.29750223015165034</c:v>
                </c:pt>
                <c:pt idx="5">
                  <c:v>9.9762329174093889E-2</c:v>
                </c:pt>
                <c:pt idx="6">
                  <c:v>0.18401220583475886</c:v>
                </c:pt>
                <c:pt idx="7">
                  <c:v>0.12320140134295365</c:v>
                </c:pt>
                <c:pt idx="8">
                  <c:v>0.12002795097828423</c:v>
                </c:pt>
                <c:pt idx="9">
                  <c:v>0.31957252902245847</c:v>
                </c:pt>
                <c:pt idx="12">
                  <c:v>0.20627765895179073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5E-47AC-B02D-32087AB27300}"/>
            </c:ext>
          </c:extLst>
        </c:ser>
        <c:ser>
          <c:idx val="4"/>
          <c:order val="5"/>
          <c:tx>
            <c:strRef>
              <c:f>'Pernocta evol mensu TF cat'!$O$76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cat'!$B$77:$B$88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cat'!$O$77:$O$89</c:f>
              <c:numCache>
                <c:formatCode>0.0%</c:formatCode>
                <c:ptCount val="13"/>
                <c:pt idx="0">
                  <c:v>-0.57067987207262971</c:v>
                </c:pt>
                <c:pt idx="1">
                  <c:v>-0.55624311825589079</c:v>
                </c:pt>
                <c:pt idx="2">
                  <c:v>-0.48826419213973804</c:v>
                </c:pt>
                <c:pt idx="3">
                  <c:v>-0.3136147352264006</c:v>
                </c:pt>
                <c:pt idx="4">
                  <c:v>-0.34486197799369411</c:v>
                </c:pt>
                <c:pt idx="5">
                  <c:v>-0.46592220683287167</c:v>
                </c:pt>
                <c:pt idx="6">
                  <c:v>-0.32049989386542133</c:v>
                </c:pt>
                <c:pt idx="7">
                  <c:v>-0.4345315583924747</c:v>
                </c:pt>
                <c:pt idx="8">
                  <c:v>-0.49699456849728429</c:v>
                </c:pt>
                <c:pt idx="9">
                  <c:v>-0.36159882423956113</c:v>
                </c:pt>
                <c:pt idx="12">
                  <c:v>-0.44501099830369417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5E-47AC-B02D-32087AB27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A7-4FB5-A457-560AF10899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8.1980357294047916</c:v>
                </c:pt>
                <c:pt idx="1">
                  <c:v>7.5224252491694354</c:v>
                </c:pt>
                <c:pt idx="2">
                  <c:v>7.5858049995981034</c:v>
                </c:pt>
                <c:pt idx="3">
                  <c:v>6.7804474623487421</c:v>
                </c:pt>
                <c:pt idx="4">
                  <c:v>6.7782363599758408</c:v>
                </c:pt>
                <c:pt idx="5">
                  <c:v>6.9462477278628931</c:v>
                </c:pt>
                <c:pt idx="6">
                  <c:v>7.280534500273502</c:v>
                </c:pt>
                <c:pt idx="7">
                  <c:v>7.7260224130403143</c:v>
                </c:pt>
                <c:pt idx="8">
                  <c:v>7.7588763848905176</c:v>
                </c:pt>
                <c:pt idx="9">
                  <c:v>7.1109432695535411</c:v>
                </c:pt>
                <c:pt idx="10">
                  <c:v>7.1868598551086684</c:v>
                </c:pt>
                <c:pt idx="11">
                  <c:v>7.6229928254185175</c:v>
                </c:pt>
                <c:pt idx="12">
                  <c:v>7.3884367499177754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A7-4FB5-A457-560AF1089906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A7-4FB5-A457-560AF1089906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8.2772790055248624</c:v>
                </c:pt>
                <c:pt idx="1">
                  <c:v>6.8945538818076475</c:v>
                </c:pt>
                <c:pt idx="2">
                  <c:v>5.4817210771776743</c:v>
                </c:pt>
                <c:pt idx="3">
                  <c:v>6.9211831710453797</c:v>
                </c:pt>
                <c:pt idx="4">
                  <c:v>6.5240453946955919</c:v>
                </c:pt>
                <c:pt idx="5">
                  <c:v>6.8413200058797585</c:v>
                </c:pt>
                <c:pt idx="6">
                  <c:v>6.4427972929423136</c:v>
                </c:pt>
                <c:pt idx="7">
                  <c:v>6.491933187814368</c:v>
                </c:pt>
                <c:pt idx="8">
                  <c:v>6.1649928263988523</c:v>
                </c:pt>
                <c:pt idx="9">
                  <c:v>6.6140648379052367</c:v>
                </c:pt>
                <c:pt idx="10">
                  <c:v>7.6749190501888833</c:v>
                </c:pt>
                <c:pt idx="11">
                  <c:v>6.0869589500139627</c:v>
                </c:pt>
                <c:pt idx="12">
                  <c:v>6.6176102336667117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A7-4FB5-A457-560AF1089906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A7-4FB5-A457-560AF10899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A7-4FB5-A457-560AF1089906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A7-4FB5-A457-560AF10899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A7-4FB5-A457-560AF10899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0</c:v>
                </c:pt>
                <c:pt idx="11">
                  <c:v>0</c:v>
                </c:pt>
                <c:pt idx="12">
                  <c:v>6.149975069976847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A7-4FB5-A457-560AF1089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A7-4FB5-A457-560AF10899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A7-4FB5-A457-560AF10899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A7-4FB5-A457-560AF10899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A7-4FB5-A457-560AF10899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A7-4FB5-A457-560AF10899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A7-4FB5-A457-560AF10899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A7-4FB5-A457-560AF10899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A7-4FB5-A457-560AF10899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A7-4FB5-A457-560AF10899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A7-4FB5-A457-560AF10899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A7-4FB5-A457-560AF10899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A7-4FB5-A457-560AF10899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A7-4FB5-A457-560AF1089906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0.35035249090533593</c:v>
                </c:pt>
                <c:pt idx="1">
                  <c:v>1.0340528517600296</c:v>
                </c:pt>
                <c:pt idx="2">
                  <c:v>0.74231438321144871</c:v>
                </c:pt>
                <c:pt idx="3">
                  <c:v>0.87377822630837176</c:v>
                </c:pt>
                <c:pt idx="4">
                  <c:v>5.5472484480000972E-2</c:v>
                </c:pt>
                <c:pt idx="5">
                  <c:v>0.53226836677851441</c:v>
                </c:pt>
                <c:pt idx="6">
                  <c:v>0.93503256402603441</c:v>
                </c:pt>
                <c:pt idx="7">
                  <c:v>0.15755649063783839</c:v>
                </c:pt>
                <c:pt idx="8">
                  <c:v>-0.57006722029646362</c:v>
                </c:pt>
                <c:pt idx="9">
                  <c:v>0.33329647576088117</c:v>
                </c:pt>
                <c:pt idx="10">
                  <c:v>0</c:v>
                </c:pt>
                <c:pt idx="11">
                  <c:v>0</c:v>
                </c:pt>
                <c:pt idx="12">
                  <c:v>0.48830148968605425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A7-4FB5-A457-560AF1089906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-1.5232621050723099</c:v>
                </c:pt>
                <c:pt idx="1">
                  <c:v>-1.2212117109819491</c:v>
                </c:pt>
                <c:pt idx="2">
                  <c:v>-1.801729107583756</c:v>
                </c:pt>
                <c:pt idx="3">
                  <c:v>-1.2558629071190257</c:v>
                </c:pt>
                <c:pt idx="4">
                  <c:v>-1.3442966869387698</c:v>
                </c:pt>
                <c:pt idx="5">
                  <c:v>-0.61142697840799709</c:v>
                </c:pt>
                <c:pt idx="6">
                  <c:v>-0.55310723328627542</c:v>
                </c:pt>
                <c:pt idx="7">
                  <c:v>-0.90253574122704538</c:v>
                </c:pt>
                <c:pt idx="8">
                  <c:v>-1.6896497494906448</c:v>
                </c:pt>
                <c:pt idx="9">
                  <c:v>-1.1671850195063982</c:v>
                </c:pt>
                <c:pt idx="10">
                  <c:v>0</c:v>
                </c:pt>
                <c:pt idx="11">
                  <c:v>0</c:v>
                </c:pt>
                <c:pt idx="12">
                  <c:v>-1.2357310650748374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A7-4FB5-A457-560AF1089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E7-41A1-B750-CB0D2C7AF4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6.5863192182410426</c:v>
                </c:pt>
                <c:pt idx="1">
                  <c:v>4.2603071948261926</c:v>
                </c:pt>
                <c:pt idx="2">
                  <c:v>6.0028785261945883</c:v>
                </c:pt>
                <c:pt idx="3">
                  <c:v>3.3905065815715996</c:v>
                </c:pt>
                <c:pt idx="4">
                  <c:v>3.4204368174726989</c:v>
                </c:pt>
                <c:pt idx="5">
                  <c:v>4.7042693509198195</c:v>
                </c:pt>
                <c:pt idx="6">
                  <c:v>4.3943599911874864</c:v>
                </c:pt>
                <c:pt idx="7">
                  <c:v>5.6647384912026997</c:v>
                </c:pt>
                <c:pt idx="8">
                  <c:v>6.2673778389538883</c:v>
                </c:pt>
                <c:pt idx="9">
                  <c:v>5.8431226765799256</c:v>
                </c:pt>
                <c:pt idx="10">
                  <c:v>6.4618889809444902</c:v>
                </c:pt>
                <c:pt idx="11">
                  <c:v>6.9772832637923043</c:v>
                </c:pt>
                <c:pt idx="12">
                  <c:v>5.2448321455061437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E7-41A1-B750-CB0D2C7AF484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E7-41A1-B750-CB0D2C7AF484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6.0051948051948054</c:v>
                </c:pt>
                <c:pt idx="1">
                  <c:v>3.9639963996399641</c:v>
                </c:pt>
                <c:pt idx="2">
                  <c:v>3.1939457937346005</c:v>
                </c:pt>
                <c:pt idx="3">
                  <c:v>3.5400782013685239</c:v>
                </c:pt>
                <c:pt idx="4">
                  <c:v>3.4948630136986303</c:v>
                </c:pt>
                <c:pt idx="5">
                  <c:v>3.548218290555694</c:v>
                </c:pt>
                <c:pt idx="6">
                  <c:v>3.6482850104225886</c:v>
                </c:pt>
                <c:pt idx="7">
                  <c:v>4.1874088800530149</c:v>
                </c:pt>
                <c:pt idx="8">
                  <c:v>3.9209310285812085</c:v>
                </c:pt>
                <c:pt idx="9">
                  <c:v>5.8182459440395018</c:v>
                </c:pt>
                <c:pt idx="10">
                  <c:v>7.9188503803888421</c:v>
                </c:pt>
                <c:pt idx="11">
                  <c:v>7.2166331321260895</c:v>
                </c:pt>
                <c:pt idx="12">
                  <c:v>4.5358626362327783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E7-41A1-B750-CB0D2C7AF484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E7-41A1-B750-CB0D2C7AF4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E7-41A1-B750-CB0D2C7AF484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E7-41A1-B750-CB0D2C7AF4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E7-41A1-B750-CB0D2C7AF4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5">
                  <c:v>3.7602405110860579</c:v>
                </c:pt>
                <c:pt idx="6">
                  <c:v>4.7870076535374277</c:v>
                </c:pt>
                <c:pt idx="7">
                  <c:v>4.5175011076650424</c:v>
                </c:pt>
                <c:pt idx="8">
                  <c:v>3.9471493212669682</c:v>
                </c:pt>
                <c:pt idx="9">
                  <c:v>3.8102577730534146</c:v>
                </c:pt>
                <c:pt idx="10">
                  <c:v>0</c:v>
                </c:pt>
                <c:pt idx="11">
                  <c:v>0</c:v>
                </c:pt>
                <c:pt idx="12">
                  <c:v>4.1694497796859116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E7-41A1-B750-CB0D2C7AF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E7-41A1-B750-CB0D2C7AF4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E7-41A1-B750-CB0D2C7AF4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E7-41A1-B750-CB0D2C7AF4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E7-41A1-B750-CB0D2C7AF4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E7-41A1-B750-CB0D2C7AF4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E7-41A1-B750-CB0D2C7AF4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E7-41A1-B750-CB0D2C7AF4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E7-41A1-B750-CB0D2C7AF4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E7-41A1-B750-CB0D2C7AF4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E7-41A1-B750-CB0D2C7AF4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E7-41A1-B750-CB0D2C7AF4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E7-41A1-B750-CB0D2C7AF4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E7-41A1-B750-CB0D2C7AF484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0.61259964852838689</c:v>
                </c:pt>
                <c:pt idx="1">
                  <c:v>4.9582208279603357E-2</c:v>
                </c:pt>
                <c:pt idx="2">
                  <c:v>-0.15909178657541112</c:v>
                </c:pt>
                <c:pt idx="3">
                  <c:v>0.64612751345760522</c:v>
                </c:pt>
                <c:pt idx="4">
                  <c:v>0.13054156098621217</c:v>
                </c:pt>
                <c:pt idx="5">
                  <c:v>0.34959270766089023</c:v>
                </c:pt>
                <c:pt idx="6">
                  <c:v>0.83709450935676744</c:v>
                </c:pt>
                <c:pt idx="7">
                  <c:v>0.54953062796024543</c:v>
                </c:pt>
                <c:pt idx="8">
                  <c:v>-0.75719170337128006</c:v>
                </c:pt>
                <c:pt idx="9">
                  <c:v>0.23653168536084657</c:v>
                </c:pt>
                <c:pt idx="10">
                  <c:v>0</c:v>
                </c:pt>
                <c:pt idx="11">
                  <c:v>0</c:v>
                </c:pt>
                <c:pt idx="12">
                  <c:v>0.27030989003969275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E7-41A1-B750-CB0D2C7AF484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-0.70994920508891646</c:v>
                </c:pt>
                <c:pt idx="1">
                  <c:v>0.20821040557043613</c:v>
                </c:pt>
                <c:pt idx="2">
                  <c:v>-2.0566928372531335</c:v>
                </c:pt>
                <c:pt idx="3">
                  <c:v>0.54313420756496189</c:v>
                </c:pt>
                <c:pt idx="4">
                  <c:v>0.12068215792332415</c:v>
                </c:pt>
                <c:pt idx="5">
                  <c:v>-0.94402883983376151</c:v>
                </c:pt>
                <c:pt idx="6">
                  <c:v>0.39264766234994131</c:v>
                </c:pt>
                <c:pt idx="7">
                  <c:v>-1.1472373835376573</c:v>
                </c:pt>
                <c:pt idx="8">
                  <c:v>-2.3202285176869202</c:v>
                </c:pt>
                <c:pt idx="9">
                  <c:v>-2.0328649035265109</c:v>
                </c:pt>
                <c:pt idx="10">
                  <c:v>0</c:v>
                </c:pt>
                <c:pt idx="11">
                  <c:v>0</c:v>
                </c:pt>
                <c:pt idx="12">
                  <c:v>-0.822909702877066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E7-41A1-B750-CB0D2C7AF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62-4E94-86A8-4476CE88D2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7.087951807228916</c:v>
                </c:pt>
                <c:pt idx="1">
                  <c:v>4.7660256410256414</c:v>
                </c:pt>
                <c:pt idx="2">
                  <c:v>8.3732327992459936</c:v>
                </c:pt>
                <c:pt idx="3">
                  <c:v>3.4851720047449586</c:v>
                </c:pt>
                <c:pt idx="4">
                  <c:v>4.0461741424802113</c:v>
                </c:pt>
                <c:pt idx="5">
                  <c:v>6.2397868561278864</c:v>
                </c:pt>
                <c:pt idx="6">
                  <c:v>5.1034482758620694</c:v>
                </c:pt>
                <c:pt idx="7">
                  <c:v>6.1829066886870354</c:v>
                </c:pt>
                <c:pt idx="8">
                  <c:v>6.8213256484149856</c:v>
                </c:pt>
                <c:pt idx="9">
                  <c:v>8.3876288659793818</c:v>
                </c:pt>
                <c:pt idx="10">
                  <c:v>8.2327160493827165</c:v>
                </c:pt>
                <c:pt idx="11">
                  <c:v>8.2281616688396344</c:v>
                </c:pt>
                <c:pt idx="12">
                  <c:v>6.2865659153898443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2-4E94-86A8-4476CE88D28C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62-4E94-86A8-4476CE88D28C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5.8543689320388346</c:v>
                </c:pt>
                <c:pt idx="1">
                  <c:v>3.1932515337423313</c:v>
                </c:pt>
                <c:pt idx="2">
                  <c:v>4.1188260558339298</c:v>
                </c:pt>
                <c:pt idx="3">
                  <c:v>3.5085178875638841</c:v>
                </c:pt>
                <c:pt idx="4">
                  <c:v>3.2697655939610648</c:v>
                </c:pt>
                <c:pt idx="5">
                  <c:v>3.8176451295506721</c:v>
                </c:pt>
                <c:pt idx="6">
                  <c:v>4.0505914925748803</c:v>
                </c:pt>
                <c:pt idx="7">
                  <c:v>4.2587159863945576</c:v>
                </c:pt>
                <c:pt idx="8">
                  <c:v>4.5078840284842316</c:v>
                </c:pt>
                <c:pt idx="9">
                  <c:v>4.7737603305785123</c:v>
                </c:pt>
                <c:pt idx="10">
                  <c:v>6.0600706713780923</c:v>
                </c:pt>
                <c:pt idx="11">
                  <c:v>7.0762155059132716</c:v>
                </c:pt>
                <c:pt idx="12">
                  <c:v>4.4955222955594802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62-4E94-86A8-4476CE88D28C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62-4E94-86A8-4476CE88D2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62-4E94-86A8-4476CE88D28C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62-4E94-86A8-4476CE88D2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62-4E94-86A8-4476CE88D2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5">
                  <c:v>4.5333741579914264</c:v>
                </c:pt>
                <c:pt idx="6">
                  <c:v>4.9378465129851179</c:v>
                </c:pt>
                <c:pt idx="7">
                  <c:v>4.490038872691934</c:v>
                </c:pt>
                <c:pt idx="8">
                  <c:v>4.1515237020316027</c:v>
                </c:pt>
                <c:pt idx="9">
                  <c:v>4.0380479735318442</c:v>
                </c:pt>
                <c:pt idx="10">
                  <c:v>0</c:v>
                </c:pt>
                <c:pt idx="11">
                  <c:v>0</c:v>
                </c:pt>
                <c:pt idx="12">
                  <c:v>4.4545116341991342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62-4E94-86A8-4476CE88D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62-4E94-86A8-4476CE88D2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62-4E94-86A8-4476CE88D2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62-4E94-86A8-4476CE88D2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62-4E94-86A8-4476CE88D2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62-4E94-86A8-4476CE88D2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62-4E94-86A8-4476CE88D2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62-4E94-86A8-4476CE88D2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62-4E94-86A8-4476CE88D2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62-4E94-86A8-4476CE88D2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62-4E94-86A8-4476CE88D2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62-4E94-86A8-4476CE88D2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62-4E94-86A8-4476CE88D2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62-4E94-86A8-4476CE88D28C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1.4377440323639101</c:v>
                </c:pt>
                <c:pt idx="1">
                  <c:v>-0.24178584878111575</c:v>
                </c:pt>
                <c:pt idx="2">
                  <c:v>-1.4138572397647398</c:v>
                </c:pt>
                <c:pt idx="3">
                  <c:v>0.21475088679695808</c:v>
                </c:pt>
                <c:pt idx="4">
                  <c:v>7.3622825740014886E-2</c:v>
                </c:pt>
                <c:pt idx="5">
                  <c:v>0.49080169422331021</c:v>
                </c:pt>
                <c:pt idx="6">
                  <c:v>-1.3169851137417865E-3</c:v>
                </c:pt>
                <c:pt idx="7">
                  <c:v>7.7439376852108666E-3</c:v>
                </c:pt>
                <c:pt idx="8">
                  <c:v>-0.67783256877860776</c:v>
                </c:pt>
                <c:pt idx="9">
                  <c:v>0.17215280675172151</c:v>
                </c:pt>
                <c:pt idx="10">
                  <c:v>0</c:v>
                </c:pt>
                <c:pt idx="11">
                  <c:v>0</c:v>
                </c:pt>
                <c:pt idx="12">
                  <c:v>-2.6312137877699371E-2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62-4E94-86A8-4476CE88D28C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-0.72749335450685315</c:v>
                </c:pt>
                <c:pt idx="1">
                  <c:v>-0.12322176332243462</c:v>
                </c:pt>
                <c:pt idx="2">
                  <c:v>-4.2044530845074837</c:v>
                </c:pt>
                <c:pt idx="3">
                  <c:v>0.89018719065734064</c:v>
                </c:pt>
                <c:pt idx="4">
                  <c:v>-0.18585163509888059</c:v>
                </c:pt>
                <c:pt idx="5">
                  <c:v>-1.70641269813646</c:v>
                </c:pt>
                <c:pt idx="6">
                  <c:v>-0.1656017628769515</c:v>
                </c:pt>
                <c:pt idx="7">
                  <c:v>-1.6928678159951014</c:v>
                </c:pt>
                <c:pt idx="8">
                  <c:v>-2.6698019463833829</c:v>
                </c:pt>
                <c:pt idx="9">
                  <c:v>-4.3495808924475377</c:v>
                </c:pt>
                <c:pt idx="10">
                  <c:v>0</c:v>
                </c:pt>
                <c:pt idx="11">
                  <c:v>0</c:v>
                </c:pt>
                <c:pt idx="12">
                  <c:v>-1.4481121994786168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62-4E94-86A8-4476CE88D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51-4E3A-B4FC-B93F5AC67C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5.5402010050251258</c:v>
                </c:pt>
                <c:pt idx="1">
                  <c:v>2.6877076411960132</c:v>
                </c:pt>
                <c:pt idx="2">
                  <c:v>2.2825443786982249</c:v>
                </c:pt>
                <c:pt idx="3">
                  <c:v>3.1961023142509135</c:v>
                </c:pt>
                <c:pt idx="4">
                  <c:v>2.5152671755725189</c:v>
                </c:pt>
                <c:pt idx="5">
                  <c:v>2.5285234899328861</c:v>
                </c:pt>
                <c:pt idx="6">
                  <c:v>3.4094736842105262</c:v>
                </c:pt>
                <c:pt idx="7">
                  <c:v>4.9380428488708743</c:v>
                </c:pt>
                <c:pt idx="8">
                  <c:v>5.446626814688301</c:v>
                </c:pt>
                <c:pt idx="9">
                  <c:v>2.8453441295546558</c:v>
                </c:pt>
                <c:pt idx="10">
                  <c:v>2.8488664987405543</c:v>
                </c:pt>
                <c:pt idx="11">
                  <c:v>3.8972712680577848</c:v>
                </c:pt>
                <c:pt idx="12">
                  <c:v>3.5688204610466094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51-4E3A-B4FC-B93F5AC67CEF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51-4E3A-B4FC-B93F5AC67CEF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6.1787709497206702</c:v>
                </c:pt>
                <c:pt idx="1">
                  <c:v>5.0588235294117645</c:v>
                </c:pt>
                <c:pt idx="2">
                  <c:v>2.2991689750692519</c:v>
                </c:pt>
                <c:pt idx="3">
                  <c:v>3.5825688073394497</c:v>
                </c:pt>
                <c:pt idx="4">
                  <c:v>3.8555060471037557</c:v>
                </c:pt>
                <c:pt idx="5">
                  <c:v>2.6960580912863072</c:v>
                </c:pt>
                <c:pt idx="6">
                  <c:v>2.4225460122699385</c:v>
                </c:pt>
                <c:pt idx="7">
                  <c:v>4.0693417810630059</c:v>
                </c:pt>
                <c:pt idx="8">
                  <c:v>2.7132391418105706</c:v>
                </c:pt>
                <c:pt idx="9">
                  <c:v>8.0667160859896221</c:v>
                </c:pt>
                <c:pt idx="10">
                  <c:v>15.235048678720444</c:v>
                </c:pt>
                <c:pt idx="11">
                  <c:v>7.6752503576537912</c:v>
                </c:pt>
                <c:pt idx="12">
                  <c:v>4.6154410416284612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51-4E3A-B4FC-B93F5AC67CEF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51-4E3A-B4FC-B93F5AC67C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51-4E3A-B4FC-B93F5AC67CEF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51-4E3A-B4FC-B93F5AC67C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51-4E3A-B4FC-B93F5AC67C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5">
                  <c:v>2.532101167315175</c:v>
                </c:pt>
                <c:pt idx="6">
                  <c:v>4.5191709844559584</c:v>
                </c:pt>
                <c:pt idx="7">
                  <c:v>4.560075329566855</c:v>
                </c:pt>
                <c:pt idx="8">
                  <c:v>3.5815244825845531</c:v>
                </c:pt>
                <c:pt idx="9">
                  <c:v>3.400743494423792</c:v>
                </c:pt>
                <c:pt idx="10">
                  <c:v>0</c:v>
                </c:pt>
                <c:pt idx="11">
                  <c:v>0</c:v>
                </c:pt>
                <c:pt idx="12">
                  <c:v>3.5955606999387215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51-4E3A-B4FC-B93F5AC67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51-4E3A-B4FC-B93F5AC67C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51-4E3A-B4FC-B93F5AC67C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51-4E3A-B4FC-B93F5AC67C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51-4E3A-B4FC-B93F5AC67C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51-4E3A-B4FC-B93F5AC67C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51-4E3A-B4FC-B93F5AC67C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51-4E3A-B4FC-B93F5AC67C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51-4E3A-B4FC-B93F5AC67C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51-4E3A-B4FC-B93F5AC67C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51-4E3A-B4FC-B93F5AC67C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51-4E3A-B4FC-B93F5AC67C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51-4E3A-B4FC-B93F5AC67C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51-4E3A-B4FC-B93F5AC67CEF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-2.5505040586540986</c:v>
                </c:pt>
                <c:pt idx="1">
                  <c:v>0.42943387174156378</c:v>
                </c:pt>
                <c:pt idx="2">
                  <c:v>1.2769206264607051</c:v>
                </c:pt>
                <c:pt idx="3">
                  <c:v>0.15149024722926763</c:v>
                </c:pt>
                <c:pt idx="4">
                  <c:v>0.19073943769878188</c:v>
                </c:pt>
                <c:pt idx="5">
                  <c:v>0.13744097314041781</c:v>
                </c:pt>
                <c:pt idx="6">
                  <c:v>1.8863663945133329</c:v>
                </c:pt>
                <c:pt idx="7">
                  <c:v>1.5842863109762799</c:v>
                </c:pt>
                <c:pt idx="8">
                  <c:v>-0.82443578231610948</c:v>
                </c:pt>
                <c:pt idx="9">
                  <c:v>0.68541016109045882</c:v>
                </c:pt>
                <c:pt idx="10">
                  <c:v>0</c:v>
                </c:pt>
                <c:pt idx="11">
                  <c:v>0</c:v>
                </c:pt>
                <c:pt idx="12">
                  <c:v>0.68440457994748005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51-4E3A-B4FC-B93F5AC67CEF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-1.239827870696768</c:v>
                </c:pt>
                <c:pt idx="1">
                  <c:v>1.4350734238927441</c:v>
                </c:pt>
                <c:pt idx="2">
                  <c:v>1.0088309126770665</c:v>
                </c:pt>
                <c:pt idx="3">
                  <c:v>-0.36142849834385382</c:v>
                </c:pt>
                <c:pt idx="4">
                  <c:v>0.10785496681807549</c:v>
                </c:pt>
                <c:pt idx="5">
                  <c:v>3.5776773822888686E-3</c:v>
                </c:pt>
                <c:pt idx="6">
                  <c:v>1.1096973002454322</c:v>
                </c:pt>
                <c:pt idx="7">
                  <c:v>-0.37796751930401928</c:v>
                </c:pt>
                <c:pt idx="8">
                  <c:v>-1.8651023321037479</c:v>
                </c:pt>
                <c:pt idx="9">
                  <c:v>0.55539936486913621</c:v>
                </c:pt>
                <c:pt idx="10">
                  <c:v>0</c:v>
                </c:pt>
                <c:pt idx="11">
                  <c:v>0</c:v>
                </c:pt>
                <c:pt idx="12">
                  <c:v>-8.317416404768796E-3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51-4E3A-B4FC-B93F5AC67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1-44D7-8AD5-092B01D5967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8.3850514976849659</c:v>
                </c:pt>
                <c:pt idx="1">
                  <c:v>7.89595482736277</c:v>
                </c:pt>
                <c:pt idx="2">
                  <c:v>7.8426756352765326</c:v>
                </c:pt>
                <c:pt idx="3">
                  <c:v>7.7268374164810689</c:v>
                </c:pt>
                <c:pt idx="4">
                  <c:v>7.9464043419267298</c:v>
                </c:pt>
                <c:pt idx="5">
                  <c:v>7.6910747232472323</c:v>
                </c:pt>
                <c:pt idx="6">
                  <c:v>8.8669169290385081</c:v>
                </c:pt>
                <c:pt idx="7">
                  <c:v>8.6175336182633178</c:v>
                </c:pt>
                <c:pt idx="8">
                  <c:v>8.2653967511978497</c:v>
                </c:pt>
                <c:pt idx="9">
                  <c:v>7.4805983091263819</c:v>
                </c:pt>
                <c:pt idx="10">
                  <c:v>7.3692548202188641</c:v>
                </c:pt>
                <c:pt idx="11">
                  <c:v>7.7688200188461938</c:v>
                </c:pt>
                <c:pt idx="12">
                  <c:v>7.982500983090838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91-44D7-8AD5-092B01D59678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91-44D7-8AD5-092B01D59678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8.7300962832591367</c:v>
                </c:pt>
                <c:pt idx="1">
                  <c:v>7.4176239055345814</c:v>
                </c:pt>
                <c:pt idx="2">
                  <c:v>5.8618128654970763</c:v>
                </c:pt>
                <c:pt idx="3">
                  <c:v>8.0518100841709561</c:v>
                </c:pt>
                <c:pt idx="4">
                  <c:v>7.5680802630469604</c:v>
                </c:pt>
                <c:pt idx="5">
                  <c:v>8.2189096215990833</c:v>
                </c:pt>
                <c:pt idx="6">
                  <c:v>7.8831803086540342</c:v>
                </c:pt>
                <c:pt idx="7">
                  <c:v>7.7771453913814765</c:v>
                </c:pt>
                <c:pt idx="8">
                  <c:v>7.2970989466413396</c:v>
                </c:pt>
                <c:pt idx="9">
                  <c:v>6.8283218332594799</c:v>
                </c:pt>
                <c:pt idx="10">
                  <c:v>7.5981374722838133</c:v>
                </c:pt>
                <c:pt idx="11">
                  <c:v>5.8612209341285268</c:v>
                </c:pt>
                <c:pt idx="12">
                  <c:v>7.2914212309392115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91-44D7-8AD5-092B01D59678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91-44D7-8AD5-092B01D5967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91-44D7-8AD5-092B01D59678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91-44D7-8AD5-092B01D596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C91-44D7-8AD5-092B01D5967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5">
                  <c:v>7.2864087783873881</c:v>
                </c:pt>
                <c:pt idx="6">
                  <c:v>7.4098608193277311</c:v>
                </c:pt>
                <c:pt idx="7">
                  <c:v>7.8473442622950822</c:v>
                </c:pt>
                <c:pt idx="8">
                  <c:v>6.853787473233405</c:v>
                </c:pt>
                <c:pt idx="9">
                  <c:v>6.4038626855407186</c:v>
                </c:pt>
                <c:pt idx="10">
                  <c:v>0</c:v>
                </c:pt>
                <c:pt idx="11">
                  <c:v>0</c:v>
                </c:pt>
                <c:pt idx="12">
                  <c:v>6.7036169083834451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91-44D7-8AD5-092B01D59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91-44D7-8AD5-092B01D596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91-44D7-8AD5-092B01D596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91-44D7-8AD5-092B01D596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91-44D7-8AD5-092B01D596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91-44D7-8AD5-092B01D596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91-44D7-8AD5-092B01D596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91-44D7-8AD5-092B01D596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91-44D7-8AD5-092B01D596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91-44D7-8AD5-092B01D596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91-44D7-8AD5-092B01D596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91-44D7-8AD5-092B01D596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91-44D7-8AD5-092B01D596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91-44D7-8AD5-092B01D59678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0.26276053862536486</c:v>
                </c:pt>
                <c:pt idx="1">
                  <c:v>1.1502113374507399</c:v>
                </c:pt>
                <c:pt idx="2">
                  <c:v>0.89854865729207845</c:v>
                </c:pt>
                <c:pt idx="3">
                  <c:v>0.79272136928692927</c:v>
                </c:pt>
                <c:pt idx="4">
                  <c:v>0.30819641443569878</c:v>
                </c:pt>
                <c:pt idx="5">
                  <c:v>0.71558665581638703</c:v>
                </c:pt>
                <c:pt idx="6">
                  <c:v>0.75979343388298748</c:v>
                </c:pt>
                <c:pt idx="7">
                  <c:v>-0.16339735041827819</c:v>
                </c:pt>
                <c:pt idx="8">
                  <c:v>-0.50522045461589293</c:v>
                </c:pt>
                <c:pt idx="9">
                  <c:v>0.19745293717535262</c:v>
                </c:pt>
                <c:pt idx="10">
                  <c:v>0</c:v>
                </c:pt>
                <c:pt idx="11">
                  <c:v>0</c:v>
                </c:pt>
                <c:pt idx="12">
                  <c:v>0.51386773952370302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91-44D7-8AD5-092B01D59678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-1.5884367923929341</c:v>
                </c:pt>
                <c:pt idx="1">
                  <c:v>-1.3629392131406597</c:v>
                </c:pt>
                <c:pt idx="2">
                  <c:v>-1.7095182725897979</c:v>
                </c:pt>
                <c:pt idx="3">
                  <c:v>-1.8272179201955101</c:v>
                </c:pt>
                <c:pt idx="4">
                  <c:v>-1.8007228261799462</c:v>
                </c:pt>
                <c:pt idx="5">
                  <c:v>-0.4046659448598442</c:v>
                </c:pt>
                <c:pt idx="6">
                  <c:v>-1.457056109710777</c:v>
                </c:pt>
                <c:pt idx="7">
                  <c:v>-0.77018935596823557</c:v>
                </c:pt>
                <c:pt idx="8">
                  <c:v>-1.4116092779644447</c:v>
                </c:pt>
                <c:pt idx="9">
                  <c:v>-1.0767356235856633</c:v>
                </c:pt>
                <c:pt idx="10">
                  <c:v>0</c:v>
                </c:pt>
                <c:pt idx="11">
                  <c:v>0</c:v>
                </c:pt>
                <c:pt idx="12">
                  <c:v>-1.3643321136768058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91-44D7-8AD5-092B01D59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AC-41A5-A187-972F0E1A7A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8.193692816819155</c:v>
                </c:pt>
                <c:pt idx="1">
                  <c:v>7.4867610324729394</c:v>
                </c:pt>
                <c:pt idx="2">
                  <c:v>7.3132267441860463</c:v>
                </c:pt>
                <c:pt idx="3">
                  <c:v>7.3290988487495037</c:v>
                </c:pt>
                <c:pt idx="4">
                  <c:v>7.787623404767638</c:v>
                </c:pt>
                <c:pt idx="5">
                  <c:v>7.6740063444672515</c:v>
                </c:pt>
                <c:pt idx="6">
                  <c:v>8.7815208825847115</c:v>
                </c:pt>
                <c:pt idx="7">
                  <c:v>8.4414040384978293</c:v>
                </c:pt>
                <c:pt idx="8">
                  <c:v>8.0607021996615913</c:v>
                </c:pt>
                <c:pt idx="9">
                  <c:v>7.3524271844660198</c:v>
                </c:pt>
                <c:pt idx="10">
                  <c:v>7.4212424849699401</c:v>
                </c:pt>
                <c:pt idx="11">
                  <c:v>7.351959798994975</c:v>
                </c:pt>
                <c:pt idx="12">
                  <c:v>7.760152408245677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C-41A5-A187-972F0E1A7AA2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AC-41A5-A187-972F0E1A7AA2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11.427258462228201</c:v>
                </c:pt>
                <c:pt idx="1">
                  <c:v>8.8209509658246663</c:v>
                </c:pt>
                <c:pt idx="2">
                  <c:v>6.1370344342937457</c:v>
                </c:pt>
                <c:pt idx="3">
                  <c:v>7.9394441611422746</c:v>
                </c:pt>
                <c:pt idx="4">
                  <c:v>7.2566325190438663</c:v>
                </c:pt>
                <c:pt idx="5">
                  <c:v>7.4575471698113205</c:v>
                </c:pt>
                <c:pt idx="6">
                  <c:v>7.105190204835977</c:v>
                </c:pt>
                <c:pt idx="7">
                  <c:v>7.0737927292457945</c:v>
                </c:pt>
                <c:pt idx="8">
                  <c:v>7.4258753091240397</c:v>
                </c:pt>
                <c:pt idx="9">
                  <c:v>6.6977941890972694</c:v>
                </c:pt>
                <c:pt idx="10">
                  <c:v>8.585074626865671</c:v>
                </c:pt>
                <c:pt idx="11">
                  <c:v>5.9148119723714503</c:v>
                </c:pt>
                <c:pt idx="12">
                  <c:v>7.421225937183384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AC-41A5-A187-972F0E1A7AA2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AC-41A5-A187-972F0E1A7A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AC-41A5-A187-972F0E1A7AA2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AC-41A5-A187-972F0E1A7A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AC-41A5-A187-972F0E1A7A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5">
                  <c:v>7.3081058726220016</c:v>
                </c:pt>
                <c:pt idx="6">
                  <c:v>7.6511909568025835</c:v>
                </c:pt>
                <c:pt idx="7">
                  <c:v>8.3209278870398382</c:v>
                </c:pt>
                <c:pt idx="8">
                  <c:v>7.0556511180815544</c:v>
                </c:pt>
                <c:pt idx="9">
                  <c:v>6.4350112697220139</c:v>
                </c:pt>
                <c:pt idx="10">
                  <c:v>0</c:v>
                </c:pt>
                <c:pt idx="11">
                  <c:v>0</c:v>
                </c:pt>
                <c:pt idx="12">
                  <c:v>6.7013273885869014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AC-41A5-A187-972F0E1A7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AC-41A5-A187-972F0E1A7A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AC-41A5-A187-972F0E1A7A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AC-41A5-A187-972F0E1A7A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AC-41A5-A187-972F0E1A7A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AC-41A5-A187-972F0E1A7A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AC-41A5-A187-972F0E1A7A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AC-41A5-A187-972F0E1A7A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AC-41A5-A187-972F0E1A7A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AC-41A5-A187-972F0E1A7A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AC-41A5-A187-972F0E1A7A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AC-41A5-A187-972F0E1A7A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AC-41A5-A187-972F0E1A7A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AC-41A5-A187-972F0E1A7AA2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0.53783665981420281</c:v>
                </c:pt>
                <c:pt idx="1">
                  <c:v>1.2590676167965489</c:v>
                </c:pt>
                <c:pt idx="2">
                  <c:v>0.94716746887648195</c:v>
                </c:pt>
                <c:pt idx="3">
                  <c:v>0.84213104027501107</c:v>
                </c:pt>
                <c:pt idx="4">
                  <c:v>0.29651993966230794</c:v>
                </c:pt>
                <c:pt idx="5">
                  <c:v>0.95872460625040024</c:v>
                </c:pt>
                <c:pt idx="6">
                  <c:v>1.9113309609203517</c:v>
                </c:pt>
                <c:pt idx="7">
                  <c:v>6.3197050802903831E-2</c:v>
                </c:pt>
                <c:pt idx="8">
                  <c:v>-0.44703705396145654</c:v>
                </c:pt>
                <c:pt idx="9">
                  <c:v>0.25056255880594147</c:v>
                </c:pt>
                <c:pt idx="10">
                  <c:v>0</c:v>
                </c:pt>
                <c:pt idx="11">
                  <c:v>0</c:v>
                </c:pt>
                <c:pt idx="12">
                  <c:v>0.73766583798737617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AC-41A5-A187-972F0E1A7AA2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-1.1177892023613234</c:v>
                </c:pt>
                <c:pt idx="1">
                  <c:v>-1.0714653455009522</c:v>
                </c:pt>
                <c:pt idx="2">
                  <c:v>-1.6430180888537436</c:v>
                </c:pt>
                <c:pt idx="3">
                  <c:v>-1.6813001066111388</c:v>
                </c:pt>
                <c:pt idx="4">
                  <c:v>-2.1595072643824587</c:v>
                </c:pt>
                <c:pt idx="5">
                  <c:v>-0.36590047184524988</c:v>
                </c:pt>
                <c:pt idx="6">
                  <c:v>-1.130329925782128</c:v>
                </c:pt>
                <c:pt idx="7">
                  <c:v>-0.12047615145799107</c:v>
                </c:pt>
                <c:pt idx="8">
                  <c:v>-1.0050510815800369</c:v>
                </c:pt>
                <c:pt idx="9">
                  <c:v>-0.91741591474400597</c:v>
                </c:pt>
                <c:pt idx="10">
                  <c:v>0</c:v>
                </c:pt>
                <c:pt idx="11">
                  <c:v>0</c:v>
                </c:pt>
                <c:pt idx="12">
                  <c:v>-1.131166926171403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AC-41A5-A187-972F0E1A7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D0-4A64-8426-A924DBC0C8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10583</c:v>
                </c:pt>
                <c:pt idx="1">
                  <c:v>10803</c:v>
                </c:pt>
                <c:pt idx="2">
                  <c:v>10704</c:v>
                </c:pt>
                <c:pt idx="3">
                  <c:v>8980</c:v>
                </c:pt>
                <c:pt idx="4">
                  <c:v>7370</c:v>
                </c:pt>
                <c:pt idx="5">
                  <c:v>8672</c:v>
                </c:pt>
                <c:pt idx="6">
                  <c:v>8258</c:v>
                </c:pt>
                <c:pt idx="7">
                  <c:v>9593</c:v>
                </c:pt>
                <c:pt idx="8">
                  <c:v>8557</c:v>
                </c:pt>
                <c:pt idx="9">
                  <c:v>9226</c:v>
                </c:pt>
                <c:pt idx="10">
                  <c:v>9595</c:v>
                </c:pt>
                <c:pt idx="11">
                  <c:v>9551</c:v>
                </c:pt>
                <c:pt idx="12">
                  <c:v>111892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D0-4A64-8426-A924DBC0C870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D0-4A64-8426-A924DBC0C870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9659</c:v>
                </c:pt>
                <c:pt idx="1">
                  <c:v>12449</c:v>
                </c:pt>
                <c:pt idx="2">
                  <c:v>17100</c:v>
                </c:pt>
                <c:pt idx="3">
                  <c:v>12237</c:v>
                </c:pt>
                <c:pt idx="4">
                  <c:v>11861</c:v>
                </c:pt>
                <c:pt idx="5">
                  <c:v>9593</c:v>
                </c:pt>
                <c:pt idx="6">
                  <c:v>10238</c:v>
                </c:pt>
                <c:pt idx="7">
                  <c:v>13529</c:v>
                </c:pt>
                <c:pt idx="8">
                  <c:v>11582</c:v>
                </c:pt>
                <c:pt idx="9">
                  <c:v>15797</c:v>
                </c:pt>
                <c:pt idx="10">
                  <c:v>11275</c:v>
                </c:pt>
                <c:pt idx="11">
                  <c:v>14923</c:v>
                </c:pt>
                <c:pt idx="12">
                  <c:v>150243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D0-4A64-8426-A924DBC0C870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D0-4A64-8426-A924DBC0C8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D0-4A64-8426-A924DBC0C870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D0-4A64-8426-A924DBC0C8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D0-4A64-8426-A924DBC0C8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5">
                  <c:v>14399</c:v>
                </c:pt>
                <c:pt idx="6">
                  <c:v>15232</c:v>
                </c:pt>
                <c:pt idx="7">
                  <c:v>15250</c:v>
                </c:pt>
                <c:pt idx="8">
                  <c:v>14944</c:v>
                </c:pt>
                <c:pt idx="9">
                  <c:v>17449</c:v>
                </c:pt>
                <c:pt idx="12">
                  <c:v>158312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D0-4A64-8426-A924DBC0C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D0-4A64-8426-A924DBC0C8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D0-4A64-8426-A924DBC0C8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D0-4A64-8426-A924DBC0C8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D0-4A64-8426-A924DBC0C8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D0-4A64-8426-A924DBC0C8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D0-4A64-8426-A924DBC0C8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D0-4A64-8426-A924DBC0C8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D0-4A64-8426-A924DBC0C8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D0-4A64-8426-A924DBC0C8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D0-4A64-8426-A924DBC0C8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D0-4A64-8426-A924DBC0C8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D0-4A64-8426-A924DBC0C8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D0-4A64-8426-A924DBC0C870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0.14483762254901955</c:v>
                </c:pt>
                <c:pt idx="1">
                  <c:v>-0.116558639410559</c:v>
                </c:pt>
                <c:pt idx="2">
                  <c:v>-2.5208671783093495E-3</c:v>
                </c:pt>
                <c:pt idx="3">
                  <c:v>-0.15958580782701381</c:v>
                </c:pt>
                <c:pt idx="4">
                  <c:v>-5.9535160905840323E-2</c:v>
                </c:pt>
                <c:pt idx="5">
                  <c:v>-0.13907324364723472</c:v>
                </c:pt>
                <c:pt idx="6">
                  <c:v>2.6415094339622636E-2</c:v>
                </c:pt>
                <c:pt idx="7">
                  <c:v>0.12198351971748078</c:v>
                </c:pt>
                <c:pt idx="8">
                  <c:v>8.6915412029965777E-2</c:v>
                </c:pt>
                <c:pt idx="9">
                  <c:v>-0.13567465821279967</c:v>
                </c:pt>
                <c:pt idx="12">
                  <c:v>-3.7810044185664915E-2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D0-4A64-8426-A924DBC0C870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0.41235944439194938</c:v>
                </c:pt>
                <c:pt idx="1">
                  <c:v>0.4761640285105988</c:v>
                </c:pt>
                <c:pt idx="2">
                  <c:v>0.66349028400597909</c:v>
                </c:pt>
                <c:pt idx="3">
                  <c:v>0.8437639198218263</c:v>
                </c:pt>
                <c:pt idx="4">
                  <c:v>1.1412483039348711</c:v>
                </c:pt>
                <c:pt idx="5">
                  <c:v>0.66040129151291516</c:v>
                </c:pt>
                <c:pt idx="6">
                  <c:v>0.84451441026883023</c:v>
                </c:pt>
                <c:pt idx="7">
                  <c:v>0.58970082351714792</c:v>
                </c:pt>
                <c:pt idx="8">
                  <c:v>0.74640645085894586</c:v>
                </c:pt>
                <c:pt idx="9">
                  <c:v>0.89128549750704522</c:v>
                </c:pt>
                <c:pt idx="12">
                  <c:v>0.70694153925775782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D0-4A64-8426-A924DBC0C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A9-45E2-B8C1-7A31AD17DD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10.204116638078903</c:v>
                </c:pt>
                <c:pt idx="1">
                  <c:v>10.188824662813103</c:v>
                </c:pt>
                <c:pt idx="2">
                  <c:v>11.291782086795937</c:v>
                </c:pt>
                <c:pt idx="3">
                  <c:v>8.0994475138121551</c:v>
                </c:pt>
                <c:pt idx="4">
                  <c:v>6.518987341772152</c:v>
                </c:pt>
                <c:pt idx="5">
                  <c:v>6.2342569269521411</c:v>
                </c:pt>
                <c:pt idx="6">
                  <c:v>9.6816239316239319</c:v>
                </c:pt>
                <c:pt idx="7">
                  <c:v>7.2594142259414225</c:v>
                </c:pt>
                <c:pt idx="8">
                  <c:v>8.6227722772277229</c:v>
                </c:pt>
                <c:pt idx="9">
                  <c:v>8.3212669683257925</c:v>
                </c:pt>
                <c:pt idx="10">
                  <c:v>8.8154506437768241</c:v>
                </c:pt>
                <c:pt idx="11">
                  <c:v>13.002333722287048</c:v>
                </c:pt>
                <c:pt idx="12">
                  <c:v>9.3788204027394464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9-45E2-B8C1-7A31AD17DDE0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A9-45E2-B8C1-7A31AD17DDE0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7.3069016152716593</c:v>
                </c:pt>
                <c:pt idx="1">
                  <c:v>7.6997971602434081</c:v>
                </c:pt>
                <c:pt idx="2">
                  <c:v>4.5830090791180282</c:v>
                </c:pt>
                <c:pt idx="3">
                  <c:v>8.2644444444444449</c:v>
                </c:pt>
                <c:pt idx="4">
                  <c:v>9.8229166666666661</c:v>
                </c:pt>
                <c:pt idx="5">
                  <c:v>12.960893854748603</c:v>
                </c:pt>
                <c:pt idx="6">
                  <c:v>13.676595744680851</c:v>
                </c:pt>
                <c:pt idx="7">
                  <c:v>8.1945205479452063</c:v>
                </c:pt>
                <c:pt idx="8">
                  <c:v>4.7848410757946214</c:v>
                </c:pt>
                <c:pt idx="9">
                  <c:v>6.2121212121212119</c:v>
                </c:pt>
                <c:pt idx="10">
                  <c:v>5.2242798353909468</c:v>
                </c:pt>
                <c:pt idx="11">
                  <c:v>5.8742514970059876</c:v>
                </c:pt>
                <c:pt idx="12">
                  <c:v>6.613911290322581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A9-45E2-B8C1-7A31AD17DDE0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A9-45E2-B8C1-7A31AD17DD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A9-45E2-B8C1-7A31AD17DDE0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A9-45E2-B8C1-7A31AD17DD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A9-45E2-B8C1-7A31AD17DD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5">
                  <c:v>6.8303393213572852</c:v>
                </c:pt>
                <c:pt idx="6">
                  <c:v>6.9790476190476189</c:v>
                </c:pt>
                <c:pt idx="7">
                  <c:v>7.5965217391304352</c:v>
                </c:pt>
                <c:pt idx="8">
                  <c:v>7.6707818930041149</c:v>
                </c:pt>
                <c:pt idx="9">
                  <c:v>7.9536152796725785</c:v>
                </c:pt>
                <c:pt idx="10">
                  <c:v>0</c:v>
                </c:pt>
                <c:pt idx="11">
                  <c:v>0</c:v>
                </c:pt>
                <c:pt idx="12">
                  <c:v>6.9687314759928869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A9-45E2-B8C1-7A31AD17D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1FA9-45E2-B8C1-7A31AD17DDE0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</c:v>
                      </c:pt>
                      <c:pt idx="1">
                        <c:v>9.4146341463414629</c:v>
                      </c:pt>
                      <c:pt idx="2">
                        <c:v>12.169139465875372</c:v>
                      </c:pt>
                      <c:pt idx="3">
                        <c:v>16.604166666666668</c:v>
                      </c:pt>
                      <c:pt idx="4">
                        <c:v>14.590452261306533</c:v>
                      </c:pt>
                      <c:pt idx="5">
                        <c:v>4.7831498324557202</c:v>
                      </c:pt>
                      <c:pt idx="6">
                        <c:v>13.025882352941176</c:v>
                      </c:pt>
                      <c:pt idx="7">
                        <c:v>9.3961218836565106</c:v>
                      </c:pt>
                      <c:pt idx="8">
                        <c:v>7.9540229885057467</c:v>
                      </c:pt>
                      <c:pt idx="9">
                        <c:v>7.3981191222570537</c:v>
                      </c:pt>
                      <c:pt idx="10">
                        <c:v>8.9674220963172804</c:v>
                      </c:pt>
                      <c:pt idx="11">
                        <c:v>6.4748110831234253</c:v>
                      </c:pt>
                      <c:pt idx="12">
                        <c:v>7.9309434486591632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1FA9-45E2-B8C1-7A31AD17DD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A9-45E2-B8C1-7A31AD17DD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A9-45E2-B8C1-7A31AD17DD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A9-45E2-B8C1-7A31AD17DD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A9-45E2-B8C1-7A31AD17DD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A9-45E2-B8C1-7A31AD17DD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A9-45E2-B8C1-7A31AD17DD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A9-45E2-B8C1-7A31AD17DD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A9-45E2-B8C1-7A31AD17DD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A9-45E2-B8C1-7A31AD17DD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A9-45E2-B8C1-7A31AD17DD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A9-45E2-B8C1-7A31AD17DD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A9-45E2-B8C1-7A31AD17DD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A9-45E2-B8C1-7A31AD17DDE0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-1.0361647043451194</c:v>
                </c:pt>
                <c:pt idx="1">
                  <c:v>1.3888339949167552</c:v>
                </c:pt>
                <c:pt idx="2">
                  <c:v>0.10144310845805027</c:v>
                </c:pt>
                <c:pt idx="3">
                  <c:v>1.3324685432611236</c:v>
                </c:pt>
                <c:pt idx="4">
                  <c:v>-5.1204314289539354</c:v>
                </c:pt>
                <c:pt idx="5">
                  <c:v>0.20000756780278284</c:v>
                </c:pt>
                <c:pt idx="6">
                  <c:v>-2.9104554865424959E-2</c:v>
                </c:pt>
                <c:pt idx="7">
                  <c:v>-0.44182634346543548</c:v>
                </c:pt>
                <c:pt idx="8">
                  <c:v>1.1163959280918343</c:v>
                </c:pt>
                <c:pt idx="9">
                  <c:v>0.40736746117345124</c:v>
                </c:pt>
                <c:pt idx="10">
                  <c:v>0</c:v>
                </c:pt>
                <c:pt idx="11">
                  <c:v>0</c:v>
                </c:pt>
                <c:pt idx="12">
                  <c:v>-1.7389780398639587E-2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A9-45E2-B8C1-7A31AD17DDE0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-4.9912200157656992</c:v>
                </c:pt>
                <c:pt idx="1">
                  <c:v>-3.2566916988241825</c:v>
                </c:pt>
                <c:pt idx="2">
                  <c:v>-4.7978061831814793</c:v>
                </c:pt>
                <c:pt idx="3">
                  <c:v>-0.53620973978180064</c:v>
                </c:pt>
                <c:pt idx="4">
                  <c:v>1.4217666977251548</c:v>
                </c:pt>
                <c:pt idx="5">
                  <c:v>0.5960823944051441</c:v>
                </c:pt>
                <c:pt idx="6">
                  <c:v>-2.7025763125763129</c:v>
                </c:pt>
                <c:pt idx="7">
                  <c:v>0.33710751318901266</c:v>
                </c:pt>
                <c:pt idx="8">
                  <c:v>-0.95199038422360793</c:v>
                </c:pt>
                <c:pt idx="9">
                  <c:v>-0.36765168865321396</c:v>
                </c:pt>
                <c:pt idx="10">
                  <c:v>0</c:v>
                </c:pt>
                <c:pt idx="11">
                  <c:v>0</c:v>
                </c:pt>
                <c:pt idx="12">
                  <c:v>-2.094533567171653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A9-45E2-B8C1-7A31AD17D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B9-47A4-8E7B-071D25CA46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9.2325123152709363</c:v>
                </c:pt>
                <c:pt idx="1">
                  <c:v>6.9308125502815772</c:v>
                </c:pt>
                <c:pt idx="2">
                  <c:v>7.7352138307552316</c:v>
                </c:pt>
                <c:pt idx="3">
                  <c:v>7.7580357142857146</c:v>
                </c:pt>
                <c:pt idx="4">
                  <c:v>9.119877049180328</c:v>
                </c:pt>
                <c:pt idx="5">
                  <c:v>7.6301775147928996</c:v>
                </c:pt>
                <c:pt idx="6">
                  <c:v>8.7026066350710902</c:v>
                </c:pt>
                <c:pt idx="7">
                  <c:v>8.8407596785975162</c:v>
                </c:pt>
                <c:pt idx="8">
                  <c:v>9.1088082901554408</c:v>
                </c:pt>
                <c:pt idx="9">
                  <c:v>8.2882096069869</c:v>
                </c:pt>
                <c:pt idx="10">
                  <c:v>5.7645631067961167</c:v>
                </c:pt>
                <c:pt idx="11">
                  <c:v>6.3040201005025125</c:v>
                </c:pt>
                <c:pt idx="12">
                  <c:v>8.137191100167092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B9-47A4-8E7B-071D25CA462F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B9-47A4-8E7B-071D25CA462F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6.2176258992805753</c:v>
                </c:pt>
                <c:pt idx="1">
                  <c:v>5.9796380090497738</c:v>
                </c:pt>
                <c:pt idx="2">
                  <c:v>5.2607385079125848</c:v>
                </c:pt>
                <c:pt idx="3">
                  <c:v>9.519154557463672</c:v>
                </c:pt>
                <c:pt idx="4">
                  <c:v>8.5892307692307686</c:v>
                </c:pt>
                <c:pt idx="5">
                  <c:v>9.0412979351032448</c:v>
                </c:pt>
                <c:pt idx="6">
                  <c:v>7.4050387596899228</c:v>
                </c:pt>
                <c:pt idx="7">
                  <c:v>6.9071883530482259</c:v>
                </c:pt>
                <c:pt idx="8">
                  <c:v>6.6670353982300883</c:v>
                </c:pt>
                <c:pt idx="9">
                  <c:v>6.0141467727674627</c:v>
                </c:pt>
                <c:pt idx="10">
                  <c:v>6.8518518518518521</c:v>
                </c:pt>
                <c:pt idx="11">
                  <c:v>5.157782515991471</c:v>
                </c:pt>
                <c:pt idx="12">
                  <c:v>6.6787385554425232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B9-47A4-8E7B-071D25CA462F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B9-47A4-8E7B-071D25CA46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B9-47A4-8E7B-071D25CA462F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B9-47A4-8E7B-071D25CA46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B9-47A4-8E7B-071D25CA46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5">
                  <c:v>7.024236037934668</c:v>
                </c:pt>
                <c:pt idx="6">
                  <c:v>5.4546912590216516</c:v>
                </c:pt>
                <c:pt idx="7">
                  <c:v>5.6917431192660555</c:v>
                </c:pt>
                <c:pt idx="8">
                  <c:v>6.1805447470817123</c:v>
                </c:pt>
                <c:pt idx="9">
                  <c:v>6.4866151100535392</c:v>
                </c:pt>
                <c:pt idx="10">
                  <c:v>0</c:v>
                </c:pt>
                <c:pt idx="11">
                  <c:v>0</c:v>
                </c:pt>
                <c:pt idx="12">
                  <c:v>5.8705416116248346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B9-47A4-8E7B-071D25CA4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B9-47A4-8E7B-071D25CA46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B9-47A4-8E7B-071D25CA46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B9-47A4-8E7B-071D25CA46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B9-47A4-8E7B-071D25CA46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B9-47A4-8E7B-071D25CA46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B9-47A4-8E7B-071D25CA46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B9-47A4-8E7B-071D25CA46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B9-47A4-8E7B-071D25CA46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B9-47A4-8E7B-071D25CA46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B9-47A4-8E7B-071D25CA46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B9-47A4-8E7B-071D25CA46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B9-47A4-8E7B-071D25CA46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B9-47A4-8E7B-071D25CA462F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0.32379864183724738</c:v>
                </c:pt>
                <c:pt idx="1">
                  <c:v>0.39455203466886957</c:v>
                </c:pt>
                <c:pt idx="2">
                  <c:v>0.56777883931542039</c:v>
                </c:pt>
                <c:pt idx="3">
                  <c:v>0.87502714047912011</c:v>
                </c:pt>
                <c:pt idx="4">
                  <c:v>-0.3853320431172218</c:v>
                </c:pt>
                <c:pt idx="5">
                  <c:v>0.80897185006774031</c:v>
                </c:pt>
                <c:pt idx="6">
                  <c:v>-1.3196677153373226</c:v>
                </c:pt>
                <c:pt idx="7">
                  <c:v>-2.0265667398888745</c:v>
                </c:pt>
                <c:pt idx="8">
                  <c:v>-2.3765022327840599</c:v>
                </c:pt>
                <c:pt idx="9">
                  <c:v>1.2036414889504217</c:v>
                </c:pt>
                <c:pt idx="10">
                  <c:v>0</c:v>
                </c:pt>
                <c:pt idx="11">
                  <c:v>0</c:v>
                </c:pt>
                <c:pt idx="12">
                  <c:v>8.4578488164897436E-2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B9-47A4-8E7B-071D25CA462F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-3.7267798311945031</c:v>
                </c:pt>
                <c:pt idx="1">
                  <c:v>-1.6873859175419677</c:v>
                </c:pt>
                <c:pt idx="2">
                  <c:v>-1.5768597160420148</c:v>
                </c:pt>
                <c:pt idx="3">
                  <c:v>-2.175691500635863</c:v>
                </c:pt>
                <c:pt idx="4">
                  <c:v>-3.6943982814867393</c:v>
                </c:pt>
                <c:pt idx="5">
                  <c:v>-0.60594147685823163</c:v>
                </c:pt>
                <c:pt idx="6">
                  <c:v>-3.2479153760494386</c:v>
                </c:pt>
                <c:pt idx="7">
                  <c:v>-3.1490165593314607</c:v>
                </c:pt>
                <c:pt idx="8">
                  <c:v>-2.9282635430737285</c:v>
                </c:pt>
                <c:pt idx="9">
                  <c:v>-1.8015944969333608</c:v>
                </c:pt>
                <c:pt idx="10">
                  <c:v>0</c:v>
                </c:pt>
                <c:pt idx="11">
                  <c:v>0</c:v>
                </c:pt>
                <c:pt idx="12">
                  <c:v>-2.4282937259378956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B9-47A4-8E7B-071D25CA4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AB-40B7-9585-C2916431F0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11.540636042402827</c:v>
                </c:pt>
                <c:pt idx="1">
                  <c:v>8.0399999999999991</c:v>
                </c:pt>
                <c:pt idx="2">
                  <c:v>6.99</c:v>
                </c:pt>
                <c:pt idx="3">
                  <c:v>10.559633027522937</c:v>
                </c:pt>
                <c:pt idx="4">
                  <c:v>9.0594594594594593</c:v>
                </c:pt>
                <c:pt idx="5">
                  <c:v>7.4</c:v>
                </c:pt>
                <c:pt idx="6">
                  <c:v>7.8377281947261661</c:v>
                </c:pt>
                <c:pt idx="7">
                  <c:v>7.0586734693877551</c:v>
                </c:pt>
                <c:pt idx="8">
                  <c:v>8.5381526104417667</c:v>
                </c:pt>
                <c:pt idx="9">
                  <c:v>7.0607476635514015</c:v>
                </c:pt>
                <c:pt idx="10">
                  <c:v>6.9944751381215466</c:v>
                </c:pt>
                <c:pt idx="11">
                  <c:v>5.9863945578231297</c:v>
                </c:pt>
                <c:pt idx="12">
                  <c:v>7.992798079487863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AB-40B7-9585-C2916431F00D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AB-40B7-9585-C2916431F00D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8.4686098654708513</c:v>
                </c:pt>
                <c:pt idx="1">
                  <c:v>5.5279503105590067</c:v>
                </c:pt>
                <c:pt idx="2">
                  <c:v>8.4092592592592599</c:v>
                </c:pt>
                <c:pt idx="3">
                  <c:v>10.045028142589118</c:v>
                </c:pt>
                <c:pt idx="4">
                  <c:v>11.530909090909091</c:v>
                </c:pt>
                <c:pt idx="5">
                  <c:v>21.8125</c:v>
                </c:pt>
                <c:pt idx="6">
                  <c:v>9.2523020257826882</c:v>
                </c:pt>
                <c:pt idx="7">
                  <c:v>10.574866310160427</c:v>
                </c:pt>
                <c:pt idx="8">
                  <c:v>6.9741176470588231</c:v>
                </c:pt>
                <c:pt idx="9">
                  <c:v>7.5658263305322127</c:v>
                </c:pt>
                <c:pt idx="10">
                  <c:v>7.7903780068728521</c:v>
                </c:pt>
                <c:pt idx="11">
                  <c:v>5.7267605633802816</c:v>
                </c:pt>
                <c:pt idx="12">
                  <c:v>8.6839999999999993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AB-40B7-9585-C2916431F00D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AB-40B7-9585-C2916431F0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AB-40B7-9585-C2916431F00D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AB-40B7-9585-C2916431F0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AB-40B7-9585-C2916431F0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0</c:v>
                </c:pt>
                <c:pt idx="11">
                  <c:v>0</c:v>
                </c:pt>
                <c:pt idx="12">
                  <c:v>6.431958274063537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AB-40B7-9585-C2916431F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AB-40B7-9585-C2916431F0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AB-40B7-9585-C2916431F0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AB-40B7-9585-C2916431F0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AB-40B7-9585-C2916431F0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AB-40B7-9585-C2916431F0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AB-40B7-9585-C2916431F0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AB-40B7-9585-C2916431F0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AB-40B7-9585-C2916431F0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AB-40B7-9585-C2916431F0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AB-40B7-9585-C2916431F0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AB-40B7-9585-C2916431F0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AB-40B7-9585-C2916431F0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AB-40B7-9585-C2916431F00D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-0.46203947368420994</c:v>
                </c:pt>
                <c:pt idx="1">
                  <c:v>-1.4890649777940261</c:v>
                </c:pt>
                <c:pt idx="2">
                  <c:v>-2.3158034226866571</c:v>
                </c:pt>
                <c:pt idx="3">
                  <c:v>-1.5561497326203204</c:v>
                </c:pt>
                <c:pt idx="4">
                  <c:v>1.1434787091452732</c:v>
                </c:pt>
                <c:pt idx="5">
                  <c:v>-0.72509157509157518</c:v>
                </c:pt>
                <c:pt idx="6">
                  <c:v>-3.1007952234219918</c:v>
                </c:pt>
                <c:pt idx="7">
                  <c:v>-0.54093961657674239</c:v>
                </c:pt>
                <c:pt idx="8">
                  <c:v>-1.4214714714714711</c:v>
                </c:pt>
                <c:pt idx="9">
                  <c:v>0.45115175673768793</c:v>
                </c:pt>
                <c:pt idx="10">
                  <c:v>0</c:v>
                </c:pt>
                <c:pt idx="11">
                  <c:v>0</c:v>
                </c:pt>
                <c:pt idx="12">
                  <c:v>-1.6532599119085907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AB-40B7-9585-C2916431F00D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-5.0468860424028268</c:v>
                </c:pt>
                <c:pt idx="1">
                  <c:v>-2.3885967503692758</c:v>
                </c:pt>
                <c:pt idx="2">
                  <c:v>-1.0181690140845072</c:v>
                </c:pt>
                <c:pt idx="3">
                  <c:v>-3.7483585177190148</c:v>
                </c:pt>
                <c:pt idx="4">
                  <c:v>-2.2821009688934213</c:v>
                </c:pt>
                <c:pt idx="5">
                  <c:v>-1.9904761904761905</c:v>
                </c:pt>
                <c:pt idx="6">
                  <c:v>0.26318923646649495</c:v>
                </c:pt>
                <c:pt idx="7">
                  <c:v>0.33990304306776054</c:v>
                </c:pt>
                <c:pt idx="8">
                  <c:v>-2.1325970548862108</c:v>
                </c:pt>
                <c:pt idx="9">
                  <c:v>-0.63640555828824397</c:v>
                </c:pt>
                <c:pt idx="10">
                  <c:v>0</c:v>
                </c:pt>
                <c:pt idx="11">
                  <c:v>0</c:v>
                </c:pt>
                <c:pt idx="12">
                  <c:v>-1.868397367708206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AB-40B7-9585-C2916431F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C1-44AE-A540-F1D9ED584A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4.8284671532846719</c:v>
                </c:pt>
                <c:pt idx="1">
                  <c:v>11.26046511627907</c:v>
                </c:pt>
                <c:pt idx="2">
                  <c:v>6.7069486404833834</c:v>
                </c:pt>
                <c:pt idx="3">
                  <c:v>9.286363636363637</c:v>
                </c:pt>
                <c:pt idx="4">
                  <c:v>4.7461538461538462</c:v>
                </c:pt>
                <c:pt idx="5">
                  <c:v>11.947916666666666</c:v>
                </c:pt>
                <c:pt idx="6">
                  <c:v>9.283185840707965</c:v>
                </c:pt>
                <c:pt idx="7">
                  <c:v>6.502092050209205</c:v>
                </c:pt>
                <c:pt idx="8">
                  <c:v>8.31958762886598</c:v>
                </c:pt>
                <c:pt idx="9">
                  <c:v>6.6589147286821708</c:v>
                </c:pt>
                <c:pt idx="10">
                  <c:v>7.4927536231884062</c:v>
                </c:pt>
                <c:pt idx="11">
                  <c:v>8.478494623655914</c:v>
                </c:pt>
                <c:pt idx="12">
                  <c:v>7.4695512820512819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C1-44AE-A540-F1D9ED584AE3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C1-44AE-A540-F1D9ED584AE3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6.4970149253731346</c:v>
                </c:pt>
                <c:pt idx="1">
                  <c:v>5.3178807947019866</c:v>
                </c:pt>
                <c:pt idx="2">
                  <c:v>7.3270524899057872</c:v>
                </c:pt>
                <c:pt idx="3">
                  <c:v>8.2398989898989896</c:v>
                </c:pt>
                <c:pt idx="4">
                  <c:v>6.2099502487562193</c:v>
                </c:pt>
                <c:pt idx="5">
                  <c:v>7.7713178294573639</c:v>
                </c:pt>
                <c:pt idx="6">
                  <c:v>8.0470588235294116</c:v>
                </c:pt>
                <c:pt idx="7">
                  <c:v>8.117886178861788</c:v>
                </c:pt>
                <c:pt idx="8">
                  <c:v>7.7423469387755102</c:v>
                </c:pt>
                <c:pt idx="9">
                  <c:v>6.4631578947368418</c:v>
                </c:pt>
                <c:pt idx="10">
                  <c:v>5.5765379113018598</c:v>
                </c:pt>
                <c:pt idx="11">
                  <c:v>4.9232175502742228</c:v>
                </c:pt>
                <c:pt idx="12">
                  <c:v>6.5600953895071541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C1-44AE-A540-F1D9ED584AE3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C1-44AE-A540-F1D9ED584A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C1-44AE-A540-F1D9ED584AE3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C1-44AE-A540-F1D9ED584A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C1-44AE-A540-F1D9ED584A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5">
                  <c:v>12.087912087912088</c:v>
                </c:pt>
                <c:pt idx="6">
                  <c:v>8.3801369863013697</c:v>
                </c:pt>
                <c:pt idx="7">
                  <c:v>10.188235294117646</c:v>
                </c:pt>
                <c:pt idx="8">
                  <c:v>6.8756476683937819</c:v>
                </c:pt>
                <c:pt idx="9">
                  <c:v>5.7251700680272108</c:v>
                </c:pt>
                <c:pt idx="10">
                  <c:v>0</c:v>
                </c:pt>
                <c:pt idx="11">
                  <c:v>0</c:v>
                </c:pt>
                <c:pt idx="12">
                  <c:v>6.5569693464430303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C1-44AE-A540-F1D9ED584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C1-44AE-A540-F1D9ED584A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C1-44AE-A540-F1D9ED584A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C1-44AE-A540-F1D9ED584A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C1-44AE-A540-F1D9ED584A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C1-44AE-A540-F1D9ED584A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C1-44AE-A540-F1D9ED584A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C1-44AE-A540-F1D9ED584A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C1-44AE-A540-F1D9ED584A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C1-44AE-A540-F1D9ED584A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C1-44AE-A540-F1D9ED584A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C1-44AE-A540-F1D9ED584A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C1-44AE-A540-F1D9ED584A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C1-44AE-A540-F1D9ED584AE3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-0.58532165508909628</c:v>
                </c:pt>
                <c:pt idx="1">
                  <c:v>0.98363762545376954</c:v>
                </c:pt>
                <c:pt idx="2">
                  <c:v>-0.21827116078577635</c:v>
                </c:pt>
                <c:pt idx="3">
                  <c:v>0.29929728433459957</c:v>
                </c:pt>
                <c:pt idx="4">
                  <c:v>-0.70021651895262593</c:v>
                </c:pt>
                <c:pt idx="5">
                  <c:v>4.1574101574101574</c:v>
                </c:pt>
                <c:pt idx="6">
                  <c:v>-7.1639663444823753E-2</c:v>
                </c:pt>
                <c:pt idx="7">
                  <c:v>2.2260972094851299</c:v>
                </c:pt>
                <c:pt idx="8">
                  <c:v>-0.80455537729149729</c:v>
                </c:pt>
                <c:pt idx="9">
                  <c:v>-2.0767056646808779</c:v>
                </c:pt>
                <c:pt idx="10">
                  <c:v>0</c:v>
                </c:pt>
                <c:pt idx="11">
                  <c:v>0</c:v>
                </c:pt>
                <c:pt idx="12">
                  <c:v>-0.24403238732695609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C1-44AE-A540-F1D9ED584AE3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-0.15404854863350881</c:v>
                </c:pt>
                <c:pt idx="1">
                  <c:v>-6.092303681301491</c:v>
                </c:pt>
                <c:pt idx="2">
                  <c:v>-1.0466070845061539</c:v>
                </c:pt>
                <c:pt idx="3">
                  <c:v>-3.6243720515109024</c:v>
                </c:pt>
                <c:pt idx="4">
                  <c:v>5.0372117244457675</c:v>
                </c:pt>
                <c:pt idx="5">
                  <c:v>0.13999542124542153</c:v>
                </c:pt>
                <c:pt idx="6">
                  <c:v>-0.90304885440659532</c:v>
                </c:pt>
                <c:pt idx="7">
                  <c:v>3.6861432439084414</c:v>
                </c:pt>
                <c:pt idx="8">
                  <c:v>-1.4439399604721981</c:v>
                </c:pt>
                <c:pt idx="9">
                  <c:v>-0.93374466065495998</c:v>
                </c:pt>
                <c:pt idx="10">
                  <c:v>0</c:v>
                </c:pt>
                <c:pt idx="11">
                  <c:v>0</c:v>
                </c:pt>
                <c:pt idx="12">
                  <c:v>-0.8210620372944879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C1-44AE-A540-F1D9ED584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40-463E-986C-42D3FD8EE0A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11.540636042402827</c:v>
                </c:pt>
                <c:pt idx="1">
                  <c:v>8.0399999999999991</c:v>
                </c:pt>
                <c:pt idx="2">
                  <c:v>6.99</c:v>
                </c:pt>
                <c:pt idx="3">
                  <c:v>10.559633027522937</c:v>
                </c:pt>
                <c:pt idx="4">
                  <c:v>9.0594594594594593</c:v>
                </c:pt>
                <c:pt idx="5">
                  <c:v>7.4</c:v>
                </c:pt>
                <c:pt idx="6">
                  <c:v>7.8377281947261661</c:v>
                </c:pt>
                <c:pt idx="7">
                  <c:v>7.0586734693877551</c:v>
                </c:pt>
                <c:pt idx="8">
                  <c:v>8.5381526104417667</c:v>
                </c:pt>
                <c:pt idx="9">
                  <c:v>7.0607476635514015</c:v>
                </c:pt>
                <c:pt idx="10">
                  <c:v>6.9944751381215466</c:v>
                </c:pt>
                <c:pt idx="11">
                  <c:v>5.9863945578231297</c:v>
                </c:pt>
                <c:pt idx="12">
                  <c:v>7.992798079487863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40-463E-986C-42D3FD8EE0A3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40-463E-986C-42D3FD8EE0A3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8.4686098654708513</c:v>
                </c:pt>
                <c:pt idx="1">
                  <c:v>5.5279503105590067</c:v>
                </c:pt>
                <c:pt idx="2">
                  <c:v>8.4092592592592599</c:v>
                </c:pt>
                <c:pt idx="3">
                  <c:v>10.045028142589118</c:v>
                </c:pt>
                <c:pt idx="4">
                  <c:v>11.530909090909091</c:v>
                </c:pt>
                <c:pt idx="5">
                  <c:v>21.8125</c:v>
                </c:pt>
                <c:pt idx="6">
                  <c:v>9.2523020257826882</c:v>
                </c:pt>
                <c:pt idx="7">
                  <c:v>10.574866310160427</c:v>
                </c:pt>
                <c:pt idx="8">
                  <c:v>6.9741176470588231</c:v>
                </c:pt>
                <c:pt idx="9">
                  <c:v>7.5658263305322127</c:v>
                </c:pt>
                <c:pt idx="10">
                  <c:v>7.7903780068728521</c:v>
                </c:pt>
                <c:pt idx="11">
                  <c:v>5.7267605633802816</c:v>
                </c:pt>
                <c:pt idx="12">
                  <c:v>8.6839999999999993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40-463E-986C-42D3FD8EE0A3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40-463E-986C-42D3FD8EE0A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40-463E-986C-42D3FD8EE0A3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40-463E-986C-42D3FD8EE0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E40-463E-986C-42D3FD8EE0A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0</c:v>
                </c:pt>
                <c:pt idx="11">
                  <c:v>0</c:v>
                </c:pt>
                <c:pt idx="12">
                  <c:v>6.431958274063537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40-463E-986C-42D3FD8EE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40-463E-986C-42D3FD8EE0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40-463E-986C-42D3FD8EE0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40-463E-986C-42D3FD8EE0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40-463E-986C-42D3FD8EE0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40-463E-986C-42D3FD8EE0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40-463E-986C-42D3FD8EE0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40-463E-986C-42D3FD8EE0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40-463E-986C-42D3FD8EE0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40-463E-986C-42D3FD8EE0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40-463E-986C-42D3FD8EE0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40-463E-986C-42D3FD8EE0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40-463E-986C-42D3FD8EE0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40-463E-986C-42D3FD8EE0A3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-0.46203947368420994</c:v>
                </c:pt>
                <c:pt idx="1">
                  <c:v>-1.4890649777940261</c:v>
                </c:pt>
                <c:pt idx="2">
                  <c:v>-2.3158034226866571</c:v>
                </c:pt>
                <c:pt idx="3">
                  <c:v>-1.5561497326203204</c:v>
                </c:pt>
                <c:pt idx="4">
                  <c:v>1.1434787091452732</c:v>
                </c:pt>
                <c:pt idx="5">
                  <c:v>-0.72509157509157518</c:v>
                </c:pt>
                <c:pt idx="6">
                  <c:v>-3.1007952234219918</c:v>
                </c:pt>
                <c:pt idx="7">
                  <c:v>-0.54093961657674239</c:v>
                </c:pt>
                <c:pt idx="8">
                  <c:v>-1.4214714714714711</c:v>
                </c:pt>
                <c:pt idx="9">
                  <c:v>0.45115175673768793</c:v>
                </c:pt>
                <c:pt idx="10">
                  <c:v>0</c:v>
                </c:pt>
                <c:pt idx="11">
                  <c:v>0</c:v>
                </c:pt>
                <c:pt idx="12">
                  <c:v>-1.6532599119085907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40-463E-986C-42D3FD8EE0A3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-5.0468860424028268</c:v>
                </c:pt>
                <c:pt idx="1">
                  <c:v>-2.3885967503692758</c:v>
                </c:pt>
                <c:pt idx="2">
                  <c:v>-1.0181690140845072</c:v>
                </c:pt>
                <c:pt idx="3">
                  <c:v>-3.7483585177190148</c:v>
                </c:pt>
                <c:pt idx="4">
                  <c:v>-2.2821009688934213</c:v>
                </c:pt>
                <c:pt idx="5">
                  <c:v>-1.9904761904761905</c:v>
                </c:pt>
                <c:pt idx="6">
                  <c:v>0.26318923646649495</c:v>
                </c:pt>
                <c:pt idx="7">
                  <c:v>0.33990304306776054</c:v>
                </c:pt>
                <c:pt idx="8">
                  <c:v>-2.1325970548862108</c:v>
                </c:pt>
                <c:pt idx="9">
                  <c:v>-0.63640555828824397</c:v>
                </c:pt>
                <c:pt idx="10">
                  <c:v>0</c:v>
                </c:pt>
                <c:pt idx="11">
                  <c:v>0</c:v>
                </c:pt>
                <c:pt idx="12">
                  <c:v>-1.868397367708206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40-463E-986C-42D3FD8EE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C4-440E-ABE8-B9A2E6F703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4.333333333333333</c:v>
                </c:pt>
                <c:pt idx="1">
                  <c:v>7.5467625899280577</c:v>
                </c:pt>
                <c:pt idx="2">
                  <c:v>7.5755395683453237</c:v>
                </c:pt>
                <c:pt idx="3">
                  <c:v>21.74074074074074</c:v>
                </c:pt>
                <c:pt idx="4">
                  <c:v>11.8</c:v>
                </c:pt>
                <c:pt idx="5">
                  <c:v>10.545454545454545</c:v>
                </c:pt>
                <c:pt idx="6">
                  <c:v>7.2</c:v>
                </c:pt>
                <c:pt idx="7">
                  <c:v>2.25</c:v>
                </c:pt>
                <c:pt idx="8">
                  <c:v>10.8</c:v>
                </c:pt>
                <c:pt idx="9">
                  <c:v>6.7592592592592595</c:v>
                </c:pt>
                <c:pt idx="10">
                  <c:v>6.143790849673203</c:v>
                </c:pt>
                <c:pt idx="11">
                  <c:v>6.867924528301887</c:v>
                </c:pt>
                <c:pt idx="12">
                  <c:v>7.1307506053268765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4-440E-ABE8-B9A2E6F7039B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C4-440E-ABE8-B9A2E6F7039B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8.0399999999999991</c:v>
                </c:pt>
                <c:pt idx="1">
                  <c:v>6.1146496815286628</c:v>
                </c:pt>
                <c:pt idx="2">
                  <c:v>7.4393939393939394</c:v>
                </c:pt>
                <c:pt idx="3">
                  <c:v>8.5</c:v>
                </c:pt>
                <c:pt idx="4">
                  <c:v>4</c:v>
                </c:pt>
                <c:pt idx="5">
                  <c:v>27</c:v>
                </c:pt>
                <c:pt idx="6">
                  <c:v>7.625</c:v>
                </c:pt>
                <c:pt idx="7">
                  <c:v>15.439024390243903</c:v>
                </c:pt>
                <c:pt idx="8">
                  <c:v>5.8125</c:v>
                </c:pt>
                <c:pt idx="9">
                  <c:v>14.13903743315508</c:v>
                </c:pt>
                <c:pt idx="10">
                  <c:v>6.7695852534562215</c:v>
                </c:pt>
                <c:pt idx="11">
                  <c:v>7.0762711864406782</c:v>
                </c:pt>
                <c:pt idx="12">
                  <c:v>9.5027755749405234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C4-440E-ABE8-B9A2E6F7039B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C4-440E-ABE8-B9A2E6F703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C4-440E-ABE8-B9A2E6F7039B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C4-440E-ABE8-B9A2E6F703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C4-440E-ABE8-B9A2E6F703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5">
                  <c:v>32</c:v>
                </c:pt>
                <c:pt idx="6">
                  <c:v>12.9375</c:v>
                </c:pt>
                <c:pt idx="7">
                  <c:v>1.75</c:v>
                </c:pt>
                <c:pt idx="8">
                  <c:v>1.9230769230769231</c:v>
                </c:pt>
                <c:pt idx="9">
                  <c:v>6.6415094339622645</c:v>
                </c:pt>
                <c:pt idx="10">
                  <c:v>0</c:v>
                </c:pt>
                <c:pt idx="11">
                  <c:v>0</c:v>
                </c:pt>
                <c:pt idx="12">
                  <c:v>10.731327800829876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C4-440E-ABE8-B9A2E6F70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C4-440E-ABE8-B9A2E6F703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C4-440E-ABE8-B9A2E6F703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C4-440E-ABE8-B9A2E6F703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C4-440E-ABE8-B9A2E6F703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C4-440E-ABE8-B9A2E6F703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C4-440E-ABE8-B9A2E6F703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C4-440E-ABE8-B9A2E6F703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C4-440E-ABE8-B9A2E6F703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C4-440E-ABE8-B9A2E6F703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C4-440E-ABE8-B9A2E6F703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C4-440E-ABE8-B9A2E6F703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C4-440E-ABE8-B9A2E6F703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C4-440E-ABE8-B9A2E6F7039B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5.0162590879048246</c:v>
                </c:pt>
                <c:pt idx="1">
                  <c:v>1.9216376228775696</c:v>
                </c:pt>
                <c:pt idx="2">
                  <c:v>3.454685811332407</c:v>
                </c:pt>
                <c:pt idx="3">
                  <c:v>3.4124462098642825</c:v>
                </c:pt>
                <c:pt idx="4">
                  <c:v>28.438596491228072</c:v>
                </c:pt>
                <c:pt idx="5">
                  <c:v>27.5</c:v>
                </c:pt>
                <c:pt idx="6">
                  <c:v>2.6041666666666661</c:v>
                </c:pt>
                <c:pt idx="7">
                  <c:v>-5.5441176470588234</c:v>
                </c:pt>
                <c:pt idx="8">
                  <c:v>-3.1699463327370303</c:v>
                </c:pt>
                <c:pt idx="9">
                  <c:v>-0.85299606054323007</c:v>
                </c:pt>
                <c:pt idx="10">
                  <c:v>0</c:v>
                </c:pt>
                <c:pt idx="11">
                  <c:v>0</c:v>
                </c:pt>
                <c:pt idx="12">
                  <c:v>2.9633995139772855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C4-440E-ABE8-B9A2E6F7039B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7.571161048689139</c:v>
                </c:pt>
                <c:pt idx="1">
                  <c:v>2.3540416996161788</c:v>
                </c:pt>
                <c:pt idx="2">
                  <c:v>3.3693423214184559</c:v>
                </c:pt>
                <c:pt idx="3">
                  <c:v>-10.705653021442496</c:v>
                </c:pt>
                <c:pt idx="4">
                  <c:v>22.533333333333335</c:v>
                </c:pt>
                <c:pt idx="5">
                  <c:v>21.454545454545453</c:v>
                </c:pt>
                <c:pt idx="6">
                  <c:v>5.7374999999999998</c:v>
                </c:pt>
                <c:pt idx="7">
                  <c:v>-0.5</c:v>
                </c:pt>
                <c:pt idx="8">
                  <c:v>-8.8769230769230774</c:v>
                </c:pt>
                <c:pt idx="9">
                  <c:v>-0.11774982529699507</c:v>
                </c:pt>
                <c:pt idx="10">
                  <c:v>0</c:v>
                </c:pt>
                <c:pt idx="11">
                  <c:v>0</c:v>
                </c:pt>
                <c:pt idx="12">
                  <c:v>3.2851196879550963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C4-440E-ABE8-B9A2E6F70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C0-4D31-80D6-0BF2367316F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8.5739130434782602</c:v>
                </c:pt>
                <c:pt idx="1">
                  <c:v>9.4946236559139781</c:v>
                </c:pt>
                <c:pt idx="2">
                  <c:v>9.3177083333333339</c:v>
                </c:pt>
                <c:pt idx="3">
                  <c:v>6.8059701492537314</c:v>
                </c:pt>
                <c:pt idx="4">
                  <c:v>12.2</c:v>
                </c:pt>
                <c:pt idx="5">
                  <c:v>7.98</c:v>
                </c:pt>
                <c:pt idx="6">
                  <c:v>10.571428571428571</c:v>
                </c:pt>
                <c:pt idx="7">
                  <c:v>5.1052631578947372</c:v>
                </c:pt>
                <c:pt idx="8">
                  <c:v>6.083333333333333</c:v>
                </c:pt>
                <c:pt idx="9">
                  <c:v>4.6063829787234045</c:v>
                </c:pt>
                <c:pt idx="10">
                  <c:v>6.182336182336182</c:v>
                </c:pt>
                <c:pt idx="11">
                  <c:v>9.4860139860139867</c:v>
                </c:pt>
                <c:pt idx="12">
                  <c:v>8.1009615384615383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C0-4D31-80D6-0BF2367316F8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C0-4D31-80D6-0BF2367316F8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5.8590308370044051</c:v>
                </c:pt>
                <c:pt idx="1">
                  <c:v>7.1472868217054266</c:v>
                </c:pt>
                <c:pt idx="2">
                  <c:v>6.9160000000000004</c:v>
                </c:pt>
                <c:pt idx="3">
                  <c:v>11.671641791044776</c:v>
                </c:pt>
                <c:pt idx="4">
                  <c:v>9.7222222222222214</c:v>
                </c:pt>
                <c:pt idx="5">
                  <c:v>27.8</c:v>
                </c:pt>
                <c:pt idx="6">
                  <c:v>3.7142857142857144</c:v>
                </c:pt>
                <c:pt idx="7">
                  <c:v>3.8</c:v>
                </c:pt>
                <c:pt idx="8">
                  <c:v>11.571428571428571</c:v>
                </c:pt>
                <c:pt idx="9">
                  <c:v>4.6071428571428568</c:v>
                </c:pt>
                <c:pt idx="10">
                  <c:v>12.25</c:v>
                </c:pt>
                <c:pt idx="11">
                  <c:v>7.6302521008403366</c:v>
                </c:pt>
                <c:pt idx="12">
                  <c:v>7.6602040816326529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C0-4D31-80D6-0BF2367316F8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C0-4D31-80D6-0BF2367316F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C0-4D31-80D6-0BF2367316F8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C0-4D31-80D6-0BF2367316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C0-4D31-80D6-0BF2367316F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5">
                  <c:v>6.0909090909090908</c:v>
                </c:pt>
                <c:pt idx="6">
                  <c:v>7.2452830188679247</c:v>
                </c:pt>
                <c:pt idx="7">
                  <c:v>22</c:v>
                </c:pt>
                <c:pt idx="8">
                  <c:v>5.5</c:v>
                </c:pt>
                <c:pt idx="9">
                  <c:v>3.9361702127659575</c:v>
                </c:pt>
                <c:pt idx="10">
                  <c:v>0</c:v>
                </c:pt>
                <c:pt idx="11">
                  <c:v>0</c:v>
                </c:pt>
                <c:pt idx="12">
                  <c:v>7.6914623837700757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C0-4D31-80D6-0BF236731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C0-4D31-80D6-0BF2367316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C0-4D31-80D6-0BF2367316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C0-4D31-80D6-0BF2367316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C0-4D31-80D6-0BF2367316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C0-4D31-80D6-0BF2367316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C0-4D31-80D6-0BF2367316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C0-4D31-80D6-0BF2367316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C0-4D31-80D6-0BF2367316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C0-4D31-80D6-0BF2367316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C0-4D31-80D6-0BF2367316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C0-4D31-80D6-0BF2367316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C0-4D31-80D6-0BF2367316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C0-4D31-80D6-0BF2367316F8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-2.9155177074885108</c:v>
                </c:pt>
                <c:pt idx="1">
                  <c:v>-2.6245130123110485</c:v>
                </c:pt>
                <c:pt idx="2">
                  <c:v>-2.1496006389776365</c:v>
                </c:pt>
                <c:pt idx="3">
                  <c:v>5.7608391608391596</c:v>
                </c:pt>
                <c:pt idx="4">
                  <c:v>8.9696969696969706</c:v>
                </c:pt>
                <c:pt idx="5">
                  <c:v>3.0909090909090908</c:v>
                </c:pt>
                <c:pt idx="6">
                  <c:v>2.7452830188679247</c:v>
                </c:pt>
                <c:pt idx="7">
                  <c:v>15.764705882352942</c:v>
                </c:pt>
                <c:pt idx="8">
                  <c:v>-0.66666666666666696</c:v>
                </c:pt>
                <c:pt idx="9">
                  <c:v>-3.4461827284105135</c:v>
                </c:pt>
                <c:pt idx="10">
                  <c:v>0</c:v>
                </c:pt>
                <c:pt idx="11">
                  <c:v>0</c:v>
                </c:pt>
                <c:pt idx="12">
                  <c:v>-1.3199879979093128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C0-4D31-80D6-0BF2367316F8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-1.5264677880038073</c:v>
                </c:pt>
                <c:pt idx="1">
                  <c:v>-2.2965560230637365</c:v>
                </c:pt>
                <c:pt idx="2">
                  <c:v>-0.44230897231097011</c:v>
                </c:pt>
                <c:pt idx="3">
                  <c:v>4.3394843962008132</c:v>
                </c:pt>
                <c:pt idx="4">
                  <c:v>-1.5636363636363626</c:v>
                </c:pt>
                <c:pt idx="5">
                  <c:v>-1.8890909090909096</c:v>
                </c:pt>
                <c:pt idx="6">
                  <c:v>-3.3261455525606465</c:v>
                </c:pt>
                <c:pt idx="7">
                  <c:v>16.894736842105264</c:v>
                </c:pt>
                <c:pt idx="8">
                  <c:v>-0.58333333333333304</c:v>
                </c:pt>
                <c:pt idx="9">
                  <c:v>-0.67021276595744705</c:v>
                </c:pt>
                <c:pt idx="10">
                  <c:v>0</c:v>
                </c:pt>
                <c:pt idx="11">
                  <c:v>0</c:v>
                </c:pt>
                <c:pt idx="12">
                  <c:v>-0.67952106316273753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C0-4D31-80D6-0BF236731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06-4135-BB6A-83BAC38457B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8.1980357294047916</c:v>
                </c:pt>
                <c:pt idx="1">
                  <c:v>7.5224252491694354</c:v>
                </c:pt>
                <c:pt idx="2">
                  <c:v>7.5858049995981034</c:v>
                </c:pt>
                <c:pt idx="3">
                  <c:v>6.7804474623487421</c:v>
                </c:pt>
                <c:pt idx="4">
                  <c:v>6.7782363599758408</c:v>
                </c:pt>
                <c:pt idx="5">
                  <c:v>6.9462477278628931</c:v>
                </c:pt>
                <c:pt idx="6">
                  <c:v>7.280534500273502</c:v>
                </c:pt>
                <c:pt idx="7">
                  <c:v>7.7260224130403143</c:v>
                </c:pt>
                <c:pt idx="8">
                  <c:v>7.7588763848905176</c:v>
                </c:pt>
                <c:pt idx="9">
                  <c:v>7.1109432695535411</c:v>
                </c:pt>
                <c:pt idx="10">
                  <c:v>7.1868598551086684</c:v>
                </c:pt>
                <c:pt idx="11">
                  <c:v>7.6229928254185175</c:v>
                </c:pt>
                <c:pt idx="12">
                  <c:v>7.3884367499177754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06-4135-BB6A-83BAC38457B3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06-4135-BB6A-83BAC38457B3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8.2772790055248624</c:v>
                </c:pt>
                <c:pt idx="1">
                  <c:v>6.8945538818076475</c:v>
                </c:pt>
                <c:pt idx="2">
                  <c:v>5.4817210771776743</c:v>
                </c:pt>
                <c:pt idx="3">
                  <c:v>6.9211831710453797</c:v>
                </c:pt>
                <c:pt idx="4">
                  <c:v>6.5240453946955919</c:v>
                </c:pt>
                <c:pt idx="5">
                  <c:v>6.8413200058797585</c:v>
                </c:pt>
                <c:pt idx="6">
                  <c:v>6.4427972929423136</c:v>
                </c:pt>
                <c:pt idx="7">
                  <c:v>6.491933187814368</c:v>
                </c:pt>
                <c:pt idx="8">
                  <c:v>6.1649928263988523</c:v>
                </c:pt>
                <c:pt idx="9">
                  <c:v>6.6140648379052367</c:v>
                </c:pt>
                <c:pt idx="10">
                  <c:v>7.6749190501888833</c:v>
                </c:pt>
                <c:pt idx="11">
                  <c:v>6.0869589500139627</c:v>
                </c:pt>
                <c:pt idx="12">
                  <c:v>6.6176102336667117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06-4135-BB6A-83BAC38457B3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06-4135-BB6A-83BAC38457B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06-4135-BB6A-83BAC38457B3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06-4135-BB6A-83BAC38457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A06-4135-BB6A-83BAC38457B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0</c:v>
                </c:pt>
                <c:pt idx="11">
                  <c:v>0</c:v>
                </c:pt>
                <c:pt idx="12">
                  <c:v>6.149975069976847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06-4135-BB6A-83BAC3845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06-4135-BB6A-83BAC38457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06-4135-BB6A-83BAC38457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06-4135-BB6A-83BAC38457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06-4135-BB6A-83BAC38457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06-4135-BB6A-83BAC38457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06-4135-BB6A-83BAC38457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06-4135-BB6A-83BAC38457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06-4135-BB6A-83BAC38457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06-4135-BB6A-83BAC38457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06-4135-BB6A-83BAC38457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06-4135-BB6A-83BAC38457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06-4135-BB6A-83BAC38457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06-4135-BB6A-83BAC38457B3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0.35035249090533593</c:v>
                </c:pt>
                <c:pt idx="1">
                  <c:v>1.0340528517600296</c:v>
                </c:pt>
                <c:pt idx="2">
                  <c:v>0.74231438321144871</c:v>
                </c:pt>
                <c:pt idx="3">
                  <c:v>0.87377822630837176</c:v>
                </c:pt>
                <c:pt idx="4">
                  <c:v>5.5472484480000972E-2</c:v>
                </c:pt>
                <c:pt idx="5">
                  <c:v>0.53226836677851441</c:v>
                </c:pt>
                <c:pt idx="6">
                  <c:v>0.93503256402603441</c:v>
                </c:pt>
                <c:pt idx="7">
                  <c:v>0.15755649063783839</c:v>
                </c:pt>
                <c:pt idx="8">
                  <c:v>-0.57006722029646362</c:v>
                </c:pt>
                <c:pt idx="9">
                  <c:v>0.33329647576088117</c:v>
                </c:pt>
                <c:pt idx="10">
                  <c:v>0</c:v>
                </c:pt>
                <c:pt idx="11">
                  <c:v>0</c:v>
                </c:pt>
                <c:pt idx="12">
                  <c:v>0.48830148968605425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06-4135-BB6A-83BAC38457B3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-1.5232621050723099</c:v>
                </c:pt>
                <c:pt idx="1">
                  <c:v>-1.2212117109819491</c:v>
                </c:pt>
                <c:pt idx="2">
                  <c:v>-1.801729107583756</c:v>
                </c:pt>
                <c:pt idx="3">
                  <c:v>-1.2558629071190257</c:v>
                </c:pt>
                <c:pt idx="4">
                  <c:v>-1.3442966869387698</c:v>
                </c:pt>
                <c:pt idx="5">
                  <c:v>-0.61142697840799709</c:v>
                </c:pt>
                <c:pt idx="6">
                  <c:v>-0.55310723328627542</c:v>
                </c:pt>
                <c:pt idx="7">
                  <c:v>-0.90253574122704538</c:v>
                </c:pt>
                <c:pt idx="8">
                  <c:v>-1.6896497494906448</c:v>
                </c:pt>
                <c:pt idx="9">
                  <c:v>-1.1671850195063982</c:v>
                </c:pt>
                <c:pt idx="10">
                  <c:v>0</c:v>
                </c:pt>
                <c:pt idx="11">
                  <c:v>0</c:v>
                </c:pt>
                <c:pt idx="12">
                  <c:v>-1.2357310650748374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06-4135-BB6A-83BAC3845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83-47DF-A727-8207257C444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6.9877185377835573</c:v>
                </c:pt>
                <c:pt idx="1">
                  <c:v>6.6499779119422762</c:v>
                </c:pt>
                <c:pt idx="2">
                  <c:v>7.1960340697364922</c:v>
                </c:pt>
                <c:pt idx="3">
                  <c:v>6.4299702000851422</c:v>
                </c:pt>
                <c:pt idx="4">
                  <c:v>5.7626768399300587</c:v>
                </c:pt>
                <c:pt idx="5">
                  <c:v>6.4920973942759508</c:v>
                </c:pt>
                <c:pt idx="6">
                  <c:v>6.9464129209966199</c:v>
                </c:pt>
                <c:pt idx="7">
                  <c:v>7.4494210459345975</c:v>
                </c:pt>
                <c:pt idx="8">
                  <c:v>7.7272727272727275</c:v>
                </c:pt>
                <c:pt idx="9">
                  <c:v>7.0857012612065038</c:v>
                </c:pt>
                <c:pt idx="10">
                  <c:v>7.1001414871875488</c:v>
                </c:pt>
                <c:pt idx="11">
                  <c:v>7.2345963756177927</c:v>
                </c:pt>
                <c:pt idx="12">
                  <c:v>6.9254667409254909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3-47DF-A727-8207257C444A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83-47DF-A727-8207257C444A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8.3449322273922721</c:v>
                </c:pt>
                <c:pt idx="1">
                  <c:v>6.8056592039800998</c:v>
                </c:pt>
                <c:pt idx="2">
                  <c:v>5.3384331900161932</c:v>
                </c:pt>
                <c:pt idx="3">
                  <c:v>7.2575182481751828</c:v>
                </c:pt>
                <c:pt idx="4">
                  <c:v>6.5937679494543362</c:v>
                </c:pt>
                <c:pt idx="5">
                  <c:v>7.1915363548016611</c:v>
                </c:pt>
                <c:pt idx="6">
                  <c:v>6.8669216994953608</c:v>
                </c:pt>
                <c:pt idx="7">
                  <c:v>6.4717370682439599</c:v>
                </c:pt>
                <c:pt idx="8">
                  <c:v>6.24699202379343</c:v>
                </c:pt>
                <c:pt idx="9">
                  <c:v>6.6152565721501553</c:v>
                </c:pt>
                <c:pt idx="10">
                  <c:v>7.6490060980438743</c:v>
                </c:pt>
                <c:pt idx="11">
                  <c:v>5.985004624124719</c:v>
                </c:pt>
                <c:pt idx="12">
                  <c:v>6.6758542704689212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83-47DF-A727-8207257C444A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83-47DF-A727-8207257C444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83-47DF-A727-8207257C444A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83-47DF-A727-8207257C44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A83-47DF-A727-8207257C444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5">
                  <c:v>6.2273977412370529</c:v>
                </c:pt>
                <c:pt idx="6">
                  <c:v>6.5492197923313418</c:v>
                </c:pt>
                <c:pt idx="7">
                  <c:v>6.6671532057519736</c:v>
                </c:pt>
                <c:pt idx="8">
                  <c:v>5.7966025676963611</c:v>
                </c:pt>
                <c:pt idx="9">
                  <c:v>5.5749506903353057</c:v>
                </c:pt>
                <c:pt idx="10">
                  <c:v>0</c:v>
                </c:pt>
                <c:pt idx="11">
                  <c:v>0</c:v>
                </c:pt>
                <c:pt idx="12">
                  <c:v>5.8402743362327758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83-47DF-A727-8207257C4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83-47DF-A727-8207257C44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83-47DF-A727-8207257C44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83-47DF-A727-8207257C44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83-47DF-A727-8207257C44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83-47DF-A727-8207257C44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83-47DF-A727-8207257C44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83-47DF-A727-8207257C44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83-47DF-A727-8207257C44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83-47DF-A727-8207257C44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83-47DF-A727-8207257C44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83-47DF-A727-8207257C44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83-47DF-A727-8207257C44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83-47DF-A727-8207257C444A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0.16037900570672736</c:v>
                </c:pt>
                <c:pt idx="1">
                  <c:v>0.96532525787587087</c:v>
                </c:pt>
                <c:pt idx="2">
                  <c:v>0.63272401171129822</c:v>
                </c:pt>
                <c:pt idx="3">
                  <c:v>0.62337218827105723</c:v>
                </c:pt>
                <c:pt idx="4">
                  <c:v>-0.19031863382943648</c:v>
                </c:pt>
                <c:pt idx="5">
                  <c:v>0.40587584304535262</c:v>
                </c:pt>
                <c:pt idx="6">
                  <c:v>0.85265376077595612</c:v>
                </c:pt>
                <c:pt idx="7">
                  <c:v>0.15990598530840838</c:v>
                </c:pt>
                <c:pt idx="8">
                  <c:v>-0.83851659103676113</c:v>
                </c:pt>
                <c:pt idx="9">
                  <c:v>0.1221832098291058</c:v>
                </c:pt>
                <c:pt idx="10">
                  <c:v>0</c:v>
                </c:pt>
                <c:pt idx="11">
                  <c:v>0</c:v>
                </c:pt>
                <c:pt idx="12">
                  <c:v>0.34089499562988035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83-47DF-A727-8207257C444A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-0.80347690941848882</c:v>
                </c:pt>
                <c:pt idx="1">
                  <c:v>-0.75103668326035145</c:v>
                </c:pt>
                <c:pt idx="2">
                  <c:v>-1.7505804956366955</c:v>
                </c:pt>
                <c:pt idx="3">
                  <c:v>-1.3175434973336762</c:v>
                </c:pt>
                <c:pt idx="4">
                  <c:v>-0.6719526103039053</c:v>
                </c:pt>
                <c:pt idx="5">
                  <c:v>-0.26469965303889786</c:v>
                </c:pt>
                <c:pt idx="6">
                  <c:v>-0.39719312866527812</c:v>
                </c:pt>
                <c:pt idx="7">
                  <c:v>-0.78226784018262396</c:v>
                </c:pt>
                <c:pt idx="8">
                  <c:v>-1.9306701595763665</c:v>
                </c:pt>
                <c:pt idx="9">
                  <c:v>-1.5107505708711981</c:v>
                </c:pt>
                <c:pt idx="10">
                  <c:v>0</c:v>
                </c:pt>
                <c:pt idx="11">
                  <c:v>0</c:v>
                </c:pt>
                <c:pt idx="12">
                  <c:v>-1.0426126554865061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83-47DF-A727-8207257C4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93-4135-AC11-3AB248B0888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6.9877185377835573</c:v>
                </c:pt>
                <c:pt idx="1">
                  <c:v>6.6499779119422762</c:v>
                </c:pt>
                <c:pt idx="2">
                  <c:v>7.1960340697364922</c:v>
                </c:pt>
                <c:pt idx="3">
                  <c:v>6.4299702000851422</c:v>
                </c:pt>
                <c:pt idx="4">
                  <c:v>5.7626768399300587</c:v>
                </c:pt>
                <c:pt idx="5">
                  <c:v>6.4920973942759508</c:v>
                </c:pt>
                <c:pt idx="6">
                  <c:v>6.9464129209966199</c:v>
                </c:pt>
                <c:pt idx="7">
                  <c:v>7.4494210459345975</c:v>
                </c:pt>
                <c:pt idx="8">
                  <c:v>7.7272727272727275</c:v>
                </c:pt>
                <c:pt idx="9">
                  <c:v>7.0857012612065038</c:v>
                </c:pt>
                <c:pt idx="10">
                  <c:v>7.1001414871875488</c:v>
                </c:pt>
                <c:pt idx="11">
                  <c:v>7.2345963756177927</c:v>
                </c:pt>
                <c:pt idx="12">
                  <c:v>6.9254667409254909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3-4135-AC11-3AB248B08882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93-4135-AC11-3AB248B08882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93-4135-AC11-3AB248B08882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93-4135-AC11-3AB248B0888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93-4135-AC11-3AB248B08882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93-4135-AC11-3AB248B088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93-4135-AC11-3AB248B0888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93-4135-AC11-3AB248B08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93-4135-AC11-3AB248B088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93-4135-AC11-3AB248B088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93-4135-AC11-3AB248B088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93-4135-AC11-3AB248B088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93-4135-AC11-3AB248B088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93-4135-AC11-3AB248B088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93-4135-AC11-3AB248B088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93-4135-AC11-3AB248B088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93-4135-AC11-3AB248B088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93-4135-AC11-3AB248B088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93-4135-AC11-3AB248B088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93-4135-AC11-3AB248B088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93-4135-AC11-3AB248B08882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93-4135-AC11-3AB248B08882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93-4135-AC11-3AB248B08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BE-44C7-B6C0-DBD6186C86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5137</c:v>
                </c:pt>
                <c:pt idx="1">
                  <c:v>6005</c:v>
                </c:pt>
                <c:pt idx="2">
                  <c:v>5504</c:v>
                </c:pt>
                <c:pt idx="3">
                  <c:v>5038</c:v>
                </c:pt>
                <c:pt idx="4">
                  <c:v>4153</c:v>
                </c:pt>
                <c:pt idx="5">
                  <c:v>5359</c:v>
                </c:pt>
                <c:pt idx="6">
                  <c:v>5076</c:v>
                </c:pt>
                <c:pt idx="7">
                  <c:v>5299</c:v>
                </c:pt>
                <c:pt idx="8">
                  <c:v>4728</c:v>
                </c:pt>
                <c:pt idx="9">
                  <c:v>5150</c:v>
                </c:pt>
                <c:pt idx="10">
                  <c:v>4990</c:v>
                </c:pt>
                <c:pt idx="11">
                  <c:v>4975</c:v>
                </c:pt>
                <c:pt idx="12">
                  <c:v>61414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BE-44C7-B6C0-DBD6186C8643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BE-44C7-B6C0-DBD6186C8643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4461</c:v>
                </c:pt>
                <c:pt idx="1">
                  <c:v>6730</c:v>
                </c:pt>
                <c:pt idx="2">
                  <c:v>8538</c:v>
                </c:pt>
                <c:pt idx="3">
                  <c:v>7844</c:v>
                </c:pt>
                <c:pt idx="4">
                  <c:v>7614</c:v>
                </c:pt>
                <c:pt idx="5">
                  <c:v>6784</c:v>
                </c:pt>
                <c:pt idx="6">
                  <c:v>6493</c:v>
                </c:pt>
                <c:pt idx="7">
                  <c:v>9215</c:v>
                </c:pt>
                <c:pt idx="8">
                  <c:v>7683</c:v>
                </c:pt>
                <c:pt idx="9">
                  <c:v>10291</c:v>
                </c:pt>
                <c:pt idx="10">
                  <c:v>6030</c:v>
                </c:pt>
                <c:pt idx="11">
                  <c:v>9121</c:v>
                </c:pt>
                <c:pt idx="12">
                  <c:v>90804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BE-44C7-B6C0-DBD6186C8643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BE-44C7-B6C0-DBD6186C86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BE-44C7-B6C0-DBD6186C8643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BE-44C7-B6C0-DBD6186C86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BE-44C7-B6C0-DBD6186C86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5">
                  <c:v>9672</c:v>
                </c:pt>
                <c:pt idx="6">
                  <c:v>9908</c:v>
                </c:pt>
                <c:pt idx="7">
                  <c:v>9915</c:v>
                </c:pt>
                <c:pt idx="8">
                  <c:v>9883</c:v>
                </c:pt>
                <c:pt idx="9">
                  <c:v>10648</c:v>
                </c:pt>
                <c:pt idx="12">
                  <c:v>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BE-44C7-B6C0-DBD6186C8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BE-44C7-B6C0-DBD6186C86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BE-44C7-B6C0-DBD6186C86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BE-44C7-B6C0-DBD6186C86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BE-44C7-B6C0-DBD6186C86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BE-44C7-B6C0-DBD6186C86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BE-44C7-B6C0-DBD6186C86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BE-44C7-B6C0-DBD6186C86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BE-44C7-B6C0-DBD6186C86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BE-44C7-B6C0-DBD6186C86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BE-44C7-B6C0-DBD6186C86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BE-44C7-B6C0-DBD6186C86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BE-44C7-B6C0-DBD6186C86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BE-44C7-B6C0-DBD6186C864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0.12041036717062625</c:v>
                </c:pt>
                <c:pt idx="1">
                  <c:v>-0.21087719298245611</c:v>
                </c:pt>
                <c:pt idx="2">
                  <c:v>-7.51362458679532E-2</c:v>
                </c:pt>
                <c:pt idx="3">
                  <c:v>-0.1975931677018633</c:v>
                </c:pt>
                <c:pt idx="4">
                  <c:v>-0.14020341262503155</c:v>
                </c:pt>
                <c:pt idx="5">
                  <c:v>-0.12636618191671933</c:v>
                </c:pt>
                <c:pt idx="6">
                  <c:v>1.9971175622812476E-2</c:v>
                </c:pt>
                <c:pt idx="7">
                  <c:v>7.9594947735191601E-2</c:v>
                </c:pt>
                <c:pt idx="8">
                  <c:v>2.1815550041356602E-2</c:v>
                </c:pt>
                <c:pt idx="9">
                  <c:v>-0.26988480526604497</c:v>
                </c:pt>
                <c:pt idx="12">
                  <c:v>-9.8758749759180975E-2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BE-44C7-B6C0-DBD6186C8643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0.61572902472260083</c:v>
                </c:pt>
                <c:pt idx="1">
                  <c:v>0.49808492922564529</c:v>
                </c:pt>
                <c:pt idx="2">
                  <c:v>0.8808139534883721</c:v>
                </c:pt>
                <c:pt idx="3">
                  <c:v>1.0514092894005556</c:v>
                </c:pt>
                <c:pt idx="4">
                  <c:v>1.4630387671562728</c:v>
                </c:pt>
                <c:pt idx="5">
                  <c:v>0.80481433103190891</c:v>
                </c:pt>
                <c:pt idx="6">
                  <c:v>0.95193065405831367</c:v>
                </c:pt>
                <c:pt idx="7">
                  <c:v>0.87110775618041147</c:v>
                </c:pt>
                <c:pt idx="8">
                  <c:v>1.0903130287648053</c:v>
                </c:pt>
                <c:pt idx="9">
                  <c:v>1.0675728155339805</c:v>
                </c:pt>
                <c:pt idx="12">
                  <c:v>0.90942486734436034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BE-44C7-B6C0-DBD6186C8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52-471A-9E0D-98F4AACDD19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52-471A-9E0D-98F4AACDD191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52-471A-9E0D-98F4AACDD191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52-471A-9E0D-98F4AACDD191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52-471A-9E0D-98F4AACDD19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52-471A-9E0D-98F4AACDD191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52-471A-9E0D-98F4AACDD1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52-471A-9E0D-98F4AACDD19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52-471A-9E0D-98F4AACDD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52-471A-9E0D-98F4AACDD1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52-471A-9E0D-98F4AACDD1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52-471A-9E0D-98F4AACDD1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52-471A-9E0D-98F4AACDD1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52-471A-9E0D-98F4AACDD1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52-471A-9E0D-98F4AACDD1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52-471A-9E0D-98F4AACDD1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52-471A-9E0D-98F4AACDD1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52-471A-9E0D-98F4AACDD1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52-471A-9E0D-98F4AACDD1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52-471A-9E0D-98F4AACDD1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52-471A-9E0D-98F4AACDD1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52-471A-9E0D-98F4AACDD191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52-471A-9E0D-98F4AACDD191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52-471A-9E0D-98F4AACDD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40-46B3-A6BF-ED69766667F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9.9110429447852759</c:v>
                </c:pt>
                <c:pt idx="1">
                  <c:v>8.6511716517431889</c:v>
                </c:pt>
                <c:pt idx="2">
                  <c:v>8.1802313781205598</c:v>
                </c:pt>
                <c:pt idx="3">
                  <c:v>7.336711711711712</c:v>
                </c:pt>
                <c:pt idx="4">
                  <c:v>8.5319791380730159</c:v>
                </c:pt>
                <c:pt idx="5">
                  <c:v>7.6503311258278144</c:v>
                </c:pt>
                <c:pt idx="6">
                  <c:v>7.8353430353430351</c:v>
                </c:pt>
                <c:pt idx="7">
                  <c:v>8.0955294917559062</c:v>
                </c:pt>
                <c:pt idx="8">
                  <c:v>7.7954459917199852</c:v>
                </c:pt>
                <c:pt idx="9">
                  <c:v>7.1420805998125587</c:v>
                </c:pt>
                <c:pt idx="10">
                  <c:v>7.2845254957507084</c:v>
                </c:pt>
                <c:pt idx="11">
                  <c:v>8.0411493437389137</c:v>
                </c:pt>
                <c:pt idx="12">
                  <c:v>8.0225015338186285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40-46B3-A6BF-ED69766667F1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40-46B3-A6BF-ED69766667F1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7.88339222614841</c:v>
                </c:pt>
                <c:pt idx="1">
                  <c:v>7.5273934698395131</c:v>
                </c:pt>
                <c:pt idx="2">
                  <c:v>6.7445866141732287</c:v>
                </c:pt>
                <c:pt idx="3">
                  <c:v>5.1685051350323317</c:v>
                </c:pt>
                <c:pt idx="4">
                  <c:v>6.043542800593765</c:v>
                </c:pt>
                <c:pt idx="5">
                  <c:v>5.1080017490161786</c:v>
                </c:pt>
                <c:pt idx="6">
                  <c:v>4.8290492412511616</c:v>
                </c:pt>
                <c:pt idx="7">
                  <c:v>6.6067237551538218</c:v>
                </c:pt>
                <c:pt idx="8">
                  <c:v>5.703914861269479</c:v>
                </c:pt>
                <c:pt idx="9">
                  <c:v>6.6061643835616435</c:v>
                </c:pt>
                <c:pt idx="10">
                  <c:v>7.8238507055075104</c:v>
                </c:pt>
                <c:pt idx="11">
                  <c:v>6.6447415973979043</c:v>
                </c:pt>
                <c:pt idx="12">
                  <c:v>6.2775198596925614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40-46B3-A6BF-ED69766667F1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40-46B3-A6BF-ED69766667F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40-46B3-A6BF-ED69766667F1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40-46B3-A6BF-ED69766667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740-46B3-A6BF-ED69766667F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5">
                  <c:v>7.0322948328267474</c:v>
                </c:pt>
                <c:pt idx="6">
                  <c:v>7.6444776119402986</c:v>
                </c:pt>
                <c:pt idx="7">
                  <c:v>7.6443372126028954</c:v>
                </c:pt>
                <c:pt idx="8">
                  <c:v>7.9167933130699089</c:v>
                </c:pt>
                <c:pt idx="9">
                  <c:v>8.2179054054054053</c:v>
                </c:pt>
                <c:pt idx="10">
                  <c:v>0</c:v>
                </c:pt>
                <c:pt idx="11">
                  <c:v>0</c:v>
                </c:pt>
                <c:pt idx="12">
                  <c:v>8.1624222682854608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40-46B3-A6BF-ED697666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40-46B3-A6BF-ED69766667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40-46B3-A6BF-ED69766667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40-46B3-A6BF-ED69766667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40-46B3-A6BF-ED69766667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40-46B3-A6BF-ED69766667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40-46B3-A6BF-ED69766667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40-46B3-A6BF-ED69766667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40-46B3-A6BF-ED69766667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40-46B3-A6BF-ED69766667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40-46B3-A6BF-ED69766667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40-46B3-A6BF-ED69766667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40-46B3-A6BF-ED69766667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40-46B3-A6BF-ED69766667F1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2.2365536939322457</c:v>
                </c:pt>
                <c:pt idx="1">
                  <c:v>0.62049292560474711</c:v>
                </c:pt>
                <c:pt idx="2">
                  <c:v>1.5405628989756384</c:v>
                </c:pt>
                <c:pt idx="3">
                  <c:v>2.2067273046289975</c:v>
                </c:pt>
                <c:pt idx="4">
                  <c:v>1.9701146730326542</c:v>
                </c:pt>
                <c:pt idx="5">
                  <c:v>1.3522408335017388</c:v>
                </c:pt>
                <c:pt idx="6">
                  <c:v>1.3404846069854752</c:v>
                </c:pt>
                <c:pt idx="7">
                  <c:v>0.1233209014360197</c:v>
                </c:pt>
                <c:pt idx="8">
                  <c:v>1.2534695308349519</c:v>
                </c:pt>
                <c:pt idx="9">
                  <c:v>1.1981034252073854</c:v>
                </c:pt>
                <c:pt idx="10">
                  <c:v>0</c:v>
                </c:pt>
                <c:pt idx="11">
                  <c:v>0</c:v>
                </c:pt>
                <c:pt idx="12">
                  <c:v>1.3744455871373411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40-46B3-A6BF-ED69766667F1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0.50287096912863838</c:v>
                </c:pt>
                <c:pt idx="1">
                  <c:v>0.54599859015548802</c:v>
                </c:pt>
                <c:pt idx="2">
                  <c:v>0.16997105102923804</c:v>
                </c:pt>
                <c:pt idx="3">
                  <c:v>0.87143806802397084</c:v>
                </c:pt>
                <c:pt idx="4">
                  <c:v>-0.5024050055809024</c:v>
                </c:pt>
                <c:pt idx="5">
                  <c:v>-0.61803629300106699</c:v>
                </c:pt>
                <c:pt idx="6">
                  <c:v>-0.19086542340273649</c:v>
                </c:pt>
                <c:pt idx="7">
                  <c:v>-0.45119227915301074</c:v>
                </c:pt>
                <c:pt idx="8">
                  <c:v>0.12134732134992365</c:v>
                </c:pt>
                <c:pt idx="9">
                  <c:v>1.0758248055928465</c:v>
                </c:pt>
                <c:pt idx="10">
                  <c:v>0</c:v>
                </c:pt>
                <c:pt idx="11">
                  <c:v>0</c:v>
                </c:pt>
                <c:pt idx="12">
                  <c:v>5.7038861174222077E-2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40-46B3-A6BF-ED697666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F3-48FF-B656-779E33F9B90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0.75790000000000002</c:v>
                </c:pt>
                <c:pt idx="1">
                  <c:v>0.78489999999999993</c:v>
                </c:pt>
                <c:pt idx="2">
                  <c:v>0.73870000000000002</c:v>
                </c:pt>
                <c:pt idx="3">
                  <c:v>0.63</c:v>
                </c:pt>
                <c:pt idx="4">
                  <c:v>0.52710000000000001</c:v>
                </c:pt>
                <c:pt idx="5">
                  <c:v>0.64910000000000001</c:v>
                </c:pt>
                <c:pt idx="6">
                  <c:v>0.72930000000000006</c:v>
                </c:pt>
                <c:pt idx="7">
                  <c:v>0.83109999999999995</c:v>
                </c:pt>
                <c:pt idx="8">
                  <c:v>0.71939999999999993</c:v>
                </c:pt>
                <c:pt idx="9">
                  <c:v>0.6633</c:v>
                </c:pt>
                <c:pt idx="10">
                  <c:v>0.69469999999999998</c:v>
                </c:pt>
                <c:pt idx="11">
                  <c:v>0.69530000000000003</c:v>
                </c:pt>
                <c:pt idx="12">
                  <c:v>0.70135878861553691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3-48FF-B656-779E33F9B904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F3-48FF-B656-779E33F9B904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0.7419</c:v>
                </c:pt>
                <c:pt idx="1">
                  <c:v>0.86650000000000005</c:v>
                </c:pt>
                <c:pt idx="2">
                  <c:v>0.8458</c:v>
                </c:pt>
                <c:pt idx="3">
                  <c:v>0.80959999999999999</c:v>
                </c:pt>
                <c:pt idx="4">
                  <c:v>0.81930000000000003</c:v>
                </c:pt>
                <c:pt idx="5">
                  <c:v>0.75730000000000008</c:v>
                </c:pt>
                <c:pt idx="6">
                  <c:v>0.69299999999999995</c:v>
                </c:pt>
                <c:pt idx="7">
                  <c:v>0.92120000000000002</c:v>
                </c:pt>
                <c:pt idx="8">
                  <c:v>0.74739999999999995</c:v>
                </c:pt>
                <c:pt idx="9">
                  <c:v>0.89290000000000003</c:v>
                </c:pt>
                <c:pt idx="10">
                  <c:v>0.79159999999999997</c:v>
                </c:pt>
                <c:pt idx="11">
                  <c:v>0.73380000000000001</c:v>
                </c:pt>
                <c:pt idx="12">
                  <c:v>0.8015089072176752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F3-48FF-B656-779E33F9B904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F3-48FF-B656-779E33F9B90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F3-48FF-B656-779E33F9B904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F3-48FF-B656-779E33F9B9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F3-48FF-B656-779E33F9B90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0.77329999999999999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5">
                  <c:v>0.86809999999999998</c:v>
                </c:pt>
                <c:pt idx="6">
                  <c:v>0.93140000000000001</c:v>
                </c:pt>
                <c:pt idx="7">
                  <c:v>1.0104</c:v>
                </c:pt>
                <c:pt idx="8">
                  <c:v>0.86329999999999996</c:v>
                </c:pt>
                <c:pt idx="9">
                  <c:v>0.8478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F3-48FF-B656-779E33F9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F3-48FF-B656-779E33F9B9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F3-48FF-B656-779E33F9B9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F3-48FF-B656-779E33F9B9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F3-48FF-B656-779E33F9B9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F3-48FF-B656-779E33F9B9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F3-48FF-B656-779E33F9B9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F3-48FF-B656-779E33F9B9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F3-48FF-B656-779E33F9B9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F3-48FF-B656-779E33F9B9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F3-48FF-B656-779E33F9B9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F3-48FF-B656-779E33F9B9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F3-48FF-B656-779E33F9B9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F3-48FF-B656-779E33F9B904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0.16163436983626256</c:v>
                </c:pt>
                <c:pt idx="1">
                  <c:v>1.0305438291532187E-2</c:v>
                </c:pt>
                <c:pt idx="2">
                  <c:v>0.12766830870279144</c:v>
                </c:pt>
                <c:pt idx="3">
                  <c:v>-7.686882933709438E-2</c:v>
                </c:pt>
                <c:pt idx="4">
                  <c:v>5.884707766212971E-2</c:v>
                </c:pt>
                <c:pt idx="5">
                  <c:v>-2.6902813585920726E-2</c:v>
                </c:pt>
                <c:pt idx="6">
                  <c:v>9.8090073095967956E-2</c:v>
                </c:pt>
                <c:pt idx="7">
                  <c:v>0.10534952412208742</c:v>
                </c:pt>
                <c:pt idx="8">
                  <c:v>-9.1816825433260751E-3</c:v>
                </c:pt>
                <c:pt idx="9">
                  <c:v>-0.14493192133131627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F3-48FF-B656-779E33F9B904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2.0319303338171224E-2</c:v>
                </c:pt>
                <c:pt idx="1">
                  <c:v>3.669257230220424E-2</c:v>
                </c:pt>
                <c:pt idx="2">
                  <c:v>0.11560850142141588</c:v>
                </c:pt>
                <c:pt idx="3">
                  <c:v>0.24666666666666681</c:v>
                </c:pt>
                <c:pt idx="4">
                  <c:v>0.50540694365395544</c:v>
                </c:pt>
                <c:pt idx="5">
                  <c:v>0.33739023262979506</c:v>
                </c:pt>
                <c:pt idx="6">
                  <c:v>0.27711504182092406</c:v>
                </c:pt>
                <c:pt idx="7">
                  <c:v>0.21573817831789199</c:v>
                </c:pt>
                <c:pt idx="8">
                  <c:v>0.20002780094523209</c:v>
                </c:pt>
                <c:pt idx="9">
                  <c:v>0.27815468113975572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F3-48FF-B656-779E33F9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C1-4D5A-87C3-1F46C93D4B7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0.51159999999999994</c:v>
                </c:pt>
                <c:pt idx="1">
                  <c:v>0.5756</c:v>
                </c:pt>
                <c:pt idx="2">
                  <c:v>0.52380000000000004</c:v>
                </c:pt>
                <c:pt idx="3">
                  <c:v>0.53670000000000007</c:v>
                </c:pt>
                <c:pt idx="4">
                  <c:v>0.46679999999999999</c:v>
                </c:pt>
                <c:pt idx="5">
                  <c:v>0.46140000000000003</c:v>
                </c:pt>
                <c:pt idx="6">
                  <c:v>0.59599999999999997</c:v>
                </c:pt>
                <c:pt idx="7">
                  <c:v>0.76709999999999989</c:v>
                </c:pt>
                <c:pt idx="8">
                  <c:v>0.57100000000000006</c:v>
                </c:pt>
                <c:pt idx="9">
                  <c:v>0.63929999999999998</c:v>
                </c:pt>
                <c:pt idx="10">
                  <c:v>0.65410000000000001</c:v>
                </c:pt>
                <c:pt idx="11">
                  <c:v>0.67709999999999992</c:v>
                </c:pt>
                <c:pt idx="12">
                  <c:v>0.58170833333333338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1-4D5A-87C3-1F46C93D4B72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C1-4D5A-87C3-1F46C93D4B7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C1-4D5A-87C3-1F46C93D4B72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C1-4D5A-87C3-1F46C93D4B7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0.7609999999999999</c:v>
                </c:pt>
                <c:pt idx="1">
                  <c:v>0.81599999999999995</c:v>
                </c:pt>
                <c:pt idx="2">
                  <c:v>0.75430000000000008</c:v>
                </c:pt>
                <c:pt idx="3">
                  <c:v>0.84499999999999997</c:v>
                </c:pt>
                <c:pt idx="4">
                  <c:v>0.74480000000000002</c:v>
                </c:pt>
                <c:pt idx="5">
                  <c:v>0.69950000000000001</c:v>
                </c:pt>
                <c:pt idx="6">
                  <c:v>0.93659999999999999</c:v>
                </c:pt>
                <c:pt idx="7">
                  <c:v>0.98499999999999999</c:v>
                </c:pt>
                <c:pt idx="8">
                  <c:v>0.78749999999999998</c:v>
                </c:pt>
                <c:pt idx="9">
                  <c:v>0.88969999999999994</c:v>
                </c:pt>
                <c:pt idx="10">
                  <c:v>0</c:v>
                </c:pt>
                <c:pt idx="11">
                  <c:v>0</c:v>
                </c:pt>
                <c:pt idx="12">
                  <c:v>0.82194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C1-4D5A-87C3-1F46C93D4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C1-4D5A-87C3-1F46C93D4B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C1-4D5A-87C3-1F46C93D4B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C1-4D5A-87C3-1F46C93D4B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C1-4D5A-87C3-1F46C93D4B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C1-4D5A-87C3-1F46C93D4B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C1-4D5A-87C3-1F46C93D4B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C1-4D5A-87C3-1F46C93D4B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C1-4D5A-87C3-1F46C93D4B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C1-4D5A-87C3-1F46C93D4B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C1-4D5A-87C3-1F46C93D4B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C1-4D5A-87C3-1F46C93D4B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C1-4D5A-87C3-1F46C93D4B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C1-4D5A-87C3-1F46C93D4B72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0.15811900776137566</c:v>
                </c:pt>
                <c:pt idx="1">
                  <c:v>0.24257651895842836</c:v>
                </c:pt>
                <c:pt idx="2">
                  <c:v>0.21838152156356028</c:v>
                </c:pt>
                <c:pt idx="3">
                  <c:v>0.3157894736842104</c:v>
                </c:pt>
                <c:pt idx="4">
                  <c:v>0.28880429139989627</c:v>
                </c:pt>
                <c:pt idx="5">
                  <c:v>9.2286071205496478E-2</c:v>
                </c:pt>
                <c:pt idx="6">
                  <c:v>0.17589453860640281</c:v>
                </c:pt>
                <c:pt idx="7">
                  <c:v>0.11564163551931128</c:v>
                </c:pt>
                <c:pt idx="8">
                  <c:v>0.11244526063003235</c:v>
                </c:pt>
                <c:pt idx="9">
                  <c:v>0.26882487164860214</c:v>
                </c:pt>
                <c:pt idx="10">
                  <c:v>0</c:v>
                </c:pt>
                <c:pt idx="11">
                  <c:v>0</c:v>
                </c:pt>
                <c:pt idx="12">
                  <c:v>0.19345794110728809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C1-4D5A-87C3-1F46C93D4B72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0.13075780089153044</c:v>
                </c:pt>
                <c:pt idx="1">
                  <c:v>0.16888697894284466</c:v>
                </c:pt>
                <c:pt idx="2">
                  <c:v>0.34768626049669482</c:v>
                </c:pt>
                <c:pt idx="3">
                  <c:v>0.80787334189131355</c:v>
                </c:pt>
                <c:pt idx="4">
                  <c:v>0.72567191844300294</c:v>
                </c:pt>
                <c:pt idx="5">
                  <c:v>0.40659561632817232</c:v>
                </c:pt>
                <c:pt idx="6">
                  <c:v>0.78979552837760369</c:v>
                </c:pt>
                <c:pt idx="7">
                  <c:v>0.48926519504082244</c:v>
                </c:pt>
                <c:pt idx="8">
                  <c:v>0.32486541049798134</c:v>
                </c:pt>
                <c:pt idx="9">
                  <c:v>0.68153468153468144</c:v>
                </c:pt>
                <c:pt idx="10">
                  <c:v>0</c:v>
                </c:pt>
                <c:pt idx="11">
                  <c:v>0</c:v>
                </c:pt>
                <c:pt idx="12">
                  <c:v>0.46085523131672601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CC1-4D5A-87C3-1F46C93D4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B7-442D-A059-979377FF8D3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B7-442D-A059-979377FF8D3E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B7-442D-A059-979377FF8D3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B7-442D-A059-979377FF8D3E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B7-442D-A059-979377FF8D3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B7-442D-A059-979377FF8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B7-442D-A059-979377FF8D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B7-442D-A059-979377FF8D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B7-442D-A059-979377FF8D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B7-442D-A059-979377FF8D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B7-442D-A059-979377FF8D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B7-442D-A059-979377FF8D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B7-442D-A059-979377FF8D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B7-442D-A059-979377FF8D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B7-442D-A059-979377FF8D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B7-442D-A059-979377FF8D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B7-442D-A059-979377FF8D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B7-442D-A059-979377FF8D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B7-442D-A059-979377FF8D3E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B7-442D-A059-979377FF8D3E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0B7-442D-A059-979377FF8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2B-48F9-83CE-CE301A4351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0.86769999999999992</c:v>
                </c:pt>
                <c:pt idx="1">
                  <c:v>0.89700000000000002</c:v>
                </c:pt>
                <c:pt idx="2">
                  <c:v>0.97010000000000007</c:v>
                </c:pt>
                <c:pt idx="3">
                  <c:v>0.84</c:v>
                </c:pt>
                <c:pt idx="4">
                  <c:v>0.65040000000000009</c:v>
                </c:pt>
                <c:pt idx="5">
                  <c:v>0.84530000000000005</c:v>
                </c:pt>
                <c:pt idx="6">
                  <c:v>0.99540000000000006</c:v>
                </c:pt>
                <c:pt idx="7">
                  <c:v>1.0504</c:v>
                </c:pt>
                <c:pt idx="8">
                  <c:v>0.88090000000000002</c:v>
                </c:pt>
                <c:pt idx="9">
                  <c:v>0.83660000000000001</c:v>
                </c:pt>
                <c:pt idx="10">
                  <c:v>0.82810000000000006</c:v>
                </c:pt>
                <c:pt idx="11">
                  <c:v>0.7792</c:v>
                </c:pt>
                <c:pt idx="12">
                  <c:v>0.86997825061978129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2B-48F9-83CE-CE301A43511E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2B-48F9-83CE-CE301A43511E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0.80040000000000011</c:v>
                </c:pt>
                <c:pt idx="1">
                  <c:v>0.94040000000000001</c:v>
                </c:pt>
                <c:pt idx="2">
                  <c:v>0.92749999999999999</c:v>
                </c:pt>
                <c:pt idx="3">
                  <c:v>0.8701000000000001</c:v>
                </c:pt>
                <c:pt idx="4">
                  <c:v>0.91069999999999995</c:v>
                </c:pt>
                <c:pt idx="5">
                  <c:v>0.83409999999999995</c:v>
                </c:pt>
                <c:pt idx="6">
                  <c:v>0.71450000000000002</c:v>
                </c:pt>
                <c:pt idx="7">
                  <c:v>0.9556</c:v>
                </c:pt>
                <c:pt idx="8">
                  <c:v>0.78689999999999993</c:v>
                </c:pt>
                <c:pt idx="9">
                  <c:v>0.94959999999999989</c:v>
                </c:pt>
                <c:pt idx="10">
                  <c:v>0.82230000000000003</c:v>
                </c:pt>
                <c:pt idx="11">
                  <c:v>0.74650000000000005</c:v>
                </c:pt>
                <c:pt idx="12">
                  <c:v>0.85289463645208108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2B-48F9-83CE-CE301A43511E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2B-48F9-83CE-CE301A4351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2B-48F9-83CE-CE301A43511E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2B-48F9-83CE-CE301A4351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2B-48F9-83CE-CE301A4351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0.8488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5">
                  <c:v>0.90610000000000002</c:v>
                </c:pt>
                <c:pt idx="6">
                  <c:v>0.93030000000000002</c:v>
                </c:pt>
                <c:pt idx="7">
                  <c:v>1.0162</c:v>
                </c:pt>
                <c:pt idx="8">
                  <c:v>0.88029999999999997</c:v>
                </c:pt>
                <c:pt idx="9">
                  <c:v>0.83840000000000003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2B-48F9-83CE-CE301A435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2B-48F9-83CE-CE301A4351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2B-48F9-83CE-CE301A4351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2B-48F9-83CE-CE301A4351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2B-48F9-83CE-CE301A4351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2B-48F9-83CE-CE301A4351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2B-48F9-83CE-CE301A4351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2B-48F9-83CE-CE301A4351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2B-48F9-83CE-CE301A4351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2B-48F9-83CE-CE301A4351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2B-48F9-83CE-CE301A4351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2B-48F9-83CE-CE301A4351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2B-48F9-83CE-CE301A4351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2B-48F9-83CE-CE301A43511E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0.16234836004193509</c:v>
                </c:pt>
                <c:pt idx="1">
                  <c:v>1.204244664361509E-2</c:v>
                </c:pt>
                <c:pt idx="2">
                  <c:v>0.11128754796877072</c:v>
                </c:pt>
                <c:pt idx="3">
                  <c:v>-0.13973701805215066</c:v>
                </c:pt>
                <c:pt idx="4">
                  <c:v>2.1198273673521006E-2</c:v>
                </c:pt>
                <c:pt idx="5">
                  <c:v>-4.460143399409533E-2</c:v>
                </c:pt>
                <c:pt idx="6">
                  <c:v>8.1995812979762661E-2</c:v>
                </c:pt>
                <c:pt idx="7">
                  <c:v>0.10324611877103451</c:v>
                </c:pt>
                <c:pt idx="8">
                  <c:v>-3.0399823769137635E-2</c:v>
                </c:pt>
                <c:pt idx="9">
                  <c:v>-0.20485584218512898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2B-48F9-83CE-CE301A43511E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-0.10556644001382953</c:v>
                </c:pt>
                <c:pt idx="1">
                  <c:v>-5.3734671125975519E-2</c:v>
                </c:pt>
                <c:pt idx="2">
                  <c:v>-0.13431604989176382</c:v>
                </c:pt>
                <c:pt idx="3">
                  <c:v>-8.0952380952380887E-2</c:v>
                </c:pt>
                <c:pt idx="4">
                  <c:v>0.23693111931119293</c:v>
                </c:pt>
                <c:pt idx="5">
                  <c:v>7.1927126463977142E-2</c:v>
                </c:pt>
                <c:pt idx="6">
                  <c:v>-6.540084388185663E-2</c:v>
                </c:pt>
                <c:pt idx="7">
                  <c:v>-3.2559025133282571E-2</c:v>
                </c:pt>
                <c:pt idx="8">
                  <c:v>-6.8112158020217084E-4</c:v>
                </c:pt>
                <c:pt idx="9">
                  <c:v>2.151565861821636E-3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2B-48F9-83CE-CE301A435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A8-4465-B1EF-44D624EAD89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0.86769999999999992</c:v>
                </c:pt>
                <c:pt idx="1">
                  <c:v>0.89700000000000002</c:v>
                </c:pt>
                <c:pt idx="2">
                  <c:v>0.97010000000000007</c:v>
                </c:pt>
                <c:pt idx="3">
                  <c:v>0.84</c:v>
                </c:pt>
                <c:pt idx="4">
                  <c:v>0.65040000000000009</c:v>
                </c:pt>
                <c:pt idx="5">
                  <c:v>0.84530000000000005</c:v>
                </c:pt>
                <c:pt idx="6">
                  <c:v>0.99540000000000006</c:v>
                </c:pt>
                <c:pt idx="7">
                  <c:v>1.0504</c:v>
                </c:pt>
                <c:pt idx="8">
                  <c:v>0.88090000000000002</c:v>
                </c:pt>
                <c:pt idx="9">
                  <c:v>0.83660000000000001</c:v>
                </c:pt>
                <c:pt idx="10">
                  <c:v>0.82810000000000006</c:v>
                </c:pt>
                <c:pt idx="11">
                  <c:v>0.7792</c:v>
                </c:pt>
                <c:pt idx="12">
                  <c:v>0.86997825061978129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A8-4465-B1EF-44D624EAD893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A8-4465-B1EF-44D624EAD893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A8-4465-B1EF-44D624EAD893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A8-4465-B1EF-44D624EAD89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A8-4465-B1EF-44D624EAD893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A8-4465-B1EF-44D624EAD8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A8-4465-B1EF-44D624EAD89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A8-4465-B1EF-44D624EAD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A8-4465-B1EF-44D624EAD8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A8-4465-B1EF-44D624EAD8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A8-4465-B1EF-44D624EAD8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A8-4465-B1EF-44D624EAD8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A8-4465-B1EF-44D624EAD8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A8-4465-B1EF-44D624EAD8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A8-4465-B1EF-44D624EAD8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A8-4465-B1EF-44D624EAD8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A8-4465-B1EF-44D624EAD8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A8-4465-B1EF-44D624EAD8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A8-4465-B1EF-44D624EAD8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A8-4465-B1EF-44D624EAD8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A8-4465-B1EF-44D624EAD89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A8-4465-B1EF-44D624EAD893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A8-4465-B1EF-44D624EAD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31028</c:v>
                </c:pt>
                <c:pt idx="1">
                  <c:v>14332</c:v>
                </c:pt>
                <c:pt idx="2">
                  <c:v>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D-4A51-9ED8-4F2394CE6A2B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29568</c:v>
                </c:pt>
                <c:pt idx="1">
                  <c:v>7235</c:v>
                </c:pt>
                <c:pt idx="2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D-4A51-9ED8-4F2394CE6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6AD-4A51-9ED8-4F2394CE6A2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6AD-4A51-9ED8-4F2394CE6A2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6AD-4A51-9ED8-4F2394CE6A2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AD-4A51-9ED8-4F2394CE6A2B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AD-4A51-9ED8-4F2394CE6A2B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AD-4A51-9ED8-4F2394CE6A2B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AD-4A51-9ED8-4F2394CE6A2B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AD-4A51-9ED8-4F2394CE6A2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AD-4A51-9ED8-4F2394CE6A2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0.66812789515309001</c:v>
                </c:pt>
                <c:pt idx="1">
                  <c:v>0.16348435205061576</c:v>
                </c:pt>
                <c:pt idx="2">
                  <c:v>0.1683877527962942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6AD-4A51-9ED8-4F2394CE6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AD-4A51-9ED8-4F2394CE6A2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AD-4A51-9ED8-4F2394CE6A2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AD-4A51-9ED8-4F2394CE6A2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AD-4A51-9ED8-4F2394CE6A2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AD-4A51-9ED8-4F2394CE6A2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AD-4A51-9ED8-4F2394CE6A2B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AD-4A51-9ED8-4F2394CE6A2B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AD-4A51-9ED8-4F2394CE6A2B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AD-4A51-9ED8-4F2394CE6A2B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AD-4A51-9ED8-4F2394CE6A2B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AD-4A51-9ED8-4F2394CE6A2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AD-4A51-9ED8-4F2394CE6A2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-4.7054273559365756E-2</c:v>
                </c:pt>
                <c:pt idx="1">
                  <c:v>-0.49518559866034051</c:v>
                </c:pt>
                <c:pt idx="2">
                  <c:v>0.89329268292682928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AD-4A51-9ED8-4F2394CE6A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0BF-49D1-8D81-BE3288D1A2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0BF-49D1-8D81-BE3288D1A2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0BF-49D1-8D81-BE3288D1A2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0BF-49D1-8D81-BE3288D1A2C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0BF-49D1-8D81-BE3288D1A2C0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BF-49D1-8D81-BE3288D1A2C0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BF-49D1-8D81-BE3288D1A2C0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BF-49D1-8D81-BE3288D1A2C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BF-49D1-8D81-BE3288D1A2C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BF-49D1-8D81-BE3288D1A2C0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BF-49D1-8D81-BE3288D1A2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29568</c:v>
                </c:pt>
                <c:pt idx="1">
                  <c:v>7235</c:v>
                </c:pt>
                <c:pt idx="2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BF-49D1-8D81-BE3288D1A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50-4C07-96E7-79B68D7ECE7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50-4C07-96E7-79B68D7ECE7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50-4C07-96E7-79B68D7ECE7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50-4C07-96E7-79B68D7ECE7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50-4C07-96E7-79B68D7ECE7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50-4C07-96E7-79B68D7ECE7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50-4C07-96E7-79B68D7ECE7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50-4C07-96E7-79B68D7ECE7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50-4C07-96E7-79B68D7ECE7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50-4C07-96E7-79B68D7EC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450-4C07-96E7-79B68D7ECE7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50-4C07-96E7-79B68D7ECE7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50-4C07-96E7-79B68D7ECE7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50-4C07-96E7-79B68D7ECE7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50-4C07-96E7-79B68D7EC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450-4C07-96E7-79B68D7ECE7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450-4C07-96E7-79B68D7ECE7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50-4C07-96E7-79B68D7ECE7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50-4C07-96E7-79B68D7ECE7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50-4C07-96E7-79B68D7ECE7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50-4C07-96E7-79B68D7ECE7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50-4C07-96E7-79B68D7ECE7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50-4C07-96E7-79B68D7ECE7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50-4C07-96E7-79B68D7ECE7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50-4C07-96E7-79B68D7ECE7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50-4C07-96E7-79B68D7ECE7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50-4C07-96E7-79B68D7ECE7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50-4C07-96E7-79B68D7ECE7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50-4C07-96E7-79B68D7ECE7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50-4C07-96E7-79B68D7ECE7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50-4C07-96E7-79B68D7ECE7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50-4C07-96E7-79B68D7ECE7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50-4C07-96E7-79B68D7ECE7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450-4C07-96E7-79B68D7ECE7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450-4C07-96E7-79B68D7ECE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450-4C07-96E7-79B68D7ECE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450-4C07-96E7-79B68D7ECE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450-4C07-96E7-79B68D7ECE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450-4C07-96E7-79B68D7ECE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450-4C07-96E7-79B68D7ECE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450-4C07-96E7-79B68D7ECE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450-4C07-96E7-79B68D7ECE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450-4C07-96E7-79B68D7ECE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450-4C07-96E7-79B68D7ECE7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450-4C07-96E7-79B68D7ECE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450-4C07-96E7-79B68D7ECE7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450-4C07-96E7-79B68D7ECE7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450-4C07-96E7-79B68D7ECE7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450-4C07-96E7-79B68D7ECE7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450-4C07-96E7-79B68D7ECE7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50-4C07-96E7-79B68D7ECE7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50-4C07-96E7-79B68D7ECE7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50-4C07-96E7-79B68D7ECE7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50-4C07-96E7-79B68D7ECE7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50-4C07-96E7-79B68D7ECE7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450-4C07-96E7-79B68D7ECE7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450-4C07-96E7-79B68D7ECE7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450-4C07-96E7-79B68D7ECE7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450-4C07-96E7-79B68D7ECE7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450-4C07-96E7-79B68D7ECE7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450-4C07-96E7-79B68D7ECE7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450-4C07-96E7-79B68D7ECE7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450-4C07-96E7-79B68D7ECE7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450-4C07-96E7-79B68D7ECE7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450-4C07-96E7-79B68D7ECE7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450-4C07-96E7-79B68D7ECE7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450-4C07-96E7-79B68D7ECE7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450-4C07-96E7-79B68D7ECE7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450-4C07-96E7-79B68D7ECE7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450-4C07-96E7-79B68D7ECE7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450-4C07-96E7-79B68D7ECE7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450-4C07-96E7-79B68D7ECE7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450-4C07-96E7-79B68D7ECE7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450-4C07-96E7-79B68D7ECE7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450-4C07-96E7-79B68D7ECE7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450-4C07-96E7-79B68D7ECE7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450-4C07-96E7-79B68D7ECE7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450-4C07-96E7-79B68D7ECE7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450-4C07-96E7-79B68D7ECE7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450-4C07-96E7-79B68D7ECE7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450-4C07-96E7-79B68D7ECE7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450-4C07-96E7-79B68D7ECE7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450-4C07-96E7-79B68D7ECE7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450-4C07-96E7-79B68D7EC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6E-4ECC-8004-30297D27CF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1166</c:v>
                </c:pt>
                <c:pt idx="1">
                  <c:v>1038</c:v>
                </c:pt>
                <c:pt idx="2">
                  <c:v>1083</c:v>
                </c:pt>
                <c:pt idx="3">
                  <c:v>905</c:v>
                </c:pt>
                <c:pt idx="4">
                  <c:v>553</c:v>
                </c:pt>
                <c:pt idx="5">
                  <c:v>397</c:v>
                </c:pt>
                <c:pt idx="6">
                  <c:v>468</c:v>
                </c:pt>
                <c:pt idx="7">
                  <c:v>478</c:v>
                </c:pt>
                <c:pt idx="8">
                  <c:v>1010</c:v>
                </c:pt>
                <c:pt idx="9">
                  <c:v>663</c:v>
                </c:pt>
                <c:pt idx="10">
                  <c:v>1165</c:v>
                </c:pt>
                <c:pt idx="11">
                  <c:v>857</c:v>
                </c:pt>
                <c:pt idx="12">
                  <c:v>9783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E-4ECC-8004-30297D27CF44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6E-4ECC-8004-30297D27CF44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681</c:v>
                </c:pt>
                <c:pt idx="1">
                  <c:v>493</c:v>
                </c:pt>
                <c:pt idx="2">
                  <c:v>1542</c:v>
                </c:pt>
                <c:pt idx="3">
                  <c:v>450</c:v>
                </c:pt>
                <c:pt idx="4">
                  <c:v>288</c:v>
                </c:pt>
                <c:pt idx="5">
                  <c:v>179</c:v>
                </c:pt>
                <c:pt idx="6">
                  <c:v>235</c:v>
                </c:pt>
                <c:pt idx="7">
                  <c:v>365</c:v>
                </c:pt>
                <c:pt idx="8">
                  <c:v>409</c:v>
                </c:pt>
                <c:pt idx="9">
                  <c:v>495</c:v>
                </c:pt>
                <c:pt idx="10">
                  <c:v>972</c:v>
                </c:pt>
                <c:pt idx="11">
                  <c:v>835</c:v>
                </c:pt>
                <c:pt idx="12">
                  <c:v>6944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6E-4ECC-8004-30297D27CF44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6E-4ECC-8004-30297D27CF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6E-4ECC-8004-30297D27CF44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6E-4ECC-8004-30297D27CF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6E-4ECC-8004-30297D27CF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5">
                  <c:v>501</c:v>
                </c:pt>
                <c:pt idx="6">
                  <c:v>525</c:v>
                </c:pt>
                <c:pt idx="7">
                  <c:v>575</c:v>
                </c:pt>
                <c:pt idx="8">
                  <c:v>486</c:v>
                </c:pt>
                <c:pt idx="9">
                  <c:v>733</c:v>
                </c:pt>
                <c:pt idx="12">
                  <c:v>6748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6E-4ECC-8004-30297D27C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BC6E-4ECC-8004-30297D27CF44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</c:v>
                      </c:pt>
                      <c:pt idx="1">
                        <c:v>123</c:v>
                      </c:pt>
                      <c:pt idx="2">
                        <c:v>337</c:v>
                      </c:pt>
                      <c:pt idx="3">
                        <c:v>336</c:v>
                      </c:pt>
                      <c:pt idx="4">
                        <c:v>398</c:v>
                      </c:pt>
                      <c:pt idx="5">
                        <c:v>2089</c:v>
                      </c:pt>
                      <c:pt idx="6">
                        <c:v>425</c:v>
                      </c:pt>
                      <c:pt idx="7">
                        <c:v>361</c:v>
                      </c:pt>
                      <c:pt idx="8">
                        <c:v>522</c:v>
                      </c:pt>
                      <c:pt idx="9">
                        <c:v>638</c:v>
                      </c:pt>
                      <c:pt idx="10">
                        <c:v>706</c:v>
                      </c:pt>
                      <c:pt idx="11">
                        <c:v>794</c:v>
                      </c:pt>
                      <c:pt idx="12">
                        <c:v>7197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BC6E-4ECC-8004-30297D27CF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6E-4ECC-8004-30297D27CF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6E-4ECC-8004-30297D27CF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6E-4ECC-8004-30297D27CF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6E-4ECC-8004-30297D27CF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6E-4ECC-8004-30297D27CF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6E-4ECC-8004-30297D27CF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6E-4ECC-8004-30297D27CF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6E-4ECC-8004-30297D27CF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6E-4ECC-8004-30297D27CF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6E-4ECC-8004-30297D27CF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6E-4ECC-8004-30297D27CF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6E-4ECC-8004-30297D27CF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6E-4ECC-8004-30297D27CF44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0.22277847309136423</c:v>
                </c:pt>
                <c:pt idx="1">
                  <c:v>-0.25567010309278349</c:v>
                </c:pt>
                <c:pt idx="2">
                  <c:v>8.8799192734611454E-2</c:v>
                </c:pt>
                <c:pt idx="3">
                  <c:v>-0.45041705282669142</c:v>
                </c:pt>
                <c:pt idx="4">
                  <c:v>6.5009560229445595E-2</c:v>
                </c:pt>
                <c:pt idx="5">
                  <c:v>-0.20853080568720384</c:v>
                </c:pt>
                <c:pt idx="6">
                  <c:v>0.42663043478260865</c:v>
                </c:pt>
                <c:pt idx="7">
                  <c:v>0.69616519174041303</c:v>
                </c:pt>
                <c:pt idx="8">
                  <c:v>-0.14736842105263159</c:v>
                </c:pt>
                <c:pt idx="9">
                  <c:v>0.27923211169284468</c:v>
                </c:pt>
                <c:pt idx="12">
                  <c:v>-1.417092768444117E-2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6E-4ECC-8004-30297D27CF44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-0.16209262435677529</c:v>
                </c:pt>
                <c:pt idx="1">
                  <c:v>-0.30443159922928709</c:v>
                </c:pt>
                <c:pt idx="2">
                  <c:v>-3.6934441366573978E-3</c:v>
                </c:pt>
                <c:pt idx="3">
                  <c:v>-0.34475138121546967</c:v>
                </c:pt>
                <c:pt idx="4">
                  <c:v>7.2332730560578096E-3</c:v>
                </c:pt>
                <c:pt idx="5">
                  <c:v>0.26196473551637278</c:v>
                </c:pt>
                <c:pt idx="6">
                  <c:v>0.12179487179487181</c:v>
                </c:pt>
                <c:pt idx="7">
                  <c:v>0.20292887029288709</c:v>
                </c:pt>
                <c:pt idx="8">
                  <c:v>-0.51881188118811883</c:v>
                </c:pt>
                <c:pt idx="9">
                  <c:v>0.105580693815988</c:v>
                </c:pt>
                <c:pt idx="12">
                  <c:v>-0.13052441695657779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6E-4ECC-8004-30297D27C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327-453F-97DB-5B6EED92C1D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27-453F-97DB-5B6EED92C1D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27-453F-97DB-5B6EED92C1D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27-453F-97DB-5B6EED92C1D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27-453F-97DB-5B6EED92C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24639</c:v>
                </c:pt>
                <c:pt idx="1">
                  <c:v>0</c:v>
                </c:pt>
                <c:pt idx="2">
                  <c:v>5441</c:v>
                </c:pt>
                <c:pt idx="3">
                  <c:v>2060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3-4857-AD69-9F41E390E30F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42777</c:v>
                </c:pt>
                <c:pt idx="1">
                  <c:v>0</c:v>
                </c:pt>
                <c:pt idx="2">
                  <c:v>0</c:v>
                </c:pt>
                <c:pt idx="3">
                  <c:v>6519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73-4857-AD69-9F41E390E30F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38573</c:v>
                </c:pt>
                <c:pt idx="1">
                  <c:v>0</c:v>
                </c:pt>
                <c:pt idx="2">
                  <c:v>0</c:v>
                </c:pt>
                <c:pt idx="3">
                  <c:v>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73-4857-AD69-9F41E390E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-9.8277111531897998E-2</c:v>
                </c:pt>
                <c:pt idx="1">
                  <c:v>0</c:v>
                </c:pt>
                <c:pt idx="2">
                  <c:v>0</c:v>
                </c:pt>
                <c:pt idx="3">
                  <c:v>-0.12839392544868844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73-4857-AD69-9F41E390E30F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1.6144096516198996</c:v>
                </c:pt>
                <c:pt idx="1">
                  <c:v>0</c:v>
                </c:pt>
                <c:pt idx="2">
                  <c:v>-1</c:v>
                </c:pt>
                <c:pt idx="3">
                  <c:v>-0.51369394043135919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73-4857-AD69-9F41E390E30F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0.87247442938479369</c:v>
                </c:pt>
                <c:pt idx="1">
                  <c:v>0</c:v>
                </c:pt>
                <c:pt idx="2">
                  <c:v>0</c:v>
                </c:pt>
                <c:pt idx="3">
                  <c:v>0.10253438806872575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73-4857-AD69-9F41E390E30F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0.87160772794034569</c:v>
                </c:pt>
                <c:pt idx="1">
                  <c:v>0</c:v>
                </c:pt>
                <c:pt idx="2">
                  <c:v>0</c:v>
                </c:pt>
                <c:pt idx="3">
                  <c:v>0.12839227205965428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73-4857-AD69-9F41E390E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00-4EFD-8C14-DA1126E9B69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00-4EFD-8C14-DA1126E9B69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00-4EFD-8C14-DA1126E9B69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00-4EFD-8C14-DA1126E9B69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00-4EFD-8C14-DA1126E9B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23492</c:v>
                </c:pt>
                <c:pt idx="1">
                  <c:v>0</c:v>
                </c:pt>
                <c:pt idx="2">
                  <c:v>5168</c:v>
                </c:pt>
                <c:pt idx="3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0-4BB2-9AD2-20F9FCBE5C33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29247</c:v>
                </c:pt>
                <c:pt idx="1">
                  <c:v>0</c:v>
                </c:pt>
                <c:pt idx="2">
                  <c:v>0</c:v>
                </c:pt>
                <c:pt idx="3">
                  <c:v>1781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0-4BB2-9AD2-20F9FCBE5C33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27462</c:v>
                </c:pt>
                <c:pt idx="1">
                  <c:v>0</c:v>
                </c:pt>
                <c:pt idx="2">
                  <c:v>0</c:v>
                </c:pt>
                <c:pt idx="3">
                  <c:v>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70-4BB2-9AD2-20F9FCBE5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-6.1031900707764875E-2</c:v>
                </c:pt>
                <c:pt idx="1">
                  <c:v>0</c:v>
                </c:pt>
                <c:pt idx="2">
                  <c:v>0</c:v>
                </c:pt>
                <c:pt idx="3">
                  <c:v>0.18248175182481763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70-4BB2-9AD2-20F9FCBE5C33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1.279382470119522</c:v>
                </c:pt>
                <c:pt idx="1">
                  <c:v>0</c:v>
                </c:pt>
                <c:pt idx="2">
                  <c:v>-1</c:v>
                </c:pt>
                <c:pt idx="3">
                  <c:v>-0.46289211935730679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70-4BB2-9AD2-20F9FCBE5C33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0.95844066632320113</c:v>
                </c:pt>
                <c:pt idx="1">
                  <c:v>0</c:v>
                </c:pt>
                <c:pt idx="2">
                  <c:v>0</c:v>
                </c:pt>
                <c:pt idx="3">
                  <c:v>4.1559333676798899E-2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70-4BB2-9AD2-20F9FCBE5C33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0.92877435064935066</c:v>
                </c:pt>
                <c:pt idx="1">
                  <c:v>0</c:v>
                </c:pt>
                <c:pt idx="2">
                  <c:v>0</c:v>
                </c:pt>
                <c:pt idx="3">
                  <c:v>7.1225649350649345E-2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70-4BB2-9AD2-20F9FCBE5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C9-4D6A-B710-B30C708FD5A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C9-4D6A-B710-B30C708FD5A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C9-4D6A-B710-B30C708FD5A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C9-4D6A-B710-B30C708FD5A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C9-4D6A-B710-B30C708FD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1147</c:v>
                </c:pt>
                <c:pt idx="1">
                  <c:v>0</c:v>
                </c:pt>
                <c:pt idx="2">
                  <c:v>273</c:v>
                </c:pt>
                <c:pt idx="3">
                  <c:v>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A-4B17-A06F-972D423F5AEE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13530</c:v>
                </c:pt>
                <c:pt idx="1">
                  <c:v>0</c:v>
                </c:pt>
                <c:pt idx="2">
                  <c:v>0</c:v>
                </c:pt>
                <c:pt idx="3">
                  <c:v>4738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A-4B17-A06F-972D423F5AEE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11111</c:v>
                </c:pt>
                <c:pt idx="1">
                  <c:v>0</c:v>
                </c:pt>
                <c:pt idx="2">
                  <c:v>0</c:v>
                </c:pt>
                <c:pt idx="3">
                  <c:v>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9A-4B17-A06F-972D423F5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-0.17878787878787883</c:v>
                </c:pt>
                <c:pt idx="1">
                  <c:v>0</c:v>
                </c:pt>
                <c:pt idx="2">
                  <c:v>0</c:v>
                </c:pt>
                <c:pt idx="3">
                  <c:v>-0.24525116082735332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9A-4B17-A06F-972D423F5AEE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3.1060606060606064</c:v>
                </c:pt>
                <c:pt idx="1">
                  <c:v>0</c:v>
                </c:pt>
                <c:pt idx="2">
                  <c:v>-1</c:v>
                </c:pt>
                <c:pt idx="3">
                  <c:v>-0.53935334277985314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9A-4B17-A06F-972D423F5AEE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0.80490438695163102</c:v>
                </c:pt>
                <c:pt idx="1">
                  <c:v>0</c:v>
                </c:pt>
                <c:pt idx="2">
                  <c:v>0</c:v>
                </c:pt>
                <c:pt idx="3">
                  <c:v>0.15046119235095612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9A-4B17-A06F-972D423F5AEE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0.75651937087219989</c:v>
                </c:pt>
                <c:pt idx="1">
                  <c:v>0</c:v>
                </c:pt>
                <c:pt idx="2">
                  <c:v>0</c:v>
                </c:pt>
                <c:pt idx="3">
                  <c:v>0.24348062912780011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9A-4B17-A06F-972D423F5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91-4B6A-8752-DCBE79A4A4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91-4B6A-8752-DCBE79A4A4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B91-4B6A-8752-DCBE79A4A49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B91-4B6A-8752-DCBE79A4A49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B91-4B6A-8752-DCBE79A4A49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91-4B6A-8752-DCBE79A4A49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B91-4B6A-8752-DCBE79A4A49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B91-4B6A-8752-DCBE79A4A49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B91-4B6A-8752-DCBE79A4A49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B91-4B6A-8752-DCBE79A4A49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91-4B6A-8752-DCBE79A4A49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91-4B6A-8752-DCBE79A4A49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91-4B6A-8752-DCBE79A4A49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91-4B6A-8752-DCBE79A4A49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91-4B6A-8752-DCBE79A4A49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91-4B6A-8752-DCBE79A4A49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91-4B6A-8752-DCBE79A4A49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91-4B6A-8752-DCBE79A4A49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91-4B6A-8752-DCBE79A4A49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B91-4B6A-8752-DCBE79A4A49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B91-4B6A-8752-DCBE79A4A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83-4E5F-96C0-6BA6130446D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83-4E5F-96C0-6BA6130446D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83-4E5F-96C0-6BA6130446D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83-4E5F-96C0-6BA6130446D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83-4E5F-96C0-6BA6130446D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83-4E5F-96C0-6BA6130446D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3-4E5F-96C0-6BA6130446D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83-4E5F-96C0-6BA6130446D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83-4E5F-96C0-6BA6130446D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83-4E5F-96C0-6BA613044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083-4E5F-96C0-6BA6130446D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83-4E5F-96C0-6BA6130446D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83-4E5F-96C0-6BA6130446D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83-4E5F-96C0-6BA6130446D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83-4E5F-96C0-6BA613044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083-4E5F-96C0-6BA6130446D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083-4E5F-96C0-6BA6130446D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83-4E5F-96C0-6BA6130446D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83-4E5F-96C0-6BA6130446D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83-4E5F-96C0-6BA6130446D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83-4E5F-96C0-6BA6130446D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83-4E5F-96C0-6BA6130446D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83-4E5F-96C0-6BA6130446D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83-4E5F-96C0-6BA6130446D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83-4E5F-96C0-6BA6130446D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83-4E5F-96C0-6BA6130446D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83-4E5F-96C0-6BA6130446D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83-4E5F-96C0-6BA6130446D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83-4E5F-96C0-6BA6130446D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83-4E5F-96C0-6BA6130446D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83-4E5F-96C0-6BA6130446D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83-4E5F-96C0-6BA6130446D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83-4E5F-96C0-6BA6130446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083-4E5F-96C0-6BA6130446D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083-4E5F-96C0-6BA6130446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083-4E5F-96C0-6BA6130446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083-4E5F-96C0-6BA6130446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083-4E5F-96C0-6BA6130446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083-4E5F-96C0-6BA6130446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083-4E5F-96C0-6BA6130446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083-4E5F-96C0-6BA6130446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083-4E5F-96C0-6BA6130446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083-4E5F-96C0-6BA6130446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083-4E5F-96C0-6BA6130446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083-4E5F-96C0-6BA6130446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083-4E5F-96C0-6BA6130446D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083-4E5F-96C0-6BA6130446D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083-4E5F-96C0-6BA6130446D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083-4E5F-96C0-6BA6130446D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083-4E5F-96C0-6BA6130446D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83-4E5F-96C0-6BA6130446D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83-4E5F-96C0-6BA6130446D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83-4E5F-96C0-6BA6130446D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83-4E5F-96C0-6BA6130446D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83-4E5F-96C0-6BA6130446D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83-4E5F-96C0-6BA6130446D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83-4E5F-96C0-6BA6130446D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083-4E5F-96C0-6BA6130446D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083-4E5F-96C0-6BA6130446D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083-4E5F-96C0-6BA6130446D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83-4E5F-96C0-6BA6130446D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083-4E5F-96C0-6BA6130446D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83-4E5F-96C0-6BA6130446D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083-4E5F-96C0-6BA6130446D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83-4E5F-96C0-6BA6130446D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083-4E5F-96C0-6BA6130446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083-4E5F-96C0-6BA6130446D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083-4E5F-96C0-6BA6130446D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83-4E5F-96C0-6BA6130446D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083-4E5F-96C0-6BA6130446D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83-4E5F-96C0-6BA6130446D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083-4E5F-96C0-6BA6130446D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83-4E5F-96C0-6BA6130446D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083-4E5F-96C0-6BA6130446D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083-4E5F-96C0-6BA6130446D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083-4E5F-96C0-6BA6130446D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083-4E5F-96C0-6BA6130446D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083-4E5F-96C0-6BA6130446D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83-4E5F-96C0-6BA6130446D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083-4E5F-96C0-6BA6130446D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083-4E5F-96C0-6BA6130446D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083-4E5F-96C0-6BA6130446D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083-4E5F-96C0-6BA6130446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083-4E5F-96C0-6BA613044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91009</c:v>
                </c:pt>
                <c:pt idx="1">
                  <c:v>41966</c:v>
                </c:pt>
                <c:pt idx="2">
                  <c:v>2244</c:v>
                </c:pt>
                <c:pt idx="3">
                  <c:v>85786</c:v>
                </c:pt>
                <c:pt idx="4">
                  <c:v>26699</c:v>
                </c:pt>
                <c:pt idx="5">
                  <c:v>43048</c:v>
                </c:pt>
                <c:pt idx="6">
                  <c:v>12382</c:v>
                </c:pt>
                <c:pt idx="7">
                  <c:v>18408</c:v>
                </c:pt>
                <c:pt idx="8">
                  <c:v>20131</c:v>
                </c:pt>
                <c:pt idx="9">
                  <c:v>66504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2-41FE-8BE3-1650DE809F8A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161501</c:v>
                </c:pt>
                <c:pt idx="1">
                  <c:v>104488</c:v>
                </c:pt>
                <c:pt idx="2">
                  <c:v>17500</c:v>
                </c:pt>
                <c:pt idx="3">
                  <c:v>304437</c:v>
                </c:pt>
                <c:pt idx="4">
                  <c:v>49296</c:v>
                </c:pt>
                <c:pt idx="5">
                  <c:v>122286</c:v>
                </c:pt>
                <c:pt idx="6">
                  <c:v>32685</c:v>
                </c:pt>
                <c:pt idx="7">
                  <c:v>28851</c:v>
                </c:pt>
                <c:pt idx="8">
                  <c:v>40798</c:v>
                </c:pt>
                <c:pt idx="9">
                  <c:v>52055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2-41FE-8BE3-1650DE809F8A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2-41FE-8BE3-1650DE809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-0.11489712138005337</c:v>
                </c:pt>
                <c:pt idx="1">
                  <c:v>-3.3936911415664905E-2</c:v>
                </c:pt>
                <c:pt idx="2">
                  <c:v>-0.43937142857142852</c:v>
                </c:pt>
                <c:pt idx="3">
                  <c:v>0.10628800047300424</c:v>
                </c:pt>
                <c:pt idx="4">
                  <c:v>-0.10225981824083086</c:v>
                </c:pt>
                <c:pt idx="5">
                  <c:v>5.1518571218291509E-2</c:v>
                </c:pt>
                <c:pt idx="6">
                  <c:v>-0.1031054000305951</c:v>
                </c:pt>
                <c:pt idx="7">
                  <c:v>-8.2007556063914633E-2</c:v>
                </c:pt>
                <c:pt idx="8">
                  <c:v>0.31356929261238298</c:v>
                </c:pt>
                <c:pt idx="9">
                  <c:v>-7.7168379598501535E-2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32-41FE-8BE3-1650DE809F8A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-0.2862065005168255</c:v>
                </c:pt>
                <c:pt idx="1">
                  <c:v>-9.6788625524566241E-2</c:v>
                </c:pt>
                <c:pt idx="2">
                  <c:v>5.4719415179531383E-2</c:v>
                </c:pt>
                <c:pt idx="3">
                  <c:v>9.06538515095483E-2</c:v>
                </c:pt>
                <c:pt idx="4">
                  <c:v>0.67391633255163019</c:v>
                </c:pt>
                <c:pt idx="5">
                  <c:v>0.30658239681346156</c:v>
                </c:pt>
                <c:pt idx="6">
                  <c:v>-2.8233213143751268E-3</c:v>
                </c:pt>
                <c:pt idx="7">
                  <c:v>-0.36075979918903267</c:v>
                </c:pt>
                <c:pt idx="8">
                  <c:v>0.42936014722748239</c:v>
                </c:pt>
                <c:pt idx="9">
                  <c:v>2.3936907172546151E-2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32-41FE-8BE3-1650DE809F8A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0.32777239727074792</c:v>
                </c:pt>
                <c:pt idx="1">
                  <c:v>0.10178479104618902</c:v>
                </c:pt>
                <c:pt idx="2">
                  <c:v>6.6483648517771448E-3</c:v>
                </c:pt>
                <c:pt idx="3">
                  <c:v>0.22043589388831039</c:v>
                </c:pt>
                <c:pt idx="4">
                  <c:v>5.7809462086843809E-2</c:v>
                </c:pt>
                <c:pt idx="5">
                  <c:v>0.11866857937623337</c:v>
                </c:pt>
                <c:pt idx="6">
                  <c:v>2.3425837599306765E-2</c:v>
                </c:pt>
                <c:pt idx="7">
                  <c:v>6.1065922943048342E-2</c:v>
                </c:pt>
                <c:pt idx="8">
                  <c:v>3.4794323039169281E-2</c:v>
                </c:pt>
                <c:pt idx="9">
                  <c:v>4.7594427898373953E-2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32-41FE-8BE3-1650DE809F8A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0.15524624686265628</c:v>
                </c:pt>
                <c:pt idx="1">
                  <c:v>0.10962864493903426</c:v>
                </c:pt>
                <c:pt idx="2">
                  <c:v>1.0655293490290117E-2</c:v>
                </c:pt>
                <c:pt idx="3">
                  <c:v>0.36577816441364391</c:v>
                </c:pt>
                <c:pt idx="4">
                  <c:v>4.8063399593597921E-2</c:v>
                </c:pt>
                <c:pt idx="5">
                  <c:v>0.13965157157705077</c:v>
                </c:pt>
                <c:pt idx="6">
                  <c:v>3.1837725886031475E-2</c:v>
                </c:pt>
                <c:pt idx="7">
                  <c:v>2.8764187961505837E-2</c:v>
                </c:pt>
                <c:pt idx="8">
                  <c:v>5.8202816577121369E-2</c:v>
                </c:pt>
                <c:pt idx="9">
                  <c:v>5.2171948699068056E-2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32-41FE-8BE3-1650DE809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9F-4328-A840-ED956C131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69F-4328-A840-ED956C131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69F-4328-A840-ED956C131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9F-4328-A840-ED956C1319E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69F-4328-A840-ED956C1319E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69F-4328-A840-ED956C1319E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69F-4328-A840-ED956C1319E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69F-4328-A840-ED956C1319E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69F-4328-A840-ED956C1319E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69F-4328-A840-ED956C1319E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9F-4328-A840-ED956C1319E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9F-4328-A840-ED956C1319E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9F-4328-A840-ED956C1319E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9F-4328-A840-ED956C1319E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9F-4328-A840-ED956C1319E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9F-4328-A840-ED956C1319E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9F-4328-A840-ED956C1319E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9F-4328-A840-ED956C1319E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9F-4328-A840-ED956C1319E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69F-4328-A840-ED956C1319E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69F-4328-A840-ED956C131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AF-4163-BEAE-D236A86F62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1015</c:v>
                </c:pt>
                <c:pt idx="1">
                  <c:v>1243</c:v>
                </c:pt>
                <c:pt idx="2">
                  <c:v>1099</c:v>
                </c:pt>
                <c:pt idx="3">
                  <c:v>1120</c:v>
                </c:pt>
                <c:pt idx="4">
                  <c:v>976</c:v>
                </c:pt>
                <c:pt idx="5">
                  <c:v>1014</c:v>
                </c:pt>
                <c:pt idx="6">
                  <c:v>844</c:v>
                </c:pt>
                <c:pt idx="7">
                  <c:v>1369</c:v>
                </c:pt>
                <c:pt idx="8">
                  <c:v>965</c:v>
                </c:pt>
                <c:pt idx="9">
                  <c:v>916</c:v>
                </c:pt>
                <c:pt idx="10">
                  <c:v>412</c:v>
                </c:pt>
                <c:pt idx="11">
                  <c:v>398</c:v>
                </c:pt>
                <c:pt idx="12">
                  <c:v>11371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AF-4163-BEAE-D236A86F62C9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AF-4163-BEAE-D236A86F62C9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556</c:v>
                </c:pt>
                <c:pt idx="1">
                  <c:v>884</c:v>
                </c:pt>
                <c:pt idx="2">
                  <c:v>1327</c:v>
                </c:pt>
                <c:pt idx="3">
                  <c:v>757</c:v>
                </c:pt>
                <c:pt idx="4">
                  <c:v>650</c:v>
                </c:pt>
                <c:pt idx="5">
                  <c:v>339</c:v>
                </c:pt>
                <c:pt idx="6">
                  <c:v>516</c:v>
                </c:pt>
                <c:pt idx="7">
                  <c:v>1099</c:v>
                </c:pt>
                <c:pt idx="8">
                  <c:v>904</c:v>
                </c:pt>
                <c:pt idx="9">
                  <c:v>1131</c:v>
                </c:pt>
                <c:pt idx="10">
                  <c:v>729</c:v>
                </c:pt>
                <c:pt idx="11">
                  <c:v>938</c:v>
                </c:pt>
                <c:pt idx="12">
                  <c:v>9830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AF-4163-BEAE-D236A86F62C9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AF-4163-BEAE-D236A86F62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AF-4163-BEAE-D236A86F62C9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AF-4163-BEAE-D236A86F62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AF-4163-BEAE-D236A86F62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5">
                  <c:v>949</c:v>
                </c:pt>
                <c:pt idx="6">
                  <c:v>1247</c:v>
                </c:pt>
                <c:pt idx="7">
                  <c:v>1635</c:v>
                </c:pt>
                <c:pt idx="8">
                  <c:v>1285</c:v>
                </c:pt>
                <c:pt idx="9">
                  <c:v>1681</c:v>
                </c:pt>
                <c:pt idx="12">
                  <c:v>12112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AF-4163-BEAE-D236A86F6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AF-4163-BEAE-D236A86F62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AF-4163-BEAE-D236A86F62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AF-4163-BEAE-D236A86F62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AF-4163-BEAE-D236A86F62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AF-4163-BEAE-D236A86F62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AF-4163-BEAE-D236A86F62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AF-4163-BEAE-D236A86F62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AF-4163-BEAE-D236A86F62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AF-4163-BEAE-D236A86F62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AF-4163-BEAE-D236A86F62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AF-4163-BEAE-D236A86F62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AF-4163-BEAE-D236A86F62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AF-4163-BEAE-D236A86F62C9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-1.2722646310432406E-3</c:v>
                </c:pt>
                <c:pt idx="1">
                  <c:v>-0.36816720257234725</c:v>
                </c:pt>
                <c:pt idx="2">
                  <c:v>-0.50917992656058753</c:v>
                </c:pt>
                <c:pt idx="3">
                  <c:v>-0.31504065040650409</c:v>
                </c:pt>
                <c:pt idx="4">
                  <c:v>4.7079337401918053E-2</c:v>
                </c:pt>
                <c:pt idx="5">
                  <c:v>-7.1428571428571397E-2</c:v>
                </c:pt>
                <c:pt idx="6">
                  <c:v>0.59871794871794881</c:v>
                </c:pt>
                <c:pt idx="7">
                  <c:v>0.43926056338028174</c:v>
                </c:pt>
                <c:pt idx="8">
                  <c:v>1.1560402684563758</c:v>
                </c:pt>
                <c:pt idx="9">
                  <c:v>1.0155875299760191</c:v>
                </c:pt>
                <c:pt idx="12">
                  <c:v>2.9144362307757632E-2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AF-4163-BEAE-D236A86F62C9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-0.22660098522167482</c:v>
                </c:pt>
                <c:pt idx="1">
                  <c:v>-5.1488334674175351E-2</c:v>
                </c:pt>
                <c:pt idx="2">
                  <c:v>-0.27024567788899001</c:v>
                </c:pt>
                <c:pt idx="3">
                  <c:v>0.20357142857142851</c:v>
                </c:pt>
                <c:pt idx="4">
                  <c:v>0.23053278688524581</c:v>
                </c:pt>
                <c:pt idx="5">
                  <c:v>-6.4102564102564097E-2</c:v>
                </c:pt>
                <c:pt idx="6">
                  <c:v>0.47748815165876768</c:v>
                </c:pt>
                <c:pt idx="7">
                  <c:v>0.19430241051862684</c:v>
                </c:pt>
                <c:pt idx="8">
                  <c:v>0.33160621761658038</c:v>
                </c:pt>
                <c:pt idx="9">
                  <c:v>0.83515283842794763</c:v>
                </c:pt>
                <c:pt idx="12">
                  <c:v>0.14686109269955505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AF-4163-BEAE-D236A86F6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37-46B8-A0B4-5285E223242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7-46B8-A0B4-5285E223242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37-46B8-A0B4-5285E223242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37-46B8-A0B4-5285E223242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37-46B8-A0B4-5285E223242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7-46B8-A0B4-5285E223242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37-46B8-A0B4-5285E223242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7-46B8-A0B4-5285E223242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37-46B8-A0B4-5285E223242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7-46B8-A0B4-5285E2232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637-46B8-A0B4-5285E223242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37-46B8-A0B4-5285E223242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37-46B8-A0B4-5285E223242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37-46B8-A0B4-5285E223242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37-46B8-A0B4-5285E2232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637-46B8-A0B4-5285E223242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637-46B8-A0B4-5285E223242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37-46B8-A0B4-5285E223242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37-46B8-A0B4-5285E223242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37-46B8-A0B4-5285E223242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37-46B8-A0B4-5285E223242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37-46B8-A0B4-5285E223242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37-46B8-A0B4-5285E223242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37-46B8-A0B4-5285E223242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37-46B8-A0B4-5285E223242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37-46B8-A0B4-5285E223242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37-46B8-A0B4-5285E223242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37-46B8-A0B4-5285E223242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37-46B8-A0B4-5285E223242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37-46B8-A0B4-5285E223242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37-46B8-A0B4-5285E223242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37-46B8-A0B4-5285E223242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37-46B8-A0B4-5285E22324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637-46B8-A0B4-5285E223242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637-46B8-A0B4-5285E22324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637-46B8-A0B4-5285E22324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637-46B8-A0B4-5285E22324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637-46B8-A0B4-5285E22324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637-46B8-A0B4-5285E22324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637-46B8-A0B4-5285E22324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637-46B8-A0B4-5285E22324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637-46B8-A0B4-5285E22324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637-46B8-A0B4-5285E22324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637-46B8-A0B4-5285E22324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637-46B8-A0B4-5285E22324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637-46B8-A0B4-5285E223242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637-46B8-A0B4-5285E223242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637-46B8-A0B4-5285E223242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637-46B8-A0B4-5285E223242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637-46B8-A0B4-5285E223242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37-46B8-A0B4-5285E223242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637-46B8-A0B4-5285E223242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637-46B8-A0B4-5285E223242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637-46B8-A0B4-5285E223242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637-46B8-A0B4-5285E223242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637-46B8-A0B4-5285E223242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637-46B8-A0B4-5285E223242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637-46B8-A0B4-5285E223242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637-46B8-A0B4-5285E223242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637-46B8-A0B4-5285E223242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637-46B8-A0B4-5285E223242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637-46B8-A0B4-5285E223242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637-46B8-A0B4-5285E223242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637-46B8-A0B4-5285E223242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637-46B8-A0B4-5285E223242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637-46B8-A0B4-5285E22324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637-46B8-A0B4-5285E223242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637-46B8-A0B4-5285E223242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637-46B8-A0B4-5285E223242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637-46B8-A0B4-5285E223242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637-46B8-A0B4-5285E223242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637-46B8-A0B4-5285E223242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637-46B8-A0B4-5285E223242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637-46B8-A0B4-5285E223242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637-46B8-A0B4-5285E223242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637-46B8-A0B4-5285E223242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637-46B8-A0B4-5285E223242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637-46B8-A0B4-5285E223242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637-46B8-A0B4-5285E223242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637-46B8-A0B4-5285E223242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637-46B8-A0B4-5285E223242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637-46B8-A0B4-5285E223242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637-46B8-A0B4-5285E22324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637-46B8-A0B4-5285E2232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38835</c:v>
                </c:pt>
                <c:pt idx="1">
                  <c:v>21414</c:v>
                </c:pt>
                <c:pt idx="2">
                  <c:v>652</c:v>
                </c:pt>
                <c:pt idx="3">
                  <c:v>65110</c:v>
                </c:pt>
                <c:pt idx="4">
                  <c:v>24100</c:v>
                </c:pt>
                <c:pt idx="5">
                  <c:v>23563</c:v>
                </c:pt>
                <c:pt idx="6">
                  <c:v>5893</c:v>
                </c:pt>
                <c:pt idx="7">
                  <c:v>5089</c:v>
                </c:pt>
                <c:pt idx="8">
                  <c:v>12942</c:v>
                </c:pt>
                <c:pt idx="9">
                  <c:v>30869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6-43AD-ADA8-51AE3B1E41CB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92954</c:v>
                </c:pt>
                <c:pt idx="1">
                  <c:v>58131</c:v>
                </c:pt>
                <c:pt idx="2">
                  <c:v>4579</c:v>
                </c:pt>
                <c:pt idx="3">
                  <c:v>221702</c:v>
                </c:pt>
                <c:pt idx="4">
                  <c:v>31028</c:v>
                </c:pt>
                <c:pt idx="5">
                  <c:v>66570</c:v>
                </c:pt>
                <c:pt idx="6">
                  <c:v>22489</c:v>
                </c:pt>
                <c:pt idx="7">
                  <c:v>9698</c:v>
                </c:pt>
                <c:pt idx="8">
                  <c:v>12212</c:v>
                </c:pt>
                <c:pt idx="9">
                  <c:v>13546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6-43AD-ADA8-51AE3B1E41CB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F6-43AD-ADA8-51AE3B1E4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-5.0906900187189352E-2</c:v>
                </c:pt>
                <c:pt idx="1">
                  <c:v>-4.5414666873096921E-2</c:v>
                </c:pt>
                <c:pt idx="2">
                  <c:v>-0.32168595763267094</c:v>
                </c:pt>
                <c:pt idx="3">
                  <c:v>9.3264832973992018E-2</c:v>
                </c:pt>
                <c:pt idx="4">
                  <c:v>-4.7054273559365756E-2</c:v>
                </c:pt>
                <c:pt idx="5">
                  <c:v>-6.6246056782334195E-3</c:v>
                </c:pt>
                <c:pt idx="6">
                  <c:v>-0.10409533549735428</c:v>
                </c:pt>
                <c:pt idx="7">
                  <c:v>-7.9913384202928484E-2</c:v>
                </c:pt>
                <c:pt idx="8">
                  <c:v>0.6233213232885686</c:v>
                </c:pt>
                <c:pt idx="9">
                  <c:v>0.16381219548206105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F6-43AD-ADA8-51AE3B1E41CB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-9.4657553927303351E-2</c:v>
                </c:pt>
                <c:pt idx="1">
                  <c:v>-0.16215971372922044</c:v>
                </c:pt>
                <c:pt idx="2">
                  <c:v>-0.23270750988142297</c:v>
                </c:pt>
                <c:pt idx="3">
                  <c:v>-1.5279921995612233E-2</c:v>
                </c:pt>
                <c:pt idx="4">
                  <c:v>0.85158745068570352</c:v>
                </c:pt>
                <c:pt idx="5">
                  <c:v>0.36399075945711812</c:v>
                </c:pt>
                <c:pt idx="6">
                  <c:v>0.35942244113082777</c:v>
                </c:pt>
                <c:pt idx="7">
                  <c:v>-0.51547567332754129</c:v>
                </c:pt>
                <c:pt idx="8">
                  <c:v>0.18465399784869119</c:v>
                </c:pt>
                <c:pt idx="9">
                  <c:v>-0.12673793829280455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F6-43AD-ADA8-51AE3B1E41CB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0.33414501407224267</c:v>
                </c:pt>
                <c:pt idx="1">
                  <c:v>9.6956974701062029E-2</c:v>
                </c:pt>
                <c:pt idx="2">
                  <c:v>6.935049991447808E-3</c:v>
                </c:pt>
                <c:pt idx="3">
                  <c:v>0.29641585420845579</c:v>
                </c:pt>
                <c:pt idx="4">
                  <c:v>5.4326631524933527E-2</c:v>
                </c:pt>
                <c:pt idx="5">
                  <c:v>0.12433020789600535</c:v>
                </c:pt>
                <c:pt idx="6">
                  <c:v>2.44872572343767E-2</c:v>
                </c:pt>
                <c:pt idx="7">
                  <c:v>3.109576899752764E-2</c:v>
                </c:pt>
                <c:pt idx="8">
                  <c:v>1.0949915255555037E-2</c:v>
                </c:pt>
                <c:pt idx="9">
                  <c:v>2.0357326118393432E-2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F6-43AD-ADA8-51AE3B1E41CB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0.16053352257735803</c:v>
                </c:pt>
                <c:pt idx="1">
                  <c:v>0.10097442476185277</c:v>
                </c:pt>
                <c:pt idx="2">
                  <c:v>5.6518455841544522E-3</c:v>
                </c:pt>
                <c:pt idx="3">
                  <c:v>0.44104593716734447</c:v>
                </c:pt>
                <c:pt idx="4">
                  <c:v>5.3803531948576573E-2</c:v>
                </c:pt>
                <c:pt idx="5">
                  <c:v>0.12033190490487758</c:v>
                </c:pt>
                <c:pt idx="6">
                  <c:v>3.6662390479569831E-2</c:v>
                </c:pt>
                <c:pt idx="7">
                  <c:v>1.6236773389378678E-2</c:v>
                </c:pt>
                <c:pt idx="8">
                  <c:v>3.6072822556432023E-2</c:v>
                </c:pt>
                <c:pt idx="9">
                  <c:v>2.8686846630455551E-2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F6-43AD-ADA8-51AE3B1E4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A9-452A-8EDD-4099EC6B0B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A9-452A-8EDD-4099EC6B0B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AA9-452A-8EDD-4099EC6B0B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A9-452A-8EDD-4099EC6B0BE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A9-452A-8EDD-4099EC6B0B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AA9-452A-8EDD-4099EC6B0BE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A9-452A-8EDD-4099EC6B0BE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A9-452A-8EDD-4099EC6B0BE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AA9-452A-8EDD-4099EC6B0BE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AA9-452A-8EDD-4099EC6B0BE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A9-452A-8EDD-4099EC6B0BE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A9-452A-8EDD-4099EC6B0BE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A9-452A-8EDD-4099EC6B0BE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A9-452A-8EDD-4099EC6B0BE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A9-452A-8EDD-4099EC6B0BE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A9-452A-8EDD-4099EC6B0BE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A9-452A-8EDD-4099EC6B0BE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A9-452A-8EDD-4099EC6B0BE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A9-452A-8EDD-4099EC6B0BE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AA9-452A-8EDD-4099EC6B0BE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AA9-452A-8EDD-4099EC6B0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71-4955-A3A1-0E34D9D2835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71-4955-A3A1-0E34D9D2835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71-4955-A3A1-0E34D9D2835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71-4955-A3A1-0E34D9D2835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71-4955-A3A1-0E34D9D2835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71-4955-A3A1-0E34D9D2835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71-4955-A3A1-0E34D9D2835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71-4955-A3A1-0E34D9D2835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71-4955-A3A1-0E34D9D2835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71-4955-A3A1-0E34D9D28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C71-4955-A3A1-0E34D9D2835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71-4955-A3A1-0E34D9D2835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71-4955-A3A1-0E34D9D2835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71-4955-A3A1-0E34D9D2835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71-4955-A3A1-0E34D9D28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C71-4955-A3A1-0E34D9D2835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C71-4955-A3A1-0E34D9D2835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71-4955-A3A1-0E34D9D2835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71-4955-A3A1-0E34D9D2835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71-4955-A3A1-0E34D9D2835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71-4955-A3A1-0E34D9D2835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71-4955-A3A1-0E34D9D2835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71-4955-A3A1-0E34D9D2835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71-4955-A3A1-0E34D9D2835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71-4955-A3A1-0E34D9D2835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71-4955-A3A1-0E34D9D2835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71-4955-A3A1-0E34D9D2835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71-4955-A3A1-0E34D9D2835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71-4955-A3A1-0E34D9D2835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71-4955-A3A1-0E34D9D2835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71-4955-A3A1-0E34D9D2835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71-4955-A3A1-0E34D9D2835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71-4955-A3A1-0E34D9D283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C71-4955-A3A1-0E34D9D2835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C71-4955-A3A1-0E34D9D283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C71-4955-A3A1-0E34D9D283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C71-4955-A3A1-0E34D9D283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C71-4955-A3A1-0E34D9D283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C71-4955-A3A1-0E34D9D283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C71-4955-A3A1-0E34D9D283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C71-4955-A3A1-0E34D9D283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C71-4955-A3A1-0E34D9D283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C71-4955-A3A1-0E34D9D283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C71-4955-A3A1-0E34D9D283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C71-4955-A3A1-0E34D9D283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C71-4955-A3A1-0E34D9D2835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C71-4955-A3A1-0E34D9D2835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C71-4955-A3A1-0E34D9D2835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C71-4955-A3A1-0E34D9D2835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C71-4955-A3A1-0E34D9D2835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71-4955-A3A1-0E34D9D2835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71-4955-A3A1-0E34D9D2835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C71-4955-A3A1-0E34D9D2835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C71-4955-A3A1-0E34D9D2835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C71-4955-A3A1-0E34D9D2835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C71-4955-A3A1-0E34D9D2835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C71-4955-A3A1-0E34D9D2835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C71-4955-A3A1-0E34D9D2835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C71-4955-A3A1-0E34D9D2835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C71-4955-A3A1-0E34D9D2835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C71-4955-A3A1-0E34D9D2835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C71-4955-A3A1-0E34D9D2835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C71-4955-A3A1-0E34D9D2835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C71-4955-A3A1-0E34D9D2835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C71-4955-A3A1-0E34D9D2835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C71-4955-A3A1-0E34D9D283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C71-4955-A3A1-0E34D9D2835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C71-4955-A3A1-0E34D9D2835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C71-4955-A3A1-0E34D9D2835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C71-4955-A3A1-0E34D9D2835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C71-4955-A3A1-0E34D9D2835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C71-4955-A3A1-0E34D9D2835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C71-4955-A3A1-0E34D9D2835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C71-4955-A3A1-0E34D9D2835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C71-4955-A3A1-0E34D9D2835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C71-4955-A3A1-0E34D9D2835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C71-4955-A3A1-0E34D9D2835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C71-4955-A3A1-0E34D9D2835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C71-4955-A3A1-0E34D9D2835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C71-4955-A3A1-0E34D9D2835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C71-4955-A3A1-0E34D9D2835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C71-4955-A3A1-0E34D9D2835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C71-4955-A3A1-0E34D9D283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C71-4955-A3A1-0E34D9D28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52174</c:v>
                </c:pt>
                <c:pt idx="1">
                  <c:v>20552</c:v>
                </c:pt>
                <c:pt idx="2">
                  <c:v>1592</c:v>
                </c:pt>
                <c:pt idx="3">
                  <c:v>20676</c:v>
                </c:pt>
                <c:pt idx="4">
                  <c:v>2599</c:v>
                </c:pt>
                <c:pt idx="5">
                  <c:v>19485</c:v>
                </c:pt>
                <c:pt idx="6">
                  <c:v>6489</c:v>
                </c:pt>
                <c:pt idx="7">
                  <c:v>13319</c:v>
                </c:pt>
                <c:pt idx="8">
                  <c:v>7189</c:v>
                </c:pt>
                <c:pt idx="9">
                  <c:v>35635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78-4F60-8E19-B3F3296FD79B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68547</c:v>
                </c:pt>
                <c:pt idx="1">
                  <c:v>46357</c:v>
                </c:pt>
                <c:pt idx="2">
                  <c:v>12921</c:v>
                </c:pt>
                <c:pt idx="3">
                  <c:v>82735</c:v>
                </c:pt>
                <c:pt idx="4">
                  <c:v>18268</c:v>
                </c:pt>
                <c:pt idx="5">
                  <c:v>55716</c:v>
                </c:pt>
                <c:pt idx="6">
                  <c:v>10196</c:v>
                </c:pt>
                <c:pt idx="7">
                  <c:v>19153</c:v>
                </c:pt>
                <c:pt idx="8">
                  <c:v>28586</c:v>
                </c:pt>
                <c:pt idx="9">
                  <c:v>38509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78-4F60-8E19-B3F3296FD79B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78-4F60-8E19-B3F3296FD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-0.20167184559499318</c:v>
                </c:pt>
                <c:pt idx="1">
                  <c:v>-1.9543973941368087E-2</c:v>
                </c:pt>
                <c:pt idx="2">
                  <c:v>-0.48107731599721382</c:v>
                </c:pt>
                <c:pt idx="3">
                  <c:v>0.14118571342237263</c:v>
                </c:pt>
                <c:pt idx="4">
                  <c:v>-0.19602583753010727</c:v>
                </c:pt>
                <c:pt idx="5">
                  <c:v>0.12098858496661635</c:v>
                </c:pt>
                <c:pt idx="6">
                  <c:v>-0.10092193016869355</c:v>
                </c:pt>
                <c:pt idx="7">
                  <c:v>-8.3067926695556848E-2</c:v>
                </c:pt>
                <c:pt idx="8">
                  <c:v>0.1812425662911914</c:v>
                </c:pt>
                <c:pt idx="9">
                  <c:v>-0.16193617076527567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78-4F60-8E19-B3F3296FD79B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-0.46775275981131159</c:v>
                </c:pt>
                <c:pt idx="1">
                  <c:v>-1.691266912669076E-3</c:v>
                </c:pt>
                <c:pt idx="2">
                  <c:v>0.27617053673391712</c:v>
                </c:pt>
                <c:pt idx="3">
                  <c:v>0.50677454876238803</c:v>
                </c:pt>
                <c:pt idx="4">
                  <c:v>0.40290381125226871</c:v>
                </c:pt>
                <c:pt idx="5">
                  <c:v>0.25084114395577983</c:v>
                </c:pt>
                <c:pt idx="6">
                  <c:v>-0.37113260616038968</c:v>
                </c:pt>
                <c:pt idx="7">
                  <c:v>-0.23696558915537014</c:v>
                </c:pt>
                <c:pt idx="8">
                  <c:v>0.62661977937280211</c:v>
                </c:pt>
                <c:pt idx="9">
                  <c:v>0.118183078095766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78-4F60-8E19-B3F3296FD79B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0.32215952667908404</c:v>
                </c:pt>
                <c:pt idx="1">
                  <c:v>0.10603703297907308</c:v>
                </c:pt>
                <c:pt idx="2">
                  <c:v>6.3958584419853181E-3</c:v>
                </c:pt>
                <c:pt idx="3">
                  <c:v>0.15351429823600307</c:v>
                </c:pt>
                <c:pt idx="4">
                  <c:v>6.0877068039881667E-2</c:v>
                </c:pt>
                <c:pt idx="5">
                  <c:v>0.11368193272707351</c:v>
                </c:pt>
                <c:pt idx="6">
                  <c:v>2.2490960885285415E-2</c:v>
                </c:pt>
                <c:pt idx="7">
                  <c:v>8.7463021803440344E-2</c:v>
                </c:pt>
                <c:pt idx="8">
                  <c:v>5.5795989920017532E-2</c:v>
                </c:pt>
                <c:pt idx="9">
                  <c:v>7.1584310288156025E-2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78-4F60-8E19-B3F3296FD79B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0.14741869787289066</c:v>
                </c:pt>
                <c:pt idx="1">
                  <c:v>0.12244078791405358</c:v>
                </c:pt>
                <c:pt idx="2">
                  <c:v>1.8062649511863968E-2</c:v>
                </c:pt>
                <c:pt idx="3">
                  <c:v>0.25434796663865</c:v>
                </c:pt>
                <c:pt idx="4">
                  <c:v>3.9565418848731708E-2</c:v>
                </c:pt>
                <c:pt idx="5">
                  <c:v>0.16825337815995345</c:v>
                </c:pt>
                <c:pt idx="6">
                  <c:v>2.469504967565354E-2</c:v>
                </c:pt>
                <c:pt idx="7">
                  <c:v>4.7310402793043251E-2</c:v>
                </c:pt>
                <c:pt idx="8">
                  <c:v>9.0965173164371457E-2</c:v>
                </c:pt>
                <c:pt idx="9">
                  <c:v>8.6940475420788352E-2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78-4F60-8E19-B3F3296FD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0-4A24-A381-9E5F1FD11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0-4A24-A381-9E5F1FD11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36164</c:v>
                </c:pt>
                <c:pt idx="1">
                  <c:v>32271</c:v>
                </c:pt>
                <c:pt idx="2">
                  <c:v>20278</c:v>
                </c:pt>
                <c:pt idx="3">
                  <c:v>25621</c:v>
                </c:pt>
                <c:pt idx="4">
                  <c:v>19123</c:v>
                </c:pt>
                <c:pt idx="5">
                  <c:v>16486</c:v>
                </c:pt>
                <c:pt idx="6">
                  <c:v>13022</c:v>
                </c:pt>
                <c:pt idx="7">
                  <c:v>14959</c:v>
                </c:pt>
                <c:pt idx="8">
                  <c:v>8760</c:v>
                </c:pt>
                <c:pt idx="9">
                  <c:v>15133</c:v>
                </c:pt>
                <c:pt idx="10">
                  <c:v>15282</c:v>
                </c:pt>
                <c:pt idx="11">
                  <c:v>27243</c:v>
                </c:pt>
                <c:pt idx="12">
                  <c:v>26912</c:v>
                </c:pt>
                <c:pt idx="13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7-4D40-B79A-11E755F2C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0.12063462551516846</c:v>
                </c:pt>
                <c:pt idx="1">
                  <c:v>0.59142913502317773</c:v>
                </c:pt>
                <c:pt idx="2">
                  <c:v>-0.20853986963818738</c:v>
                </c:pt>
                <c:pt idx="3">
                  <c:v>0.33980024054803115</c:v>
                </c:pt>
                <c:pt idx="4">
                  <c:v>0.15995390027902467</c:v>
                </c:pt>
                <c:pt idx="5">
                  <c:v>0.26601136538166181</c:v>
                </c:pt>
                <c:pt idx="6">
                  <c:v>-0.12948726519152354</c:v>
                </c:pt>
                <c:pt idx="7">
                  <c:v>0.70764840182648392</c:v>
                </c:pt>
                <c:pt idx="8">
                  <c:v>-0.42113262406660945</c:v>
                </c:pt>
                <c:pt idx="9">
                  <c:v>-9.7500327182306057E-3</c:v>
                </c:pt>
                <c:pt idx="10">
                  <c:v>-0.43904856293359762</c:v>
                </c:pt>
                <c:pt idx="11">
                  <c:v>1.229934601664695E-2</c:v>
                </c:pt>
                <c:pt idx="12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67-4D40-B79A-11E755F2C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19520</c:v>
                </c:pt>
                <c:pt idx="1">
                  <c:v>16359</c:v>
                </c:pt>
                <c:pt idx="2">
                  <c:v>24120</c:v>
                </c:pt>
                <c:pt idx="3">
                  <c:v>4963</c:v>
                </c:pt>
                <c:pt idx="4">
                  <c:v>11886</c:v>
                </c:pt>
                <c:pt idx="5">
                  <c:v>13639</c:v>
                </c:pt>
                <c:pt idx="6">
                  <c:v>13542</c:v>
                </c:pt>
                <c:pt idx="7">
                  <c:v>11631</c:v>
                </c:pt>
                <c:pt idx="8">
                  <c:v>13595</c:v>
                </c:pt>
                <c:pt idx="9">
                  <c:v>10356</c:v>
                </c:pt>
                <c:pt idx="10">
                  <c:v>14134</c:v>
                </c:pt>
                <c:pt idx="11">
                  <c:v>10184</c:v>
                </c:pt>
                <c:pt idx="12">
                  <c:v>11627</c:v>
                </c:pt>
                <c:pt idx="13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9-4FD7-B31D-E5F5E282C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0.19322696986368371</c:v>
                </c:pt>
                <c:pt idx="1">
                  <c:v>-0.32176616915422884</c:v>
                </c:pt>
                <c:pt idx="2">
                  <c:v>3.8599637316139432</c:v>
                </c:pt>
                <c:pt idx="3">
                  <c:v>-0.58244994110718484</c:v>
                </c:pt>
                <c:pt idx="4">
                  <c:v>-0.12852848449299803</c:v>
                </c:pt>
                <c:pt idx="5">
                  <c:v>7.1629006055236033E-3</c:v>
                </c:pt>
                <c:pt idx="6">
                  <c:v>0.16430229558937315</c:v>
                </c:pt>
                <c:pt idx="7">
                  <c:v>-0.14446487679293862</c:v>
                </c:pt>
                <c:pt idx="8">
                  <c:v>0.31276554654306676</c:v>
                </c:pt>
                <c:pt idx="9">
                  <c:v>-0.26729871232489033</c:v>
                </c:pt>
                <c:pt idx="10">
                  <c:v>0.38786331500392768</c:v>
                </c:pt>
                <c:pt idx="11">
                  <c:v>-0.12410768039907116</c:v>
                </c:pt>
                <c:pt idx="12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9-4FD7-B31D-E5F5E282C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ED-4F71-9DB3-9351DB1042F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283</c:v>
                </c:pt>
                <c:pt idx="1">
                  <c:v>225</c:v>
                </c:pt>
                <c:pt idx="2">
                  <c:v>400</c:v>
                </c:pt>
                <c:pt idx="3">
                  <c:v>327</c:v>
                </c:pt>
                <c:pt idx="4">
                  <c:v>185</c:v>
                </c:pt>
                <c:pt idx="5">
                  <c:v>325</c:v>
                </c:pt>
                <c:pt idx="6">
                  <c:v>493</c:v>
                </c:pt>
                <c:pt idx="7">
                  <c:v>392</c:v>
                </c:pt>
                <c:pt idx="8">
                  <c:v>249</c:v>
                </c:pt>
                <c:pt idx="9">
                  <c:v>214</c:v>
                </c:pt>
                <c:pt idx="10">
                  <c:v>362</c:v>
                </c:pt>
                <c:pt idx="11">
                  <c:v>294</c:v>
                </c:pt>
                <c:pt idx="12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D-4F71-9DB3-9351DB1042F0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ED-4F71-9DB3-9351DB1042F0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446</c:v>
                </c:pt>
                <c:pt idx="1">
                  <c:v>483</c:v>
                </c:pt>
                <c:pt idx="2">
                  <c:v>540</c:v>
                </c:pt>
                <c:pt idx="3">
                  <c:v>533</c:v>
                </c:pt>
                <c:pt idx="4">
                  <c:v>275</c:v>
                </c:pt>
                <c:pt idx="5">
                  <c:v>128</c:v>
                </c:pt>
                <c:pt idx="6">
                  <c:v>543</c:v>
                </c:pt>
                <c:pt idx="7">
                  <c:v>374</c:v>
                </c:pt>
                <c:pt idx="8">
                  <c:v>425</c:v>
                </c:pt>
                <c:pt idx="9">
                  <c:v>357</c:v>
                </c:pt>
                <c:pt idx="10">
                  <c:v>291</c:v>
                </c:pt>
                <c:pt idx="11">
                  <c:v>355</c:v>
                </c:pt>
                <c:pt idx="12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ED-4F71-9DB3-9351DB1042F0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ED-4F71-9DB3-9351DB1042F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ED-4F71-9DB3-9351DB1042F0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ED-4F71-9DB3-9351DB1042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ED-4F71-9DB3-9351DB1042F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2">
                  <c:v>4218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ED-4F71-9DB3-9351DB104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ED-4F71-9DB3-9351DB1042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ED-4F71-9DB3-9351DB1042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ED-4F71-9DB3-9351DB1042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ED-4F71-9DB3-9351DB1042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ED-4F71-9DB3-9351DB1042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ED-4F71-9DB3-9351DB1042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ED-4F71-9DB3-9351DB1042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ED-4F71-9DB3-9351DB1042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ED-4F71-9DB3-9351DB1042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ED-4F71-9DB3-9351DB1042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ED-4F71-9DB3-9351DB1042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ED-4F71-9DB3-9351DB1042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ED-4F71-9DB3-9351DB1042F0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1.0526315789473717E-2</c:v>
                </c:pt>
                <c:pt idx="1">
                  <c:v>0.13210702341137126</c:v>
                </c:pt>
                <c:pt idx="2">
                  <c:v>0.33602150537634401</c:v>
                </c:pt>
                <c:pt idx="3">
                  <c:v>0.54545454545454541</c:v>
                </c:pt>
                <c:pt idx="4">
                  <c:v>-0.27595628415300544</c:v>
                </c:pt>
                <c:pt idx="5">
                  <c:v>0.21153846153846145</c:v>
                </c:pt>
                <c:pt idx="6">
                  <c:v>-0.68886774500475734</c:v>
                </c:pt>
                <c:pt idx="7">
                  <c:v>0.13306451612903225</c:v>
                </c:pt>
                <c:pt idx="8">
                  <c:v>-2.7027027027026973E-2</c:v>
                </c:pt>
                <c:pt idx="9">
                  <c:v>0.63002680965147451</c:v>
                </c:pt>
                <c:pt idx="12">
                  <c:v>-3.632625085675123E-2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ED-4F71-9DB3-9351DB1042F0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0.69611307420494706</c:v>
                </c:pt>
                <c:pt idx="1">
                  <c:v>2.0088888888888889</c:v>
                </c:pt>
                <c:pt idx="2">
                  <c:v>0.24249999999999994</c:v>
                </c:pt>
                <c:pt idx="3">
                  <c:v>0.24770642201834869</c:v>
                </c:pt>
                <c:pt idx="4">
                  <c:v>0.43243243243243246</c:v>
                </c:pt>
                <c:pt idx="5">
                  <c:v>-3.0769230769230771E-2</c:v>
                </c:pt>
                <c:pt idx="6">
                  <c:v>-0.33671399594320484</c:v>
                </c:pt>
                <c:pt idx="7">
                  <c:v>-0.28316326530612246</c:v>
                </c:pt>
                <c:pt idx="8">
                  <c:v>0.44578313253012047</c:v>
                </c:pt>
                <c:pt idx="9">
                  <c:v>1.8411214953271027</c:v>
                </c:pt>
                <c:pt idx="12">
                  <c:v>0.36372453928225035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ED-4F71-9DB3-9351DB104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image" Target="../media/image6.png"/><Relationship Id="rId5" Type="http://schemas.openxmlformats.org/officeDocument/2006/relationships/chart" Target="../charts/chart69.xml"/><Relationship Id="rId4" Type="http://schemas.openxmlformats.org/officeDocument/2006/relationships/image" Target="../media/image5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5" Type="http://schemas.openxmlformats.org/officeDocument/2006/relationships/chart" Target="../charts/chart71.xml"/><Relationship Id="rId4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image" Target="../media/image3.png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image" Target="../media/image2.png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13" Type="http://schemas.openxmlformats.org/officeDocument/2006/relationships/chart" Target="../charts/chart53.xml"/><Relationship Id="rId3" Type="http://schemas.openxmlformats.org/officeDocument/2006/relationships/image" Target="../media/image3.png"/><Relationship Id="rId7" Type="http://schemas.openxmlformats.org/officeDocument/2006/relationships/chart" Target="../charts/chart47.xml"/><Relationship Id="rId12" Type="http://schemas.openxmlformats.org/officeDocument/2006/relationships/chart" Target="../charts/chart52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6.xml"/><Relationship Id="rId1" Type="http://schemas.openxmlformats.org/officeDocument/2006/relationships/chart" Target="../charts/chart44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5" Type="http://schemas.openxmlformats.org/officeDocument/2006/relationships/chart" Target="../charts/chart45.xml"/><Relationship Id="rId15" Type="http://schemas.openxmlformats.org/officeDocument/2006/relationships/chart" Target="../charts/chart55.xml"/><Relationship Id="rId10" Type="http://schemas.openxmlformats.org/officeDocument/2006/relationships/chart" Target="../charts/chart50.xml"/><Relationship Id="rId4" Type="http://schemas.openxmlformats.org/officeDocument/2006/relationships/image" Target="../media/image2.png"/><Relationship Id="rId9" Type="http://schemas.openxmlformats.org/officeDocument/2006/relationships/chart" Target="../charts/chart49.xml"/><Relationship Id="rId14" Type="http://schemas.openxmlformats.org/officeDocument/2006/relationships/chart" Target="../charts/chart5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image" Target="../media/image3.png"/><Relationship Id="rId7" Type="http://schemas.openxmlformats.org/officeDocument/2006/relationships/chart" Target="../charts/chart6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image" Target="../media/image2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chart" Target="../charts/chart64.xml"/><Relationship Id="rId7" Type="http://schemas.openxmlformats.org/officeDocument/2006/relationships/chart" Target="../charts/chart65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E060F0-1686-4448-8274-91F45D0A7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08BC436-D1BC-4D65-B468-7A28CC415C3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D807A19-9753-B393-9285-3B4B6DEF84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5253CFE-8E53-8DAD-2FF5-326E37F82D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DA3D98-14B0-4736-8210-C53371E47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6F0F9C-37CD-4BDE-BA23-AABB9570F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0AB34D0-93A4-493D-8A58-05DF48F21E2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618E5CE-2775-B8A5-608A-3CEB667A34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417DE30-8DFF-27E2-3990-C39A24A8B5A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72105B-E0E4-4460-8844-05D62F0E0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3D4309-C3EC-441A-B1F1-208700382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8C24946-8EC3-4967-970E-68D37DE5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2CD177D-A191-4F97-89D4-86B0A26C4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44670FD-46E3-4B33-A2E4-E47D4CFD5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-19,6%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14.687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33,2%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14.687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33,2%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2C06857-6E0E-4A17-8A31-C4A47D1AC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C0EC65-776C-4730-A1BF-306C3ACDD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5EB5311-8FAB-4B2C-9792-A06C5C7AB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6752B0C-E99A-43B1-A475-13716327A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38.573 viajeros 
cuota: 87,2%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5.682 viajeros
cuota: 12,8%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27DBDC3-7B31-417A-8E09-3605FA75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F348CF-31C8-45EB-85CF-6628B3076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3C626A3-DAEA-4F40-967E-3B6E57FAC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1A181EB-1D61-47DC-A38C-A66C1F0E6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27.462 viajeros 
cuota: 92,9%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2.106 viajeros
cuota: 7,1%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AA2408D-ADCA-4FEF-9A7B-CFC8BD112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F3979F-3F10-4E5E-B667-8F06ADA58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1404167-341E-4C1D-B7AF-E14D31446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4499A25-3C8A-43BB-9B42-AE0E2F364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11.111 viajeros 
cuota: 75,7%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3.576 viajeros
cuota: 24,3%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EFC1589-225E-435C-8B6B-6FE123AA7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52ED28-54C1-40E6-8525-59CD472F7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64972F7-30EB-42FE-8B87-9D7B6D7C8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8CB6C1E-A050-45BF-A3A1-BD807D8C5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F7D1DF6-6AA2-4647-B639-EB1A3CE63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C4CD997-7978-4509-BFFE-30BCDCA2A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101B9D-1B7E-4031-BBDF-84E652FEE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7A64582-A5FF-42CF-8E97-1C9563CEC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29DA8E4-384A-4B69-8A18-DB5DCBA03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06FDED4-34D3-4342-9E55-62F25B179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BC71EA9-2B94-4F1C-AF40-D345ABB50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124F79-78C4-4FB4-8954-842B4501A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D8A74E4-6BFA-43AF-B482-B8D847EF6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D85046C-C5F0-4B0B-A02E-3A7983F24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2FB28C5-02F1-45EB-B5BA-3E8A1929A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B7CEE88-FE5A-4D11-9AEF-8D3E9FD46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86C8E5-1605-4592-AFFA-D32B4FB2F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C840614-C301-4DEC-851F-3F7C8EB20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FCAF3A-B1BB-4F06-865C-09889D69F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BBD05-133C-443E-9DF7-6B6171ACA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F5977CD-9B74-4EB1-A026-82FB0A2D8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E3683F-DB73-4B51-9C4A-0026557DF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3BF857-8798-45EB-BBBC-C45256836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9D3A9D-D1B3-4E5E-82ED-5EB5C6642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14D765-BEF0-46B0-AC06-1CBB34841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4B39C8-9281-4314-B714-D24C171AD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5B5025-F74D-4445-97E2-2FE492462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DDF5A0-73B4-4A4C-B08C-265F7CBEF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E58914-70B6-4AD5-A56F-E09DAF449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43EA6E-4D98-4E5D-A60D-E8C7D748F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AC3D27-A2C8-457E-BB49-F4FBFCC60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27ACED9-C76C-4EBD-B407-3C11ED754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D99241-9705-4580-9FA8-1C8AAB34F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38100</xdr:colOff>
      <xdr:row>69</xdr:row>
      <xdr:rowOff>0</xdr:rowOff>
    </xdr:from>
    <xdr:to>
      <xdr:col>26</xdr:col>
      <xdr:colOff>698100</xdr:colOff>
      <xdr:row>89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664956A-079F-4418-B6AE-25D89632F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F27C5F-3714-4AD1-8BC1-CB2F59A97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9D84AE-584E-4CCB-9C4B-85B448AE2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8FBEC04-5B64-497B-B80A-04BDE190D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815E22-568A-43F1-B5A9-1E89ADBCA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D6106C5-6633-4864-BCEA-B79CFF54F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E798CE-3962-417E-96D8-1FA71A460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2A8526-E2C3-4119-A1B0-0E3EB2769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EFA7E8-5BB4-4798-A97F-6AEF86FD9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91C4DB-9150-450C-96E1-7E35F9738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8BC932-4AA0-4ECA-8EEB-849BE4332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1218A9-5945-4B6D-B4E8-1C15A1DBE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C864C4C-D32A-4080-BBF9-9152788FA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777F64-1D7A-471E-BFD0-BD623FC67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76DB399-247A-4AD6-9212-AA27DCC27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A7B34E-AD64-4447-B316-D367091FA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625784-5267-493C-BF75-F6B5F7BF6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B6DB8D2-496E-452C-9E57-BE386119D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B9AB804-0435-48E1-A136-076AF766D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0BC2C7-C0BA-4EE2-98DD-237D60562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43C43A-9DEB-4C96-8D99-6F1C6EC7D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B83C31A-4B1B-4FAE-82B0-9821C59A7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7757FFF-3461-4B60-80D4-F0F7599A83F6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0534456-B2B2-F367-69C7-265D0249B2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9AAE915-DE72-B198-F950-469D7AFA642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A56C6A-F56C-4B6F-AFA2-62E868802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35EBAF-E912-41D2-997C-B8E06D388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F861DFF-062D-4163-AA2E-1C5B447CB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09C3E9-75BC-491B-8F8E-5CB725793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9FE80D-107C-431F-9E21-E5EFE3E08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91C3C1-BA5C-4458-96C4-1F7BDA916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5613A0-FDBA-4E64-8EBC-6CF75957B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01B844E-66F0-4A03-BD34-BFA7A5FDC06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6ED855D-1BB4-D95A-D419-78BFFBD669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81F4326-59B3-D3BB-C943-22DB8817C90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F5C952-89AF-4C28-817E-F73CC7C46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4268C9-7870-4DF1-9368-F383E4C62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EF5D741-CCA2-4006-B97D-9F1DAE95E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58378F-24EB-4BE0-8932-49E937B90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A39CFF-9E2D-425B-9F0C-B95179E92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CD8EEFB-5EC4-429A-B4D7-78E90738E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0A37AB-D3BA-449C-BEB2-7CD05930D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044078-DEA8-4D7D-80A5-F6F461AA7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091C60-C0C5-47E5-BB5D-3E52FC2ED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DBFD5C8-6FD1-4AA6-85F8-2AD39E3BBF87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661AA05-4DB8-E135-8B40-B95E4272BC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E0FE8F1-ADAC-F87E-376A-C35C3976033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0806ED-F3E9-4060-B465-9C77EA549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4ECD07-1E51-48E1-80E4-AD904BB44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99CBC0-28EB-411C-9507-37C13E2EB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DBBB63-B986-48D5-8265-246109132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08746B6-6F0A-406B-9CD4-946FE9D3B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E758661-36D3-4B5F-9F10-BB544A74C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EDE7D64-62B0-4D7C-8E24-3A7D2AD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D4ADE92-F69F-43A3-A784-DF41A944E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F991FAE-5A5D-4534-96F6-D6BDC769D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DE52147-B401-4D04-ABDD-03C9A56F3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CA56A99-9709-4238-B800-2E9D1A5CE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99C3839-210B-49F8-8A13-D1C352901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14B2C48-633B-45BC-96C6-99933BC50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F895865-DDFA-4591-9273-1D3C3522F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D7F6C4-1FEA-4C5F-B63A-DCD26CC11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EE3B56-FC7D-4EDC-B291-192294917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FBEE9B-6209-4C2F-8CF9-CACB8B569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65589A5-70DD-45CE-8FB8-A5A0EC7A2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3C0B9F5-AD9F-4DFF-8674-3E7993510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09131E-173B-4FC4-A29F-C459322DE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49D92EC-20DF-4632-A6E4-F6EC68971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D943094-E02C-4A2E-B5EC-2C481B527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38100</xdr:colOff>
      <xdr:row>71</xdr:row>
      <xdr:rowOff>0</xdr:rowOff>
    </xdr:from>
    <xdr:to>
      <xdr:col>26</xdr:col>
      <xdr:colOff>698100</xdr:colOff>
      <xdr:row>91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E36648E-BAD3-46B5-879C-456D38297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2:$O$7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D4BCF8-47FA-4696-A7A1-1B4E9ED74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30D003-A6CF-4667-8ED8-3C0E1B0BE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42340BA-1F67-4FD3-9F98-B4657496CD5D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4E912E9-23C6-6D0C-47A3-AF7ADF9092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81E5814-5A50-7C8D-1814-92E818E555D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A89C79-AC1C-4D71-A795-F90ABF866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9B2EB0-C676-4888-913F-A4FA4505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C4D200-10E0-4C86-87FF-E22F4EA98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883B2E-513A-428B-9955-FF98A1673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0F50A5A-75BB-4D44-9F36-CED4ECC1E597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C651833-7738-656D-B96F-C20763368D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76E8CC3-F008-16DF-1E62-2A1CB99F7B8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212DEA-EED6-456A-8F0B-EBCD26A7A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D276E62-0851-4D54-948E-720F0A7B1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61ECD9-E63D-47C6-A60D-8DA9D67B8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3536132-F039-4136-9C2B-B175E5910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3F7F2A8-FEA0-4D70-ACB8-4133E701C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33E8F53-8001-4C87-9984-782AA186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2D7870F-9ECC-4C28-ACA1-7A43D5F66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EA7DF49-20DF-4FCD-A64D-92A6FDF9E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B3AFEB10-14A9-435F-9B90-EA83D193E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E5E3E56-072F-4D4F-9CB5-4C825D8FB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5765BD0-CEF7-4DDC-9098-8F88A9214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45AB340-7EBE-4C10-8FF5-7E39A6D8A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64C2F83-C807-49FE-B896-74D6AD944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9069413-6C59-499D-BB7C-40CFC982B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4410689-BD50-4461-88BB-6C5ED29C9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4CC990-0FD7-43BA-855D-9840EC0AC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8FE2645-E9C9-4620-8FA9-43BFEE93E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F4A347E-5419-436F-B6F8-8FDE95688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746A26-45FC-4C41-9C82-71D9F0485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487BAE4-C963-46B1-B14F-70F920A77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8D46A89-77D2-40B3-82E4-FC44FFEAD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01AFA54-C5BD-485D-80EA-5E2B00318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4503D24-065E-4713-8822-4FA00B21A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161924</xdr:colOff>
      <xdr:row>134</xdr:row>
      <xdr:rowOff>104776</xdr:rowOff>
    </xdr:from>
    <xdr:to>
      <xdr:col>26</xdr:col>
      <xdr:colOff>304800</xdr:colOff>
      <xdr:row>154</xdr:row>
      <xdr:rowOff>47626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B8204C2-7775-4815-A0BC-4757E1A06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5ED7314-A0FF-4AC5-B6EB-88EDA6C41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7B58303-4E38-4C77-B82E-379742DA6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E75F1F6-C3E1-452C-A27D-6BD06A286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8F82A7B-1482-40D0-8652-176A7F0D6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23CFE98-2ACC-4C4B-9F94-A48760FA0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E0306F9-82B8-45FF-B490-8285219D3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D5C27B-5AE9-4926-873D-F120EC3C4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43E399-CC1C-4587-A7E9-48A502B24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2E0D49-EF95-4B0A-BFFA-125765E28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C50B7D4-19C4-42D6-A482-C69958DE9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A02CC82-8D07-45CF-9430-549FB6C21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209D418-9FE1-4A53-B682-978A7AE7B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512C940-3AB7-488B-B095-A2F0B55B1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Miguel de Abona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C4AD7BB-3669-4F95-9E53-74D96C8ED60E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C246AF2-1F5C-C155-385B-AE07B9FFCC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BBEF500-D1B2-DBBF-1D4C-E71B763520B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F57761E-5DEB-4551-BBBE-76F937711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F3C750F1-24FE-47CF-91E8-AE6BF3902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7458FF08-77FB-48A5-B1A9-17134FC84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7BB862A-80A3-4631-932E-6AD386E4B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6FB7DC-0037-4853-96A3-0E71AD5FC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2D58FF9-782E-47BC-B3C0-7813FC262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B7A112E-6E81-4C47-BD54-0710A2970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Miguel de Abona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0FB01-0AF4-437B-9D26-4138B362299F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50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221</v>
      </c>
    </row>
    <row r="49" spans="2:2" ht="15.75" x14ac:dyDescent="0.25">
      <c r="B49" s="6" t="s">
        <v>222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E7EAAB75-365C-4612-8613-1049100B09BC}"/>
    <hyperlink ref="B19" location="'Viajeros entr evol mensu TF'!A1" tooltip="Evolución mensual de viajeros entrentrados en Tenerife según lugar de residencia" display="Evolución mensual de viajeros entrados en Tenerife según lugar de residencia" xr:uid="{4A7278CC-1909-41D2-95CA-7C91D911EA9B}"/>
    <hyperlink ref="B14" location="'Establecim aloj islas cat y tip'!A1" tooltip="Establecimientos alojativos Canarias e islas" display="Establecimientos alojativos Canarias e islas" xr:uid="{B9354322-2CD5-4315-A78B-91E0962F1677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AE4F7E07-F9BF-42A3-A2A7-132C4A17AB86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01DA292C-B86A-4777-A82C-1E5FE6942412}"/>
    <hyperlink ref="B37" location="'Pernoctaciones lugar reside'!A1" tooltip="Pernoctaciones registradas en establecimientos alojativos de Canarias e islas según tipología y categoría" display="'Pernoctaciones lugar reside'!A1" xr:uid="{CA4371F4-F700-425E-BD94-6FCD193EB25B}"/>
    <hyperlink ref="B8" location="'Resumen indicadores (aloj)'!A1" tooltip="Resumen indicadores Tenerife" display="'Resumen indicadores (aloj)'!A1" xr:uid="{E1BEE212-66B3-4107-80AB-2958D0FD7852}"/>
    <hyperlink ref="B9" location="'Resumen indicadores municipios '!A1" tooltip="Resumen indicadores municipios Tenerife" display="Resumen indicadores municipios Tenerife" xr:uid="{8F5380BD-8B66-42EF-B3D4-0F3FA3447785}"/>
    <hyperlink ref="B20" location="'Viajeros entr evol mensu TF cat'!A1" tooltip="Evolución mensual de viajeros entrentrados en Tenerife según lugar de residencia" display="'Viajeros entr evol mensu TF cat'!A1" xr:uid="{10DC24F4-AEBA-4F5B-8150-58FEE0DFCD3F}"/>
    <hyperlink ref="B21" location="'Viajeros entr evol anual TF cat'!A1" tooltip="Evolución mensual de viajeros entrentrados en Tenerife según lugar de residencia" display="'Viajeros entr evol anual TF cat'!A1" xr:uid="{32020C8A-C8C7-4921-A76E-D2918A6669FB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9EF9789-2B0D-47DF-A6F5-837ED78E5A49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59609B75-796C-4622-B122-CA4693494DEA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D01E5FBE-5E0D-4DF1-84F9-FB70EC8014F9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82326751-CC23-4A32-A098-BAFEDE0A6DF5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BE329C3-04D6-4F37-84BA-8B4D82549F63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F2CC9B6E-310C-47BD-A5A0-B17633D664BA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B2036170-5088-43F7-8D9E-3ED4B63968F3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810FD6AE-900A-4D73-8507-B2E7C65AFA28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ED416FB0-9E69-4B3A-9B2C-9D418600E8C8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1895A810-513E-4F9D-9A14-985B65707B58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56BBEEB2-A12F-4FB5-81F6-142EA16AE20C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9451C689-2931-4747-89E6-AD61AA257BFF}"/>
    <hyperlink ref="B35" location="'Pernoctaciones evol mensu TF'!A1" tooltip="Evolución mensual de pernoctaciones en Tenerife según lugar de residencia" display="'Pernoctaciones evol mensu TF'!A1" xr:uid="{F33F2C2C-7A38-47C6-BC4B-29C8BACE4A96}"/>
    <hyperlink ref="B36" location="'Pernocta evol mensu TF cat'!A1" tooltip="Evolución mensual de pernoctaciones en Tenerife según lugar de residencia" display="'Pernocta evol mensu TF cat'!A1" xr:uid="{C504F8B8-5A93-448B-88DF-4D3774F76E83}"/>
    <hyperlink ref="B38" location="'Pernoctaciones lugar residen ac'!A1" tooltip="Pernoctaciones registradas en establecimientos alojativos de Canarias e islas según tipología y categoría" display="'Pernoctaciones lugar residen ac'!A1" xr:uid="{3FB87DC8-9C8F-4ECE-B8AE-F83185E19E18}"/>
    <hyperlink ref="B39" location="'Pernoctaciones lugar reside año'!A1" tooltip="Pernoctaciones registradas en establecimientos alojativos de Canarias e islas según tipología y categoría" display="'Pernoctaciones lugar reside año'!A1" xr:uid="{F85720A2-AF84-45DC-AD9C-D25A9F81A2E3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EA641B6E-1681-4659-8BDA-4624CEC6DFF1}"/>
    <hyperlink ref="B41" location="'EM evol menusual lugar resd'!A1" tooltip="Evolución mensual de estancia media en Tenerife según lugar de residencia" display="'EM evol menusual lugar resd'!A1" xr:uid="{4251EDE3-20CA-4EA1-91AA-F3AEA7F318DA}"/>
    <hyperlink ref="B42" location="'EM evol mensu TF cat '!A1" tooltip="Evolución mensual de estancia media en Tenerife según lugar de residencia" display="'EM evol mensu TF cat '!A1" xr:uid="{C2016F92-983D-466C-A6B6-5A74711C107A}"/>
    <hyperlink ref="B44" location="'tasa de ocupación evol mens'!A1" tooltip="Evolución mensual de estancia media en Tenerife según lugar de residencia" display="'tasa de ocupación evol mens'!A1" xr:uid="{6E0A96E7-105B-47F3-BDBC-7F665FB1A52E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6CD66F05-4DAD-4CE1-862A-BC29DB4D39E5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35FD67D6-7794-42BC-A2E1-47AF599C5490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95F65200-5980-440E-88DC-5CA858538E67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E336DA09-6673-4CC7-8C8B-5AAF670326DF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366CB841-4FCA-41DA-968D-B33AFE9370A5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6592C-74ED-4B55-99EA-10C3002717CA}">
  <sheetPr>
    <tabColor theme="7" tint="0.79998168889431442"/>
  </sheetPr>
  <dimension ref="A4:P9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11811</v>
      </c>
      <c r="D9" s="116">
        <v>2.3749674958828182E-2</v>
      </c>
      <c r="E9" s="115">
        <v>14599</v>
      </c>
      <c r="F9" s="116">
        <f t="shared" ref="F9:L21" si="0">IFERROR(E9/C9-1,"-")</f>
        <v>0.23605113876894412</v>
      </c>
      <c r="G9" s="115">
        <v>2476</v>
      </c>
      <c r="H9" s="116">
        <f t="shared" si="0"/>
        <v>-0.83039934242071378</v>
      </c>
      <c r="I9" s="115">
        <v>11584</v>
      </c>
      <c r="J9" s="116">
        <f t="shared" si="0"/>
        <v>3.6785137318255252</v>
      </c>
      <c r="K9" s="115">
        <v>15634</v>
      </c>
      <c r="L9" s="116">
        <f t="shared" si="0"/>
        <v>0.34962016574585641</v>
      </c>
      <c r="M9" s="115">
        <v>17228</v>
      </c>
      <c r="N9" s="116">
        <f t="shared" ref="N9:N17" si="1">IFERROR(M9/K9-1,"-")</f>
        <v>0.10195727261097609</v>
      </c>
      <c r="O9" s="116">
        <f>M9/C9-1</f>
        <v>0.45864025061383451</v>
      </c>
    </row>
    <row r="10" spans="1:16" x14ac:dyDescent="0.25">
      <c r="A10" s="1" t="s">
        <v>72</v>
      </c>
      <c r="B10" s="114" t="s">
        <v>73</v>
      </c>
      <c r="C10" s="115">
        <v>12040</v>
      </c>
      <c r="D10" s="116">
        <v>4.9420378279438681E-2</v>
      </c>
      <c r="E10" s="115">
        <v>15480</v>
      </c>
      <c r="F10" s="116">
        <f t="shared" si="0"/>
        <v>0.28571428571428581</v>
      </c>
      <c r="G10" s="115">
        <v>1925</v>
      </c>
      <c r="H10" s="116">
        <f t="shared" si="0"/>
        <v>-0.87564599483204131</v>
      </c>
      <c r="I10" s="115">
        <v>14671</v>
      </c>
      <c r="J10" s="116">
        <f t="shared" si="0"/>
        <v>6.6212987012987012</v>
      </c>
      <c r="K10" s="115">
        <v>20512</v>
      </c>
      <c r="L10" s="116">
        <f t="shared" si="0"/>
        <v>0.3981323699815964</v>
      </c>
      <c r="M10" s="115">
        <v>17964</v>
      </c>
      <c r="N10" s="116">
        <f>IFERROR(M10/K10-1,"-")</f>
        <v>-0.12421996879875197</v>
      </c>
      <c r="O10" s="116">
        <f>IFERROR(M10/C10-1,"-")</f>
        <v>0.49202657807308969</v>
      </c>
    </row>
    <row r="11" spans="1:16" x14ac:dyDescent="0.25">
      <c r="A11" s="1" t="s">
        <v>74</v>
      </c>
      <c r="B11" s="114" t="s">
        <v>75</v>
      </c>
      <c r="C11" s="115">
        <v>12441</v>
      </c>
      <c r="D11" s="116">
        <v>-2.0316560359083358E-2</v>
      </c>
      <c r="E11" s="115">
        <v>5930</v>
      </c>
      <c r="F11" s="116">
        <f t="shared" si="0"/>
        <v>-0.52335021300538542</v>
      </c>
      <c r="G11" s="115">
        <v>3083</v>
      </c>
      <c r="H11" s="116">
        <f t="shared" si="0"/>
        <v>-0.48010118043844852</v>
      </c>
      <c r="I11" s="115">
        <v>19941</v>
      </c>
      <c r="J11" s="116">
        <f t="shared" si="0"/>
        <v>5.4680506000648723</v>
      </c>
      <c r="K11" s="115">
        <v>21527</v>
      </c>
      <c r="L11" s="116">
        <f t="shared" si="0"/>
        <v>7.953462715009274E-2</v>
      </c>
      <c r="M11" s="115">
        <v>21188</v>
      </c>
      <c r="N11" s="116">
        <f t="shared" si="1"/>
        <v>-1.5747665722116388E-2</v>
      </c>
      <c r="O11" s="116">
        <f t="shared" ref="O11:O20" si="2">IFERROR(M11/C11-1,"-")</f>
        <v>0.70307853066473758</v>
      </c>
    </row>
    <row r="12" spans="1:16" x14ac:dyDescent="0.25">
      <c r="A12" s="1" t="s">
        <v>76</v>
      </c>
      <c r="B12" s="114" t="s">
        <v>77</v>
      </c>
      <c r="C12" s="115">
        <v>11487</v>
      </c>
      <c r="D12" s="116">
        <v>3.3468286099864963E-2</v>
      </c>
      <c r="E12" s="115">
        <v>0</v>
      </c>
      <c r="F12" s="116">
        <f t="shared" si="0"/>
        <v>-1</v>
      </c>
      <c r="G12" s="115">
        <v>5874</v>
      </c>
      <c r="H12" s="116" t="str">
        <f t="shared" si="0"/>
        <v>-</v>
      </c>
      <c r="I12" s="115">
        <v>16329</v>
      </c>
      <c r="J12" s="116">
        <f t="shared" si="0"/>
        <v>1.7798774259448416</v>
      </c>
      <c r="K12" s="115">
        <v>26292</v>
      </c>
      <c r="L12" s="116">
        <f t="shared" si="0"/>
        <v>0.61014146610325182</v>
      </c>
      <c r="M12" s="115">
        <v>20460</v>
      </c>
      <c r="N12" s="116">
        <f t="shared" si="1"/>
        <v>-0.221816522136011</v>
      </c>
      <c r="O12" s="116">
        <f t="shared" si="2"/>
        <v>0.78114390180203719</v>
      </c>
    </row>
    <row r="13" spans="1:16" x14ac:dyDescent="0.25">
      <c r="A13" s="1" t="s">
        <v>78</v>
      </c>
      <c r="B13" s="114" t="s">
        <v>79</v>
      </c>
      <c r="C13" s="115">
        <v>9934</v>
      </c>
      <c r="D13" s="116">
        <v>-1.5851000594412468E-2</v>
      </c>
      <c r="E13" s="115">
        <v>0</v>
      </c>
      <c r="F13" s="116">
        <f t="shared" si="0"/>
        <v>-1</v>
      </c>
      <c r="G13" s="115">
        <v>6562</v>
      </c>
      <c r="H13" s="116" t="str">
        <f t="shared" si="0"/>
        <v>-</v>
      </c>
      <c r="I13" s="115">
        <v>15949</v>
      </c>
      <c r="J13" s="116">
        <f t="shared" si="0"/>
        <v>1.4305089911612314</v>
      </c>
      <c r="K13" s="115">
        <v>20694</v>
      </c>
      <c r="L13" s="116">
        <f t="shared" si="0"/>
        <v>0.29751081572512383</v>
      </c>
      <c r="M13" s="115">
        <v>21715</v>
      </c>
      <c r="N13" s="116">
        <f t="shared" si="1"/>
        <v>4.9337972359137838E-2</v>
      </c>
      <c r="O13" s="116">
        <f t="shared" si="2"/>
        <v>1.1859271189853029</v>
      </c>
    </row>
    <row r="14" spans="1:16" x14ac:dyDescent="0.25">
      <c r="A14" s="1" t="s">
        <v>80</v>
      </c>
      <c r="B14" s="114" t="s">
        <v>81</v>
      </c>
      <c r="C14" s="115">
        <v>11553</v>
      </c>
      <c r="D14" s="116">
        <v>-1.2226402188782459E-2</v>
      </c>
      <c r="E14" s="115">
        <v>0</v>
      </c>
      <c r="F14" s="116">
        <f t="shared" si="0"/>
        <v>-1</v>
      </c>
      <c r="G14" s="115">
        <v>12758</v>
      </c>
      <c r="H14" s="116" t="str">
        <f t="shared" si="0"/>
        <v>-</v>
      </c>
      <c r="I14" s="115">
        <v>13606</v>
      </c>
      <c r="J14" s="116">
        <f t="shared" si="0"/>
        <v>6.6468098448032586E-2</v>
      </c>
      <c r="K14" s="115">
        <v>22097</v>
      </c>
      <c r="L14" s="116">
        <f t="shared" si="0"/>
        <v>0.62406291342054976</v>
      </c>
      <c r="M14" s="115">
        <v>19721</v>
      </c>
      <c r="N14" s="116">
        <f t="shared" si="1"/>
        <v>-0.10752590849436572</v>
      </c>
      <c r="O14" s="116">
        <f t="shared" si="2"/>
        <v>0.70700251017051841</v>
      </c>
    </row>
    <row r="15" spans="1:16" x14ac:dyDescent="0.25">
      <c r="A15" s="1" t="s">
        <v>82</v>
      </c>
      <c r="B15" s="114" t="s">
        <v>83</v>
      </c>
      <c r="C15" s="115">
        <v>12797</v>
      </c>
      <c r="D15" s="116">
        <v>-0.12684224890829698</v>
      </c>
      <c r="E15" s="115">
        <v>0</v>
      </c>
      <c r="F15" s="116">
        <f t="shared" si="0"/>
        <v>-1</v>
      </c>
      <c r="G15" s="115">
        <v>10658</v>
      </c>
      <c r="H15" s="116" t="str">
        <f t="shared" si="0"/>
        <v>-</v>
      </c>
      <c r="I15" s="115">
        <v>15515</v>
      </c>
      <c r="J15" s="116">
        <f t="shared" si="0"/>
        <v>0.45571401763933195</v>
      </c>
      <c r="K15" s="115">
        <v>21748</v>
      </c>
      <c r="L15" s="116">
        <f t="shared" si="0"/>
        <v>0.4017402513696422</v>
      </c>
      <c r="M15" s="115">
        <v>20589</v>
      </c>
      <c r="N15" s="116">
        <f t="shared" si="1"/>
        <v>-5.3292256759242207E-2</v>
      </c>
      <c r="O15" s="116">
        <f t="shared" si="2"/>
        <v>0.60889270922872551</v>
      </c>
    </row>
    <row r="16" spans="1:16" x14ac:dyDescent="0.25">
      <c r="A16" s="1" t="s">
        <v>84</v>
      </c>
      <c r="B16" s="114" t="s">
        <v>85</v>
      </c>
      <c r="C16" s="115">
        <v>13742</v>
      </c>
      <c r="D16" s="116">
        <v>9.6377852241902096E-2</v>
      </c>
      <c r="E16" s="115">
        <v>12002</v>
      </c>
      <c r="F16" s="116">
        <f t="shared" si="0"/>
        <v>-0.12661912385387863</v>
      </c>
      <c r="G16" s="115">
        <v>13469</v>
      </c>
      <c r="H16" s="116">
        <f t="shared" si="0"/>
        <v>0.12222962839526752</v>
      </c>
      <c r="I16" s="115">
        <v>21074</v>
      </c>
      <c r="J16" s="116">
        <f t="shared" si="0"/>
        <v>0.56462989086049453</v>
      </c>
      <c r="K16" s="115">
        <v>20367</v>
      </c>
      <c r="L16" s="116">
        <f t="shared" si="0"/>
        <v>-3.3548448324950186E-2</v>
      </c>
      <c r="M16" s="115">
        <v>22021</v>
      </c>
      <c r="N16" s="116">
        <f t="shared" si="1"/>
        <v>8.1209800166936796E-2</v>
      </c>
      <c r="O16" s="116">
        <f t="shared" si="2"/>
        <v>0.6024596128656674</v>
      </c>
    </row>
    <row r="17" spans="1:16" x14ac:dyDescent="0.25">
      <c r="A17" s="1" t="s">
        <v>86</v>
      </c>
      <c r="B17" s="114" t="s">
        <v>87</v>
      </c>
      <c r="C17" s="115">
        <v>11463</v>
      </c>
      <c r="D17" s="116">
        <v>-6.2867887508175291E-2</v>
      </c>
      <c r="E17" s="115">
        <v>11710</v>
      </c>
      <c r="F17" s="116">
        <f t="shared" si="0"/>
        <v>2.1547587891476816E-2</v>
      </c>
      <c r="G17" s="115">
        <v>13048</v>
      </c>
      <c r="H17" s="116">
        <f t="shared" si="0"/>
        <v>0.11426131511528603</v>
      </c>
      <c r="I17" s="115">
        <v>17425</v>
      </c>
      <c r="J17" s="116">
        <f t="shared" si="0"/>
        <v>0.33545370938074792</v>
      </c>
      <c r="K17" s="115">
        <v>18863</v>
      </c>
      <c r="L17" s="116">
        <f t="shared" si="0"/>
        <v>8.2525107604017212E-2</v>
      </c>
      <c r="M17" s="115">
        <v>20469</v>
      </c>
      <c r="N17" s="116">
        <f t="shared" si="1"/>
        <v>8.5140221597836963E-2</v>
      </c>
      <c r="O17" s="116">
        <f t="shared" si="2"/>
        <v>0.78565820465846636</v>
      </c>
    </row>
    <row r="18" spans="1:16" x14ac:dyDescent="0.25">
      <c r="A18" s="1" t="s">
        <v>88</v>
      </c>
      <c r="B18" s="114" t="s">
        <v>89</v>
      </c>
      <c r="C18" s="115">
        <v>11916</v>
      </c>
      <c r="D18" s="116">
        <v>-0.12811882637008853</v>
      </c>
      <c r="E18" s="115">
        <v>4520</v>
      </c>
      <c r="F18" s="116">
        <f t="shared" si="0"/>
        <v>-0.62067807989258139</v>
      </c>
      <c r="G18" s="115">
        <v>13324</v>
      </c>
      <c r="H18" s="116">
        <f t="shared" si="0"/>
        <v>1.9477876106194691</v>
      </c>
      <c r="I18" s="115">
        <v>20050</v>
      </c>
      <c r="J18" s="116">
        <f t="shared" si="0"/>
        <v>0.50480336235364764</v>
      </c>
      <c r="K18" s="115">
        <v>26095</v>
      </c>
      <c r="L18" s="116">
        <f t="shared" si="0"/>
        <v>0.30149625935162105</v>
      </c>
      <c r="M18" s="115">
        <v>21212</v>
      </c>
      <c r="N18" s="116">
        <f>IFERROR(M18/K18-1,"-")</f>
        <v>-0.18712397010921633</v>
      </c>
      <c r="O18" s="116">
        <f t="shared" si="2"/>
        <v>0.78012755958375291</v>
      </c>
    </row>
    <row r="19" spans="1:16" x14ac:dyDescent="0.25">
      <c r="A19" s="1" t="s">
        <v>90</v>
      </c>
      <c r="B19" s="114" t="s">
        <v>91</v>
      </c>
      <c r="C19" s="115">
        <v>12009</v>
      </c>
      <c r="D19" s="116">
        <v>-1.790971540726205E-2</v>
      </c>
      <c r="E19" s="115">
        <v>5547</v>
      </c>
      <c r="F19" s="116">
        <f t="shared" si="0"/>
        <v>-0.5380964276792406</v>
      </c>
      <c r="G19" s="115">
        <v>10944</v>
      </c>
      <c r="H19" s="116">
        <f t="shared" si="0"/>
        <v>0.97295835586803681</v>
      </c>
      <c r="I19" s="115">
        <v>14824</v>
      </c>
      <c r="J19" s="116">
        <f t="shared" si="0"/>
        <v>0.35453216374269014</v>
      </c>
      <c r="K19" s="115">
        <v>18426</v>
      </c>
      <c r="L19" s="116">
        <f t="shared" si="0"/>
        <v>0.24298434970318405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11708</v>
      </c>
      <c r="D20" s="116">
        <v>-9.0004663454064993E-2</v>
      </c>
      <c r="E20" s="115">
        <v>6293</v>
      </c>
      <c r="F20" s="116">
        <f t="shared" si="0"/>
        <v>-0.46250427058421595</v>
      </c>
      <c r="G20" s="115">
        <v>13338</v>
      </c>
      <c r="H20" s="116">
        <f t="shared" si="0"/>
        <v>1.1194978547592562</v>
      </c>
      <c r="I20" s="115">
        <v>17905</v>
      </c>
      <c r="J20" s="116">
        <f t="shared" si="0"/>
        <v>0.34240515819463191</v>
      </c>
      <c r="K20" s="115">
        <v>20333</v>
      </c>
      <c r="L20" s="116">
        <f t="shared" si="0"/>
        <v>0.13560457972633344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142901</v>
      </c>
      <c r="D21" s="119">
        <v>-2.6540051908417794E-2</v>
      </c>
      <c r="E21" s="118">
        <v>77467</v>
      </c>
      <c r="F21" s="119">
        <f t="shared" si="0"/>
        <v>-0.45789742549037449</v>
      </c>
      <c r="G21" s="118">
        <v>107459</v>
      </c>
      <c r="H21" s="119">
        <f t="shared" si="0"/>
        <v>0.38715840293286163</v>
      </c>
      <c r="I21" s="118">
        <v>198873</v>
      </c>
      <c r="J21" s="119">
        <f t="shared" si="0"/>
        <v>0.85068723885388842</v>
      </c>
      <c r="K21" s="118">
        <v>252588</v>
      </c>
      <c r="L21" s="119">
        <f t="shared" si="0"/>
        <v>0.27009699657570407</v>
      </c>
      <c r="M21" s="118">
        <v>202567</v>
      </c>
      <c r="N21" s="119">
        <v>-5.2668253604515769E-2</v>
      </c>
      <c r="O21" s="119">
        <v>0.69961572023090346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253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6921</v>
      </c>
      <c r="D31" s="116">
        <v>0.12903752039151706</v>
      </c>
      <c r="E31" s="115">
        <v>9284</v>
      </c>
      <c r="F31" s="116">
        <f t="shared" ref="F31:L43" si="3">IFERROR(E31/C31-1,"-")</f>
        <v>0.34142464961710739</v>
      </c>
      <c r="G31" s="115">
        <v>2470</v>
      </c>
      <c r="H31" s="116">
        <f t="shared" si="3"/>
        <v>-0.73395088323998281</v>
      </c>
      <c r="I31" s="115">
        <v>9886</v>
      </c>
      <c r="J31" s="116">
        <f t="shared" si="3"/>
        <v>3.002429149797571</v>
      </c>
      <c r="K31" s="115">
        <v>13452</v>
      </c>
      <c r="L31" s="116">
        <f t="shared" si="3"/>
        <v>0.36071211814687443</v>
      </c>
      <c r="M31" s="115">
        <v>15230</v>
      </c>
      <c r="N31" s="116">
        <f t="shared" ref="N31:N39" si="4">IFERROR(M31/K31-1,"-")</f>
        <v>0.13217365447517104</v>
      </c>
      <c r="O31" s="116">
        <f>M31/C31-1</f>
        <v>1.2005490536049703</v>
      </c>
    </row>
    <row r="32" spans="1:16" x14ac:dyDescent="0.25">
      <c r="B32" s="114" t="s">
        <v>73</v>
      </c>
      <c r="C32" s="115">
        <v>6791</v>
      </c>
      <c r="D32" s="116">
        <v>0.10315139701104603</v>
      </c>
      <c r="E32" s="115">
        <v>9655</v>
      </c>
      <c r="F32" s="116">
        <f t="shared" si="3"/>
        <v>0.42173464879988209</v>
      </c>
      <c r="G32" s="115">
        <v>0</v>
      </c>
      <c r="H32" s="116">
        <f t="shared" si="3"/>
        <v>-1</v>
      </c>
      <c r="I32" s="115">
        <v>12864</v>
      </c>
      <c r="J32" s="116" t="str">
        <f t="shared" si="3"/>
        <v>-</v>
      </c>
      <c r="K32" s="115">
        <v>18634</v>
      </c>
      <c r="L32" s="116">
        <f t="shared" si="3"/>
        <v>0.44853855721393043</v>
      </c>
      <c r="M32" s="115">
        <v>15773</v>
      </c>
      <c r="N32" s="116">
        <f t="shared" si="4"/>
        <v>-0.15353654609852962</v>
      </c>
      <c r="O32" s="116">
        <f>IFERROR(M32/C32-1,"-")</f>
        <v>1.322632896480636</v>
      </c>
    </row>
    <row r="33" spans="2:16" x14ac:dyDescent="0.25">
      <c r="B33" s="114" t="s">
        <v>75</v>
      </c>
      <c r="C33" s="115">
        <v>7514</v>
      </c>
      <c r="D33" s="116">
        <v>-2.8194516295913075E-2</v>
      </c>
      <c r="E33" s="115">
        <v>3688</v>
      </c>
      <c r="F33" s="116">
        <f t="shared" si="3"/>
        <v>-0.50918285866382751</v>
      </c>
      <c r="G33" s="115">
        <v>3083</v>
      </c>
      <c r="H33" s="116">
        <f t="shared" si="3"/>
        <v>-0.1640455531453362</v>
      </c>
      <c r="I33" s="115">
        <v>17909</v>
      </c>
      <c r="J33" s="116">
        <f t="shared" si="3"/>
        <v>4.8089523191696397</v>
      </c>
      <c r="K33" s="115">
        <v>19058</v>
      </c>
      <c r="L33" s="116">
        <f t="shared" si="3"/>
        <v>6.4157686079624687E-2</v>
      </c>
      <c r="M33" s="115">
        <v>18718</v>
      </c>
      <c r="N33" s="116">
        <f t="shared" si="4"/>
        <v>-1.7840277049008257E-2</v>
      </c>
      <c r="O33" s="116">
        <f t="shared" ref="O33:O42" si="5">IFERROR(M33/C33-1,"-")</f>
        <v>1.4910833111525155</v>
      </c>
    </row>
    <row r="34" spans="2:16" x14ac:dyDescent="0.25">
      <c r="B34" s="114" t="s">
        <v>77</v>
      </c>
      <c r="C34" s="115">
        <v>7047</v>
      </c>
      <c r="D34" s="116">
        <v>-6.600397614314113E-2</v>
      </c>
      <c r="E34" s="115">
        <v>0</v>
      </c>
      <c r="F34" s="116">
        <f t="shared" si="3"/>
        <v>-1</v>
      </c>
      <c r="G34" s="115">
        <v>5855</v>
      </c>
      <c r="H34" s="116" t="str">
        <f t="shared" si="3"/>
        <v>-</v>
      </c>
      <c r="I34" s="115">
        <v>13700</v>
      </c>
      <c r="J34" s="116">
        <f t="shared" si="3"/>
        <v>1.3398804440649017</v>
      </c>
      <c r="K34" s="115">
        <v>23480</v>
      </c>
      <c r="L34" s="116">
        <f t="shared" si="3"/>
        <v>0.71386861313868621</v>
      </c>
      <c r="M34" s="115">
        <v>17736</v>
      </c>
      <c r="N34" s="116">
        <f t="shared" si="4"/>
        <v>-0.24463373083475293</v>
      </c>
      <c r="O34" s="116">
        <f t="shared" si="5"/>
        <v>1.5168156662409538</v>
      </c>
    </row>
    <row r="35" spans="2:16" x14ac:dyDescent="0.25">
      <c r="B35" s="114" t="s">
        <v>79</v>
      </c>
      <c r="C35" s="115">
        <v>6291</v>
      </c>
      <c r="D35" s="116">
        <v>-4.1006097560975618E-2</v>
      </c>
      <c r="E35" s="115">
        <v>0</v>
      </c>
      <c r="F35" s="116">
        <f t="shared" si="3"/>
        <v>-1</v>
      </c>
      <c r="G35" s="115">
        <v>6553</v>
      </c>
      <c r="H35" s="116" t="str">
        <f t="shared" si="3"/>
        <v>-</v>
      </c>
      <c r="I35" s="115">
        <v>13928</v>
      </c>
      <c r="J35" s="116">
        <f t="shared" si="3"/>
        <v>1.1254387303525104</v>
      </c>
      <c r="K35" s="115">
        <v>18104</v>
      </c>
      <c r="L35" s="116">
        <f t="shared" si="3"/>
        <v>0.29982768523836878</v>
      </c>
      <c r="M35" s="115">
        <v>19179</v>
      </c>
      <c r="N35" s="116">
        <f t="shared" si="4"/>
        <v>5.937914273088829E-2</v>
      </c>
      <c r="O35" s="116">
        <f t="shared" si="5"/>
        <v>2.0486409155937051</v>
      </c>
    </row>
    <row r="36" spans="2:16" x14ac:dyDescent="0.25">
      <c r="B36" s="114" t="s">
        <v>81</v>
      </c>
      <c r="C36" s="115">
        <v>7023</v>
      </c>
      <c r="D36" s="116">
        <v>-8.1909334839711523E-3</v>
      </c>
      <c r="E36" s="115">
        <v>0</v>
      </c>
      <c r="F36" s="116">
        <f t="shared" si="3"/>
        <v>-1</v>
      </c>
      <c r="G36" s="115">
        <v>12413</v>
      </c>
      <c r="H36" s="116" t="str">
        <f t="shared" si="3"/>
        <v>-</v>
      </c>
      <c r="I36" s="115">
        <v>11319</v>
      </c>
      <c r="J36" s="116">
        <f t="shared" si="3"/>
        <v>-8.8133408523322299E-2</v>
      </c>
      <c r="K36" s="115">
        <v>19134</v>
      </c>
      <c r="L36" s="116">
        <f t="shared" si="3"/>
        <v>0.69043201696262924</v>
      </c>
      <c r="M36" s="115">
        <v>17089</v>
      </c>
      <c r="N36" s="116">
        <f t="shared" si="4"/>
        <v>-0.10687780913557021</v>
      </c>
      <c r="O36" s="116">
        <f t="shared" si="5"/>
        <v>1.4332906165456358</v>
      </c>
    </row>
    <row r="37" spans="2:16" x14ac:dyDescent="0.25">
      <c r="B37" s="114" t="s">
        <v>83</v>
      </c>
      <c r="C37" s="115">
        <v>7987</v>
      </c>
      <c r="D37" s="116">
        <v>-9.1457172107837548E-2</v>
      </c>
      <c r="E37" s="115">
        <v>0</v>
      </c>
      <c r="F37" s="116">
        <f t="shared" si="3"/>
        <v>-1</v>
      </c>
      <c r="G37" s="115">
        <v>9745</v>
      </c>
      <c r="H37" s="116" t="str">
        <f t="shared" si="3"/>
        <v>-</v>
      </c>
      <c r="I37" s="115">
        <v>12286</v>
      </c>
      <c r="J37" s="116">
        <f t="shared" si="3"/>
        <v>0.26074910210364299</v>
      </c>
      <c r="K37" s="115">
        <v>18317</v>
      </c>
      <c r="L37" s="116">
        <f t="shared" si="3"/>
        <v>0.49088393293179222</v>
      </c>
      <c r="M37" s="115">
        <v>17239</v>
      </c>
      <c r="N37" s="116">
        <f t="shared" si="4"/>
        <v>-5.8852432166839552E-2</v>
      </c>
      <c r="O37" s="116">
        <f t="shared" si="5"/>
        <v>1.1583823713534493</v>
      </c>
    </row>
    <row r="38" spans="2:16" x14ac:dyDescent="0.25">
      <c r="B38" s="114" t="s">
        <v>85</v>
      </c>
      <c r="C38" s="115">
        <v>7859</v>
      </c>
      <c r="D38" s="116">
        <v>0.35757471065814483</v>
      </c>
      <c r="E38" s="115">
        <v>11626</v>
      </c>
      <c r="F38" s="116">
        <f t="shared" si="3"/>
        <v>0.4793230690927599</v>
      </c>
      <c r="G38" s="115">
        <v>11133</v>
      </c>
      <c r="H38" s="116">
        <f t="shared" si="3"/>
        <v>-4.2404954412523677E-2</v>
      </c>
      <c r="I38" s="115">
        <v>17921</v>
      </c>
      <c r="J38" s="116">
        <f t="shared" si="3"/>
        <v>0.60971885385789992</v>
      </c>
      <c r="K38" s="115">
        <v>17179</v>
      </c>
      <c r="L38" s="116">
        <f t="shared" si="3"/>
        <v>-4.1403939512304033E-2</v>
      </c>
      <c r="M38" s="115">
        <v>18498</v>
      </c>
      <c r="N38" s="116">
        <f t="shared" si="4"/>
        <v>7.6779789277606314E-2</v>
      </c>
      <c r="O38" s="116">
        <f t="shared" si="5"/>
        <v>1.3537345718284768</v>
      </c>
    </row>
    <row r="39" spans="2:16" x14ac:dyDescent="0.25">
      <c r="B39" s="114" t="s">
        <v>87</v>
      </c>
      <c r="C39" s="115">
        <v>6149</v>
      </c>
      <c r="D39" s="116">
        <v>-0.16894174888498448</v>
      </c>
      <c r="E39" s="115">
        <v>11710</v>
      </c>
      <c r="F39" s="116">
        <f t="shared" si="3"/>
        <v>0.90437469507236945</v>
      </c>
      <c r="G39" s="115">
        <v>11302</v>
      </c>
      <c r="H39" s="116">
        <f t="shared" si="3"/>
        <v>-3.4842015371477353E-2</v>
      </c>
      <c r="I39" s="115">
        <v>14794</v>
      </c>
      <c r="J39" s="116">
        <f t="shared" si="3"/>
        <v>0.3089718633870111</v>
      </c>
      <c r="K39" s="115">
        <v>16071</v>
      </c>
      <c r="L39" s="116">
        <f t="shared" si="3"/>
        <v>8.6318777882925524E-2</v>
      </c>
      <c r="M39" s="115">
        <v>17837</v>
      </c>
      <c r="N39" s="116">
        <f t="shared" si="4"/>
        <v>0.10988737477443844</v>
      </c>
      <c r="O39" s="116">
        <f t="shared" si="5"/>
        <v>1.9007968775410635</v>
      </c>
    </row>
    <row r="40" spans="2:16" x14ac:dyDescent="0.25">
      <c r="B40" s="114" t="s">
        <v>89</v>
      </c>
      <c r="C40" s="115">
        <v>6581</v>
      </c>
      <c r="D40" s="116">
        <v>-0.17655155155155156</v>
      </c>
      <c r="E40" s="115">
        <v>4520</v>
      </c>
      <c r="F40" s="116">
        <f t="shared" si="3"/>
        <v>-0.31317428962163807</v>
      </c>
      <c r="G40" s="115">
        <v>11284</v>
      </c>
      <c r="H40" s="116">
        <f t="shared" si="3"/>
        <v>1.4964601769911505</v>
      </c>
      <c r="I40" s="115">
        <v>17422</v>
      </c>
      <c r="J40" s="116">
        <f t="shared" si="3"/>
        <v>0.54395604395604402</v>
      </c>
      <c r="K40" s="115">
        <v>23469</v>
      </c>
      <c r="L40" s="116">
        <f t="shared" si="3"/>
        <v>0.34708988635059113</v>
      </c>
      <c r="M40" s="115">
        <v>18252</v>
      </c>
      <c r="N40" s="116">
        <f>IFERROR(M40/K40-1,"-")</f>
        <v>-0.22229323788827815</v>
      </c>
      <c r="O40" s="116">
        <f t="shared" si="5"/>
        <v>1.7734386871296155</v>
      </c>
    </row>
    <row r="41" spans="2:16" x14ac:dyDescent="0.25">
      <c r="B41" s="114" t="s">
        <v>91</v>
      </c>
      <c r="C41" s="115">
        <v>6361</v>
      </c>
      <c r="D41" s="116">
        <v>-0.16048568034842281</v>
      </c>
      <c r="E41" s="115">
        <v>5541</v>
      </c>
      <c r="F41" s="116">
        <f t="shared" si="3"/>
        <v>-0.1289105486558717</v>
      </c>
      <c r="G41" s="115">
        <v>9098</v>
      </c>
      <c r="H41" s="116">
        <f t="shared" si="3"/>
        <v>0.64194188774589422</v>
      </c>
      <c r="I41" s="115">
        <v>12627</v>
      </c>
      <c r="J41" s="116">
        <f t="shared" si="3"/>
        <v>0.38788744779072326</v>
      </c>
      <c r="K41" s="115">
        <v>16350</v>
      </c>
      <c r="L41" s="116">
        <f t="shared" si="3"/>
        <v>0.29484438108814448</v>
      </c>
      <c r="M41" s="115"/>
      <c r="N41" s="116"/>
      <c r="O41" s="116"/>
    </row>
    <row r="42" spans="2:16" x14ac:dyDescent="0.25">
      <c r="B42" s="114" t="s">
        <v>93</v>
      </c>
      <c r="C42" s="115">
        <v>6070</v>
      </c>
      <c r="D42" s="116">
        <v>-0.16137054434926779</v>
      </c>
      <c r="E42" s="115">
        <v>6274</v>
      </c>
      <c r="F42" s="116">
        <f t="shared" si="3"/>
        <v>3.3607907742998266E-2</v>
      </c>
      <c r="G42" s="115">
        <v>11136</v>
      </c>
      <c r="H42" s="116">
        <f t="shared" si="3"/>
        <v>0.77494421421740523</v>
      </c>
      <c r="I42" s="115">
        <v>15138</v>
      </c>
      <c r="J42" s="116">
        <f t="shared" si="3"/>
        <v>0.359375</v>
      </c>
      <c r="K42" s="115">
        <v>17513</v>
      </c>
      <c r="L42" s="116">
        <f t="shared" si="3"/>
        <v>0.15688994583168192</v>
      </c>
      <c r="M42" s="115"/>
      <c r="N42" s="116"/>
      <c r="O42" s="116"/>
    </row>
    <row r="43" spans="2:16" ht="15.75" x14ac:dyDescent="0.25">
      <c r="B43" s="117" t="s">
        <v>30</v>
      </c>
      <c r="C43" s="118">
        <v>82594</v>
      </c>
      <c r="D43" s="119">
        <v>-3.9492964298174171E-2</v>
      </c>
      <c r="E43" s="118">
        <v>63499</v>
      </c>
      <c r="F43" s="119">
        <f t="shared" si="3"/>
        <v>-0.23119112768481975</v>
      </c>
      <c r="G43" s="118">
        <v>95997</v>
      </c>
      <c r="H43" s="119">
        <f t="shared" si="3"/>
        <v>0.51178758720609774</v>
      </c>
      <c r="I43" s="118">
        <v>169794</v>
      </c>
      <c r="J43" s="119">
        <f t="shared" si="3"/>
        <v>0.76874277321166296</v>
      </c>
      <c r="K43" s="118">
        <v>220761</v>
      </c>
      <c r="L43" s="119">
        <f t="shared" si="3"/>
        <v>0.3001696173009647</v>
      </c>
      <c r="M43" s="118">
        <v>175551</v>
      </c>
      <c r="N43" s="119">
        <v>-6.0712260163297671E-2</v>
      </c>
      <c r="O43" s="119">
        <v>1.5020452375183502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254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6921</v>
      </c>
      <c r="D53" s="116">
        <v>0.12903752039151706</v>
      </c>
      <c r="E53" s="115">
        <v>9284</v>
      </c>
      <c r="F53" s="116">
        <f t="shared" ref="F53:L65" si="6">IFERROR(E53/C53-1,"-")</f>
        <v>0.34142464961710739</v>
      </c>
      <c r="G53" s="115">
        <v>0</v>
      </c>
      <c r="H53" s="116">
        <f t="shared" si="6"/>
        <v>-1</v>
      </c>
      <c r="I53" s="115">
        <v>0</v>
      </c>
      <c r="J53" s="116" t="str">
        <f t="shared" si="6"/>
        <v>-</v>
      </c>
      <c r="K53" s="115">
        <v>0</v>
      </c>
      <c r="L53" s="116" t="str">
        <f t="shared" si="6"/>
        <v>-</v>
      </c>
      <c r="M53" s="115">
        <v>0</v>
      </c>
      <c r="N53" s="116" t="str">
        <f t="shared" ref="N53:N64" si="7">IFERROR(M53/K53-1,"-")</f>
        <v>-</v>
      </c>
      <c r="O53" s="116">
        <f>M53/C53-1</f>
        <v>-1</v>
      </c>
    </row>
    <row r="54" spans="1:16" x14ac:dyDescent="0.25">
      <c r="A54" s="1">
        <v>2</v>
      </c>
      <c r="B54" s="114" t="s">
        <v>73</v>
      </c>
      <c r="C54" s="115">
        <v>6791</v>
      </c>
      <c r="D54" s="116">
        <v>0.10315139701104603</v>
      </c>
      <c r="E54" s="115">
        <v>9655</v>
      </c>
      <c r="F54" s="116">
        <f t="shared" si="6"/>
        <v>0.42173464879988209</v>
      </c>
      <c r="G54" s="115">
        <v>0</v>
      </c>
      <c r="H54" s="116">
        <f t="shared" si="6"/>
        <v>-1</v>
      </c>
      <c r="I54" s="115">
        <v>0</v>
      </c>
      <c r="J54" s="116" t="str">
        <f t="shared" si="6"/>
        <v>-</v>
      </c>
      <c r="K54" s="115">
        <v>0</v>
      </c>
      <c r="L54" s="116" t="str">
        <f t="shared" si="6"/>
        <v>-</v>
      </c>
      <c r="M54" s="115">
        <v>0</v>
      </c>
      <c r="N54" s="116" t="str">
        <f t="shared" si="7"/>
        <v>-</v>
      </c>
      <c r="O54" s="116">
        <f>IFERROR(M54/C54-1,"-")</f>
        <v>-1</v>
      </c>
    </row>
    <row r="55" spans="1:16" x14ac:dyDescent="0.25">
      <c r="A55" s="1">
        <v>3</v>
      </c>
      <c r="B55" s="114" t="s">
        <v>75</v>
      </c>
      <c r="C55" s="115">
        <v>7514</v>
      </c>
      <c r="D55" s="116">
        <v>-2.8194516295913075E-2</v>
      </c>
      <c r="E55" s="115">
        <v>3688</v>
      </c>
      <c r="F55" s="116">
        <f t="shared" si="6"/>
        <v>-0.50918285866382751</v>
      </c>
      <c r="G55" s="115">
        <v>0</v>
      </c>
      <c r="H55" s="116">
        <f t="shared" si="6"/>
        <v>-1</v>
      </c>
      <c r="I55" s="115">
        <v>0</v>
      </c>
      <c r="J55" s="116" t="str">
        <f t="shared" si="6"/>
        <v>-</v>
      </c>
      <c r="K55" s="115">
        <v>0</v>
      </c>
      <c r="L55" s="116" t="str">
        <f t="shared" si="6"/>
        <v>-</v>
      </c>
      <c r="M55" s="115">
        <v>0</v>
      </c>
      <c r="N55" s="116" t="str">
        <f t="shared" si="7"/>
        <v>-</v>
      </c>
      <c r="O55" s="116">
        <f t="shared" ref="O55:O64" si="8">IFERROR(M55/C55-1,"-")</f>
        <v>-1</v>
      </c>
    </row>
    <row r="56" spans="1:16" x14ac:dyDescent="0.25">
      <c r="A56" s="1">
        <v>4</v>
      </c>
      <c r="B56" s="114" t="s">
        <v>77</v>
      </c>
      <c r="C56" s="115">
        <v>7047</v>
      </c>
      <c r="D56" s="116">
        <v>-6.600397614314113E-2</v>
      </c>
      <c r="E56" s="115">
        <v>0</v>
      </c>
      <c r="F56" s="116">
        <f t="shared" si="6"/>
        <v>-1</v>
      </c>
      <c r="G56" s="115">
        <v>0</v>
      </c>
      <c r="H56" s="116" t="str">
        <f t="shared" si="6"/>
        <v>-</v>
      </c>
      <c r="I56" s="115">
        <v>0</v>
      </c>
      <c r="J56" s="116" t="str">
        <f t="shared" si="6"/>
        <v>-</v>
      </c>
      <c r="K56" s="115">
        <v>0</v>
      </c>
      <c r="L56" s="116" t="str">
        <f t="shared" si="6"/>
        <v>-</v>
      </c>
      <c r="M56" s="115">
        <v>0</v>
      </c>
      <c r="N56" s="116" t="str">
        <f t="shared" si="7"/>
        <v>-</v>
      </c>
      <c r="O56" s="116">
        <f t="shared" si="8"/>
        <v>-1</v>
      </c>
    </row>
    <row r="57" spans="1:16" x14ac:dyDescent="0.25">
      <c r="A57" s="1">
        <v>5</v>
      </c>
      <c r="B57" s="114" t="s">
        <v>79</v>
      </c>
      <c r="C57" s="115">
        <v>6291</v>
      </c>
      <c r="D57" s="116">
        <v>-4.1006097560975618E-2</v>
      </c>
      <c r="E57" s="115">
        <v>0</v>
      </c>
      <c r="F57" s="116">
        <f t="shared" si="6"/>
        <v>-1</v>
      </c>
      <c r="G57" s="115">
        <v>0</v>
      </c>
      <c r="H57" s="116" t="str">
        <f t="shared" si="6"/>
        <v>-</v>
      </c>
      <c r="I57" s="115">
        <v>0</v>
      </c>
      <c r="J57" s="116" t="str">
        <f t="shared" si="6"/>
        <v>-</v>
      </c>
      <c r="K57" s="115">
        <v>0</v>
      </c>
      <c r="L57" s="116" t="str">
        <f t="shared" si="6"/>
        <v>-</v>
      </c>
      <c r="M57" s="115">
        <v>0</v>
      </c>
      <c r="N57" s="116" t="str">
        <f t="shared" si="7"/>
        <v>-</v>
      </c>
      <c r="O57" s="116">
        <f t="shared" si="8"/>
        <v>-1</v>
      </c>
    </row>
    <row r="58" spans="1:16" x14ac:dyDescent="0.25">
      <c r="A58" s="1">
        <v>6</v>
      </c>
      <c r="B58" s="114" t="s">
        <v>81</v>
      </c>
      <c r="C58" s="115">
        <v>7023</v>
      </c>
      <c r="D58" s="116">
        <v>-8.1909334839711523E-3</v>
      </c>
      <c r="E58" s="115">
        <v>0</v>
      </c>
      <c r="F58" s="116">
        <f t="shared" si="6"/>
        <v>-1</v>
      </c>
      <c r="G58" s="115">
        <v>0</v>
      </c>
      <c r="H58" s="116" t="str">
        <f t="shared" si="6"/>
        <v>-</v>
      </c>
      <c r="I58" s="115">
        <v>0</v>
      </c>
      <c r="J58" s="116" t="str">
        <f t="shared" si="6"/>
        <v>-</v>
      </c>
      <c r="K58" s="115">
        <v>0</v>
      </c>
      <c r="L58" s="116" t="str">
        <f t="shared" si="6"/>
        <v>-</v>
      </c>
      <c r="M58" s="115">
        <v>0</v>
      </c>
      <c r="N58" s="116" t="str">
        <f t="shared" si="7"/>
        <v>-</v>
      </c>
      <c r="O58" s="116">
        <f t="shared" si="8"/>
        <v>-1</v>
      </c>
    </row>
    <row r="59" spans="1:16" x14ac:dyDescent="0.25">
      <c r="A59" s="1">
        <v>7</v>
      </c>
      <c r="B59" s="114" t="s">
        <v>83</v>
      </c>
      <c r="C59" s="115">
        <v>7987</v>
      </c>
      <c r="D59" s="116">
        <v>-9.1457172107837548E-2</v>
      </c>
      <c r="E59" s="115">
        <v>0</v>
      </c>
      <c r="F59" s="116">
        <f t="shared" si="6"/>
        <v>-1</v>
      </c>
      <c r="G59" s="115">
        <v>0</v>
      </c>
      <c r="H59" s="116" t="str">
        <f t="shared" si="6"/>
        <v>-</v>
      </c>
      <c r="I59" s="115">
        <v>0</v>
      </c>
      <c r="J59" s="116" t="str">
        <f t="shared" si="6"/>
        <v>-</v>
      </c>
      <c r="K59" s="115">
        <v>0</v>
      </c>
      <c r="L59" s="116" t="str">
        <f t="shared" si="6"/>
        <v>-</v>
      </c>
      <c r="M59" s="115">
        <v>0</v>
      </c>
      <c r="N59" s="116" t="str">
        <f t="shared" si="7"/>
        <v>-</v>
      </c>
      <c r="O59" s="116">
        <f t="shared" si="8"/>
        <v>-1</v>
      </c>
    </row>
    <row r="60" spans="1:16" x14ac:dyDescent="0.25">
      <c r="A60" s="1">
        <v>8</v>
      </c>
      <c r="B60" s="114" t="s">
        <v>85</v>
      </c>
      <c r="C60" s="115">
        <v>7859</v>
      </c>
      <c r="D60" s="116">
        <v>0.35757471065814483</v>
      </c>
      <c r="E60" s="115">
        <v>0</v>
      </c>
      <c r="F60" s="116">
        <f t="shared" si="6"/>
        <v>-1</v>
      </c>
      <c r="G60" s="115">
        <v>0</v>
      </c>
      <c r="H60" s="116" t="str">
        <f t="shared" si="6"/>
        <v>-</v>
      </c>
      <c r="I60" s="115">
        <v>0</v>
      </c>
      <c r="J60" s="116" t="str">
        <f t="shared" si="6"/>
        <v>-</v>
      </c>
      <c r="K60" s="115">
        <v>0</v>
      </c>
      <c r="L60" s="116" t="str">
        <f t="shared" si="6"/>
        <v>-</v>
      </c>
      <c r="M60" s="115">
        <v>0</v>
      </c>
      <c r="N60" s="116" t="str">
        <f t="shared" si="7"/>
        <v>-</v>
      </c>
      <c r="O60" s="116">
        <f t="shared" si="8"/>
        <v>-1</v>
      </c>
    </row>
    <row r="61" spans="1:16" x14ac:dyDescent="0.25">
      <c r="A61" s="1">
        <v>9</v>
      </c>
      <c r="B61" s="114" t="s">
        <v>87</v>
      </c>
      <c r="C61" s="115">
        <v>6149</v>
      </c>
      <c r="D61" s="116">
        <v>-0.16894174888498448</v>
      </c>
      <c r="E61" s="115">
        <v>0</v>
      </c>
      <c r="F61" s="116">
        <f t="shared" si="6"/>
        <v>-1</v>
      </c>
      <c r="G61" s="115">
        <v>0</v>
      </c>
      <c r="H61" s="116" t="str">
        <f t="shared" si="6"/>
        <v>-</v>
      </c>
      <c r="I61" s="115">
        <v>0</v>
      </c>
      <c r="J61" s="116" t="str">
        <f t="shared" si="6"/>
        <v>-</v>
      </c>
      <c r="K61" s="115">
        <v>0</v>
      </c>
      <c r="L61" s="116" t="str">
        <f t="shared" si="6"/>
        <v>-</v>
      </c>
      <c r="M61" s="115">
        <v>0</v>
      </c>
      <c r="N61" s="116" t="str">
        <f t="shared" si="7"/>
        <v>-</v>
      </c>
      <c r="O61" s="116">
        <f t="shared" si="8"/>
        <v>-1</v>
      </c>
    </row>
    <row r="62" spans="1:16" x14ac:dyDescent="0.25">
      <c r="A62" s="1">
        <v>10</v>
      </c>
      <c r="B62" s="114" t="s">
        <v>89</v>
      </c>
      <c r="C62" s="115">
        <v>6581</v>
      </c>
      <c r="D62" s="116">
        <v>-0.17655155155155156</v>
      </c>
      <c r="E62" s="115">
        <v>0</v>
      </c>
      <c r="F62" s="116">
        <f t="shared" si="6"/>
        <v>-1</v>
      </c>
      <c r="G62" s="115">
        <v>0</v>
      </c>
      <c r="H62" s="116" t="str">
        <f t="shared" si="6"/>
        <v>-</v>
      </c>
      <c r="I62" s="115">
        <v>0</v>
      </c>
      <c r="J62" s="116" t="str">
        <f t="shared" si="6"/>
        <v>-</v>
      </c>
      <c r="K62" s="115">
        <v>0</v>
      </c>
      <c r="L62" s="116" t="str">
        <f t="shared" si="6"/>
        <v>-</v>
      </c>
      <c r="M62" s="115">
        <v>0</v>
      </c>
      <c r="N62" s="116" t="str">
        <f t="shared" si="7"/>
        <v>-</v>
      </c>
      <c r="O62" s="116">
        <f t="shared" si="8"/>
        <v>-1</v>
      </c>
    </row>
    <row r="63" spans="1:16" x14ac:dyDescent="0.25">
      <c r="A63" s="1">
        <v>11</v>
      </c>
      <c r="B63" s="114" t="s">
        <v>91</v>
      </c>
      <c r="C63" s="115">
        <v>6361</v>
      </c>
      <c r="D63" s="116">
        <v>-0.16048568034842281</v>
      </c>
      <c r="E63" s="115">
        <v>0</v>
      </c>
      <c r="F63" s="116">
        <f t="shared" si="6"/>
        <v>-1</v>
      </c>
      <c r="G63" s="115">
        <v>0</v>
      </c>
      <c r="H63" s="116" t="str">
        <f t="shared" si="6"/>
        <v>-</v>
      </c>
      <c r="I63" s="115">
        <v>0</v>
      </c>
      <c r="J63" s="116" t="str">
        <f t="shared" si="6"/>
        <v>-</v>
      </c>
      <c r="K63" s="115">
        <v>0</v>
      </c>
      <c r="L63" s="116" t="str">
        <f t="shared" si="6"/>
        <v>-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6070</v>
      </c>
      <c r="D64" s="116">
        <v>-0.16137054434926779</v>
      </c>
      <c r="E64" s="115">
        <v>0</v>
      </c>
      <c r="F64" s="116">
        <f t="shared" si="6"/>
        <v>-1</v>
      </c>
      <c r="G64" s="115">
        <v>0</v>
      </c>
      <c r="H64" s="116" t="str">
        <f t="shared" si="6"/>
        <v>-</v>
      </c>
      <c r="I64" s="115">
        <v>0</v>
      </c>
      <c r="J64" s="116" t="str">
        <f t="shared" si="6"/>
        <v>-</v>
      </c>
      <c r="K64" s="115">
        <v>0</v>
      </c>
      <c r="L64" s="116" t="str">
        <f t="shared" si="6"/>
        <v>-</v>
      </c>
      <c r="M64" s="115"/>
      <c r="N64" s="116"/>
      <c r="O64" s="116"/>
    </row>
    <row r="65" spans="2:16" ht="15.75" x14ac:dyDescent="0.25">
      <c r="B65" s="117" t="s">
        <v>30</v>
      </c>
      <c r="C65" s="118">
        <v>82594</v>
      </c>
      <c r="D65" s="119">
        <v>-3.9492964298174171E-2</v>
      </c>
      <c r="E65" s="118">
        <v>0</v>
      </c>
      <c r="F65" s="119">
        <f t="shared" si="6"/>
        <v>-1</v>
      </c>
      <c r="G65" s="118">
        <v>0</v>
      </c>
      <c r="H65" s="119" t="str">
        <f t="shared" si="6"/>
        <v>-</v>
      </c>
      <c r="I65" s="118">
        <v>0</v>
      </c>
      <c r="J65" s="119" t="str">
        <f t="shared" si="6"/>
        <v>-</v>
      </c>
      <c r="K65" s="118">
        <v>0</v>
      </c>
      <c r="L65" s="119" t="str">
        <f t="shared" si="6"/>
        <v>-</v>
      </c>
      <c r="M65" s="118">
        <v>0</v>
      </c>
      <c r="N65" s="119" t="s">
        <v>238</v>
      </c>
      <c r="O65" s="119">
        <v>-1</v>
      </c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2:16" ht="48.75" customHeight="1" thickBot="1" x14ac:dyDescent="0.3">
      <c r="B70" s="270" t="s">
        <v>255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114</v>
      </c>
    </row>
    <row r="71" spans="2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115</v>
      </c>
    </row>
    <row r="72" spans="2:16" ht="22.5" thickTop="1" thickBot="1" x14ac:dyDescent="0.3">
      <c r="B72" s="121" t="s">
        <v>96</v>
      </c>
      <c r="C72" s="292" t="s">
        <v>32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2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2:16" x14ac:dyDescent="0.25">
      <c r="B75" s="114" t="s">
        <v>71</v>
      </c>
      <c r="C75" s="115">
        <v>4890</v>
      </c>
      <c r="D75" s="116">
        <v>-9.5616793046051418E-2</v>
      </c>
      <c r="E75" s="115">
        <v>5315</v>
      </c>
      <c r="F75" s="116">
        <f t="shared" ref="F75:L87" si="9">IFERROR(E75/C75-1,"-")</f>
        <v>8.6912065439672892E-2</v>
      </c>
      <c r="G75" s="115">
        <v>6</v>
      </c>
      <c r="H75" s="116">
        <f t="shared" si="9"/>
        <v>-0.99887111947318907</v>
      </c>
      <c r="I75" s="115">
        <v>1698</v>
      </c>
      <c r="J75" s="116">
        <f t="shared" si="9"/>
        <v>282</v>
      </c>
      <c r="K75" s="115">
        <v>2182</v>
      </c>
      <c r="L75" s="116">
        <f t="shared" si="9"/>
        <v>0.28504122497055362</v>
      </c>
      <c r="M75" s="115">
        <v>1998</v>
      </c>
      <c r="N75" s="116">
        <f t="shared" ref="N75:N86" si="10">IFERROR(M75/K75-1,"-")</f>
        <v>-8.4326306141154883E-2</v>
      </c>
      <c r="O75" s="116">
        <f>M75/C75-1</f>
        <v>-0.5914110429447853</v>
      </c>
    </row>
    <row r="76" spans="2:16" x14ac:dyDescent="0.25">
      <c r="B76" s="114" t="s">
        <v>73</v>
      </c>
      <c r="C76" s="115">
        <v>5249</v>
      </c>
      <c r="D76" s="116">
        <v>-1.2789166823396703E-2</v>
      </c>
      <c r="E76" s="115">
        <v>5825</v>
      </c>
      <c r="F76" s="116">
        <f t="shared" si="9"/>
        <v>0.1097351876547914</v>
      </c>
      <c r="G76" s="115">
        <v>0</v>
      </c>
      <c r="H76" s="116">
        <f t="shared" si="9"/>
        <v>-1</v>
      </c>
      <c r="I76" s="115">
        <v>1807</v>
      </c>
      <c r="J76" s="116" t="str">
        <f t="shared" si="9"/>
        <v>-</v>
      </c>
      <c r="K76" s="115">
        <v>1878</v>
      </c>
      <c r="L76" s="116">
        <f t="shared" si="9"/>
        <v>3.9291643608190263E-2</v>
      </c>
      <c r="M76" s="115">
        <v>2191</v>
      </c>
      <c r="N76" s="116">
        <f t="shared" si="10"/>
        <v>0.16666666666666674</v>
      </c>
      <c r="O76" s="116">
        <f>IFERROR(M76/C76-1,"-")</f>
        <v>-0.58258715945894457</v>
      </c>
    </row>
    <row r="77" spans="2:16" x14ac:dyDescent="0.25">
      <c r="B77" s="114" t="s">
        <v>75</v>
      </c>
      <c r="C77" s="115">
        <v>4927</v>
      </c>
      <c r="D77" s="116">
        <v>-8.0531507952485981E-3</v>
      </c>
      <c r="E77" s="115">
        <v>2242</v>
      </c>
      <c r="F77" s="116">
        <f t="shared" si="9"/>
        <v>-0.54495636289831539</v>
      </c>
      <c r="G77" s="115">
        <v>0</v>
      </c>
      <c r="H77" s="116">
        <f t="shared" si="9"/>
        <v>-1</v>
      </c>
      <c r="I77" s="115">
        <v>2032</v>
      </c>
      <c r="J77" s="116" t="str">
        <f t="shared" si="9"/>
        <v>-</v>
      </c>
      <c r="K77" s="115">
        <v>2469</v>
      </c>
      <c r="L77" s="116">
        <f t="shared" si="9"/>
        <v>0.21505905511811019</v>
      </c>
      <c r="M77" s="115">
        <v>2470</v>
      </c>
      <c r="N77" s="116">
        <f t="shared" si="10"/>
        <v>4.0502227622529752E-4</v>
      </c>
      <c r="O77" s="116">
        <f t="shared" ref="O77:O86" si="11">IFERROR(M77/C77-1,"-")</f>
        <v>-0.49868073878627972</v>
      </c>
    </row>
    <row r="78" spans="2:16" x14ac:dyDescent="0.25">
      <c r="B78" s="114" t="s">
        <v>77</v>
      </c>
      <c r="C78" s="115">
        <v>4440</v>
      </c>
      <c r="D78" s="116">
        <v>0.24369747899159666</v>
      </c>
      <c r="E78" s="115">
        <v>0</v>
      </c>
      <c r="F78" s="116">
        <f t="shared" si="9"/>
        <v>-1</v>
      </c>
      <c r="G78" s="115">
        <v>19</v>
      </c>
      <c r="H78" s="116" t="str">
        <f t="shared" si="9"/>
        <v>-</v>
      </c>
      <c r="I78" s="115">
        <v>2629</v>
      </c>
      <c r="J78" s="116">
        <f t="shared" si="9"/>
        <v>137.36842105263159</v>
      </c>
      <c r="K78" s="115">
        <v>2812</v>
      </c>
      <c r="L78" s="116">
        <f t="shared" si="9"/>
        <v>6.960821605173062E-2</v>
      </c>
      <c r="M78" s="115">
        <v>2724</v>
      </c>
      <c r="N78" s="116">
        <f t="shared" si="10"/>
        <v>-3.1294452347083945E-2</v>
      </c>
      <c r="O78" s="116">
        <f t="shared" si="11"/>
        <v>-0.38648648648648654</v>
      </c>
    </row>
    <row r="79" spans="2:16" x14ac:dyDescent="0.25">
      <c r="B79" s="114" t="s">
        <v>79</v>
      </c>
      <c r="C79" s="115">
        <v>3643</v>
      </c>
      <c r="D79" s="116">
        <v>3.0843237125070644E-2</v>
      </c>
      <c r="E79" s="115">
        <v>0</v>
      </c>
      <c r="F79" s="116">
        <f t="shared" si="9"/>
        <v>-1</v>
      </c>
      <c r="G79" s="115">
        <v>9</v>
      </c>
      <c r="H79" s="116" t="str">
        <f t="shared" si="9"/>
        <v>-</v>
      </c>
      <c r="I79" s="115">
        <v>2021</v>
      </c>
      <c r="J79" s="116">
        <f t="shared" si="9"/>
        <v>223.55555555555554</v>
      </c>
      <c r="K79" s="115">
        <v>2590</v>
      </c>
      <c r="L79" s="116">
        <f t="shared" si="9"/>
        <v>0.2815437902028699</v>
      </c>
      <c r="M79" s="115">
        <v>2536</v>
      </c>
      <c r="N79" s="116">
        <f t="shared" si="10"/>
        <v>-2.0849420849420874E-2</v>
      </c>
      <c r="O79" s="116">
        <f t="shared" si="11"/>
        <v>-0.30387043645347245</v>
      </c>
    </row>
    <row r="80" spans="2:16" x14ac:dyDescent="0.25">
      <c r="B80" s="114" t="s">
        <v>81</v>
      </c>
      <c r="C80" s="115">
        <v>4530</v>
      </c>
      <c r="D80" s="116">
        <v>-1.8418201516793076E-2</v>
      </c>
      <c r="E80" s="115">
        <v>0</v>
      </c>
      <c r="F80" s="116">
        <f t="shared" si="9"/>
        <v>-1</v>
      </c>
      <c r="G80" s="115">
        <v>345</v>
      </c>
      <c r="H80" s="116" t="str">
        <f t="shared" si="9"/>
        <v>-</v>
      </c>
      <c r="I80" s="115">
        <v>2287</v>
      </c>
      <c r="J80" s="116">
        <f t="shared" si="9"/>
        <v>5.6289855072463766</v>
      </c>
      <c r="K80" s="115">
        <v>2963</v>
      </c>
      <c r="L80" s="116">
        <f t="shared" si="9"/>
        <v>0.29558373414954087</v>
      </c>
      <c r="M80" s="115">
        <v>2632</v>
      </c>
      <c r="N80" s="116">
        <f t="shared" si="10"/>
        <v>-0.11171110361120484</v>
      </c>
      <c r="O80" s="116">
        <f t="shared" si="11"/>
        <v>-0.41898454746136871</v>
      </c>
    </row>
    <row r="81" spans="2:15" x14ac:dyDescent="0.25">
      <c r="B81" s="114" t="s">
        <v>83</v>
      </c>
      <c r="C81" s="115">
        <v>4810</v>
      </c>
      <c r="D81" s="116">
        <v>-0.1798806479113384</v>
      </c>
      <c r="E81" s="115">
        <v>0</v>
      </c>
      <c r="F81" s="116">
        <f t="shared" si="9"/>
        <v>-1</v>
      </c>
      <c r="G81" s="115">
        <v>913</v>
      </c>
      <c r="H81" s="116" t="str">
        <f t="shared" si="9"/>
        <v>-</v>
      </c>
      <c r="I81" s="115">
        <v>3229</v>
      </c>
      <c r="J81" s="116">
        <f t="shared" si="9"/>
        <v>2.5366922234392115</v>
      </c>
      <c r="K81" s="115">
        <v>3431</v>
      </c>
      <c r="L81" s="116">
        <f t="shared" si="9"/>
        <v>6.2558067513162063E-2</v>
      </c>
      <c r="M81" s="115">
        <v>3350</v>
      </c>
      <c r="N81" s="116">
        <f t="shared" si="10"/>
        <v>-2.3608277470125283E-2</v>
      </c>
      <c r="O81" s="116">
        <f t="shared" si="11"/>
        <v>-0.30353430353430355</v>
      </c>
    </row>
    <row r="82" spans="2:15" x14ac:dyDescent="0.25">
      <c r="B82" s="114" t="s">
        <v>85</v>
      </c>
      <c r="C82" s="115">
        <v>5883</v>
      </c>
      <c r="D82" s="116">
        <v>-0.12779836916234244</v>
      </c>
      <c r="E82" s="115">
        <v>376</v>
      </c>
      <c r="F82" s="116">
        <f t="shared" si="9"/>
        <v>-0.93608703042665309</v>
      </c>
      <c r="G82" s="115">
        <v>2336</v>
      </c>
      <c r="H82" s="116">
        <f t="shared" si="9"/>
        <v>5.2127659574468082</v>
      </c>
      <c r="I82" s="115">
        <v>3153</v>
      </c>
      <c r="J82" s="116">
        <f t="shared" si="9"/>
        <v>0.34974315068493156</v>
      </c>
      <c r="K82" s="115">
        <v>3188</v>
      </c>
      <c r="L82" s="116">
        <f t="shared" si="9"/>
        <v>1.1100539169045298E-2</v>
      </c>
      <c r="M82" s="115">
        <v>3523</v>
      </c>
      <c r="N82" s="116">
        <f t="shared" si="10"/>
        <v>0.10508155583437895</v>
      </c>
      <c r="O82" s="116">
        <f t="shared" si="11"/>
        <v>-0.40115587285398602</v>
      </c>
    </row>
    <row r="83" spans="2:15" x14ac:dyDescent="0.25">
      <c r="B83" s="114" t="s">
        <v>87</v>
      </c>
      <c r="C83" s="115">
        <v>5314</v>
      </c>
      <c r="D83" s="116">
        <v>9.9524105110697203E-2</v>
      </c>
      <c r="E83" s="115">
        <v>0</v>
      </c>
      <c r="F83" s="116">
        <f t="shared" si="9"/>
        <v>-1</v>
      </c>
      <c r="G83" s="115">
        <v>1746</v>
      </c>
      <c r="H83" s="116" t="str">
        <f t="shared" si="9"/>
        <v>-</v>
      </c>
      <c r="I83" s="115">
        <v>2631</v>
      </c>
      <c r="J83" s="116">
        <f t="shared" si="9"/>
        <v>0.50687285223367695</v>
      </c>
      <c r="K83" s="115">
        <v>2792</v>
      </c>
      <c r="L83" s="116">
        <f t="shared" si="9"/>
        <v>6.1193462561763612E-2</v>
      </c>
      <c r="M83" s="115">
        <v>2632</v>
      </c>
      <c r="N83" s="116">
        <f t="shared" si="10"/>
        <v>-5.7306590257879653E-2</v>
      </c>
      <c r="O83" s="116">
        <f t="shared" si="11"/>
        <v>-0.50470455400827996</v>
      </c>
    </row>
    <row r="84" spans="2:15" x14ac:dyDescent="0.25">
      <c r="B84" s="114" t="s">
        <v>89</v>
      </c>
      <c r="C84" s="115">
        <v>5335</v>
      </c>
      <c r="D84" s="116">
        <v>-5.9911894273127708E-2</v>
      </c>
      <c r="E84" s="115">
        <v>0</v>
      </c>
      <c r="F84" s="116">
        <f t="shared" si="9"/>
        <v>-1</v>
      </c>
      <c r="G84" s="115">
        <v>2040</v>
      </c>
      <c r="H84" s="116" t="str">
        <f t="shared" si="9"/>
        <v>-</v>
      </c>
      <c r="I84" s="115">
        <v>2628</v>
      </c>
      <c r="J84" s="116">
        <f t="shared" si="9"/>
        <v>0.28823529411764715</v>
      </c>
      <c r="K84" s="115">
        <v>2626</v>
      </c>
      <c r="L84" s="116">
        <f t="shared" si="9"/>
        <v>-7.6103500761037779E-4</v>
      </c>
      <c r="M84" s="115">
        <v>2960</v>
      </c>
      <c r="N84" s="116">
        <f t="shared" si="10"/>
        <v>0.12718964204112715</v>
      </c>
      <c r="O84" s="116">
        <f t="shared" si="11"/>
        <v>-0.44517338331771317</v>
      </c>
    </row>
    <row r="85" spans="2:15" x14ac:dyDescent="0.25">
      <c r="B85" s="114" t="s">
        <v>91</v>
      </c>
      <c r="C85" s="115">
        <v>5648</v>
      </c>
      <c r="D85" s="116">
        <v>0.21436250268759416</v>
      </c>
      <c r="E85" s="115">
        <v>6</v>
      </c>
      <c r="F85" s="116">
        <f t="shared" si="9"/>
        <v>-0.99893767705382441</v>
      </c>
      <c r="G85" s="115">
        <v>1846</v>
      </c>
      <c r="H85" s="116">
        <f t="shared" si="9"/>
        <v>306.66666666666669</v>
      </c>
      <c r="I85" s="115">
        <v>2197</v>
      </c>
      <c r="J85" s="116">
        <f t="shared" si="9"/>
        <v>0.1901408450704225</v>
      </c>
      <c r="K85" s="115">
        <v>2076</v>
      </c>
      <c r="L85" s="116">
        <f t="shared" si="9"/>
        <v>-5.5075102412380561E-2</v>
      </c>
      <c r="M85" s="115"/>
      <c r="N85" s="116"/>
      <c r="O85" s="116"/>
    </row>
    <row r="86" spans="2:15" x14ac:dyDescent="0.25">
      <c r="B86" s="114" t="s">
        <v>93</v>
      </c>
      <c r="C86" s="115">
        <v>5638</v>
      </c>
      <c r="D86" s="116">
        <v>1.7768301350391535E-3</v>
      </c>
      <c r="E86" s="115">
        <v>19</v>
      </c>
      <c r="F86" s="116">
        <f t="shared" si="9"/>
        <v>-0.99663001064207168</v>
      </c>
      <c r="G86" s="115">
        <v>2202</v>
      </c>
      <c r="H86" s="116">
        <f t="shared" si="9"/>
        <v>114.89473684210526</v>
      </c>
      <c r="I86" s="115">
        <v>2767</v>
      </c>
      <c r="J86" s="116">
        <f t="shared" si="9"/>
        <v>0.25658492279745682</v>
      </c>
      <c r="K86" s="115">
        <v>2820</v>
      </c>
      <c r="L86" s="116">
        <f t="shared" si="9"/>
        <v>1.9154318756776201E-2</v>
      </c>
      <c r="M86" s="115"/>
      <c r="N86" s="116"/>
      <c r="O86" s="116"/>
    </row>
    <row r="87" spans="2:15" ht="15.75" x14ac:dyDescent="0.25">
      <c r="B87" s="117" t="s">
        <v>30</v>
      </c>
      <c r="C87" s="118">
        <v>60307</v>
      </c>
      <c r="D87" s="119">
        <v>-8.2227375137731151E-3</v>
      </c>
      <c r="E87" s="118">
        <v>13968</v>
      </c>
      <c r="F87" s="119">
        <f t="shared" si="9"/>
        <v>-0.76838509625748252</v>
      </c>
      <c r="G87" s="118">
        <v>11462</v>
      </c>
      <c r="H87" s="119">
        <f t="shared" si="9"/>
        <v>-0.17941008018327609</v>
      </c>
      <c r="I87" s="118">
        <v>29079</v>
      </c>
      <c r="J87" s="119">
        <f t="shared" si="9"/>
        <v>1.5369917989879602</v>
      </c>
      <c r="K87" s="118">
        <v>31827</v>
      </c>
      <c r="L87" s="119">
        <f t="shared" si="9"/>
        <v>9.4501186423191941E-2</v>
      </c>
      <c r="M87" s="118">
        <v>27016</v>
      </c>
      <c r="N87" s="119">
        <v>3.1562140284431273E-3</v>
      </c>
      <c r="O87" s="119">
        <v>-0.44888925154525616</v>
      </c>
    </row>
    <row r="88" spans="2:15" ht="6" customHeight="1" x14ac:dyDescent="0.25"/>
    <row r="89" spans="2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5" x14ac:dyDescent="0.25">
      <c r="K92" s="120"/>
    </row>
  </sheetData>
  <mergeCells count="32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671DE-1949-4DD5-A17B-1A4E34D42BB5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256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252588</v>
      </c>
      <c r="D8" s="116">
        <f t="shared" ref="D8:D9" si="0">C8/C9-1</f>
        <v>0.27009699657570407</v>
      </c>
    </row>
    <row r="9" spans="1:5" x14ac:dyDescent="0.25">
      <c r="A9" s="1"/>
      <c r="B9" s="114">
        <v>2022</v>
      </c>
      <c r="C9" s="115">
        <v>198873</v>
      </c>
      <c r="D9" s="116">
        <f t="shared" si="0"/>
        <v>0.85068723885388842</v>
      </c>
    </row>
    <row r="10" spans="1:5" x14ac:dyDescent="0.25">
      <c r="A10" s="1"/>
      <c r="B10" s="114">
        <v>2021</v>
      </c>
      <c r="C10" s="115">
        <v>107459</v>
      </c>
      <c r="D10" s="116">
        <f>C10/C11-1</f>
        <v>0.38715840293286163</v>
      </c>
    </row>
    <row r="11" spans="1:5" x14ac:dyDescent="0.25">
      <c r="A11" s="1" t="s">
        <v>72</v>
      </c>
      <c r="B11" s="114">
        <v>2020</v>
      </c>
      <c r="C11" s="115">
        <v>77467</v>
      </c>
      <c r="D11" s="116">
        <f t="shared" ref="D11:D20" si="1">C11/C12-1</f>
        <v>-0.45789742549037449</v>
      </c>
    </row>
    <row r="12" spans="1:5" x14ac:dyDescent="0.25">
      <c r="A12" s="1" t="s">
        <v>74</v>
      </c>
      <c r="B12" s="114">
        <v>2019</v>
      </c>
      <c r="C12" s="115">
        <v>142901</v>
      </c>
      <c r="D12" s="116">
        <f t="shared" si="1"/>
        <v>-2.6540051908417794E-2</v>
      </c>
    </row>
    <row r="13" spans="1:5" x14ac:dyDescent="0.25">
      <c r="A13" s="1" t="s">
        <v>76</v>
      </c>
      <c r="B13" s="114">
        <v>2018</v>
      </c>
      <c r="C13" s="115">
        <v>146797</v>
      </c>
      <c r="D13" s="116">
        <f t="shared" si="1"/>
        <v>-2.1959718307982379E-2</v>
      </c>
    </row>
    <row r="14" spans="1:5" x14ac:dyDescent="0.25">
      <c r="A14" s="1" t="s">
        <v>78</v>
      </c>
      <c r="B14" s="114">
        <v>2017</v>
      </c>
      <c r="C14" s="115">
        <v>150093</v>
      </c>
      <c r="D14" s="116">
        <f>C14/C15-1</f>
        <v>-1.5809421392225742E-2</v>
      </c>
    </row>
    <row r="15" spans="1:5" x14ac:dyDescent="0.25">
      <c r="A15" s="1" t="s">
        <v>80</v>
      </c>
      <c r="B15" s="114">
        <v>2016</v>
      </c>
      <c r="C15" s="115">
        <v>152504</v>
      </c>
      <c r="D15" s="116">
        <f>C15/C16-1</f>
        <v>0.1475698494277351</v>
      </c>
    </row>
    <row r="16" spans="1:5" x14ac:dyDescent="0.25">
      <c r="A16" s="1" t="s">
        <v>82</v>
      </c>
      <c r="B16" s="114">
        <v>2015</v>
      </c>
      <c r="C16" s="115">
        <v>132893</v>
      </c>
      <c r="D16" s="116">
        <f t="shared" si="1"/>
        <v>-2.8410794054642863E-2</v>
      </c>
    </row>
    <row r="17" spans="1:5" x14ac:dyDescent="0.25">
      <c r="A17" s="1" t="s">
        <v>84</v>
      </c>
      <c r="B17" s="114">
        <v>2014</v>
      </c>
      <c r="C17" s="115">
        <v>136779</v>
      </c>
      <c r="D17" s="116">
        <f t="shared" si="1"/>
        <v>-8.9052808532839034E-3</v>
      </c>
    </row>
    <row r="18" spans="1:5" x14ac:dyDescent="0.25">
      <c r="A18" s="1" t="s">
        <v>86</v>
      </c>
      <c r="B18" s="114">
        <v>2013</v>
      </c>
      <c r="C18" s="115">
        <v>138008</v>
      </c>
      <c r="D18" s="116">
        <f t="shared" si="1"/>
        <v>-2.1573757009875849E-2</v>
      </c>
    </row>
    <row r="19" spans="1:5" x14ac:dyDescent="0.25">
      <c r="A19" s="1" t="s">
        <v>88</v>
      </c>
      <c r="B19" s="114">
        <v>2012</v>
      </c>
      <c r="C19" s="115">
        <v>141051</v>
      </c>
      <c r="D19" s="116">
        <f>C19/C20-1</f>
        <v>-7.1825276706631747E-2</v>
      </c>
    </row>
    <row r="20" spans="1:5" x14ac:dyDescent="0.25">
      <c r="A20" s="1" t="s">
        <v>90</v>
      </c>
      <c r="B20" s="114">
        <v>2011</v>
      </c>
      <c r="C20" s="115">
        <v>151966</v>
      </c>
      <c r="D20" s="116">
        <f t="shared" si="1"/>
        <v>0.30301990979712934</v>
      </c>
    </row>
    <row r="21" spans="1:5" x14ac:dyDescent="0.25">
      <c r="A21" s="1" t="s">
        <v>92</v>
      </c>
      <c r="B21" s="114">
        <v>2010</v>
      </c>
      <c r="C21" s="115">
        <v>116626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257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220761</v>
      </c>
      <c r="D30" s="116">
        <f t="shared" ref="D30:D31" si="2">C30/C31-1</f>
        <v>0.3001696173009647</v>
      </c>
    </row>
    <row r="31" spans="1:5" x14ac:dyDescent="0.25">
      <c r="B31" s="114">
        <v>2022</v>
      </c>
      <c r="C31" s="115">
        <v>169794</v>
      </c>
      <c r="D31" s="116">
        <f t="shared" si="2"/>
        <v>0.76874277321166296</v>
      </c>
    </row>
    <row r="32" spans="1:5" x14ac:dyDescent="0.25">
      <c r="B32" s="114">
        <v>2021</v>
      </c>
      <c r="C32" s="115">
        <v>95997</v>
      </c>
      <c r="D32" s="116">
        <f>C32/C33-1</f>
        <v>0.51178758720609774</v>
      </c>
    </row>
    <row r="33" spans="2:5" x14ac:dyDescent="0.25">
      <c r="B33" s="114">
        <v>2020</v>
      </c>
      <c r="C33" s="115">
        <v>63499</v>
      </c>
      <c r="D33" s="116">
        <f t="shared" ref="D33:D42" si="3">C33/C34-1</f>
        <v>-0.23119112768481975</v>
      </c>
    </row>
    <row r="34" spans="2:5" x14ac:dyDescent="0.25">
      <c r="B34" s="114">
        <v>2019</v>
      </c>
      <c r="C34" s="115">
        <v>82594</v>
      </c>
      <c r="D34" s="116">
        <f t="shared" si="3"/>
        <v>-3.9492964298174171E-2</v>
      </c>
    </row>
    <row r="35" spans="2:5" x14ac:dyDescent="0.25">
      <c r="B35" s="114">
        <v>2018</v>
      </c>
      <c r="C35" s="115">
        <v>85990</v>
      </c>
      <c r="D35" s="116">
        <f t="shared" si="3"/>
        <v>8.584200424285271E-2</v>
      </c>
    </row>
    <row r="36" spans="2:5" x14ac:dyDescent="0.25">
      <c r="B36" s="114">
        <v>2017</v>
      </c>
      <c r="C36" s="115">
        <v>79192</v>
      </c>
      <c r="D36" s="116">
        <f>C36/C37-1</f>
        <v>-0.11417353661674068</v>
      </c>
    </row>
    <row r="37" spans="2:5" x14ac:dyDescent="0.25">
      <c r="B37" s="114">
        <v>2016</v>
      </c>
      <c r="C37" s="115">
        <v>89399</v>
      </c>
      <c r="D37" s="116">
        <f>C37/C38-1</f>
        <v>0.23348096637553972</v>
      </c>
    </row>
    <row r="38" spans="2:5" x14ac:dyDescent="0.25">
      <c r="B38" s="114">
        <v>2015</v>
      </c>
      <c r="C38" s="115">
        <v>72477</v>
      </c>
      <c r="D38" s="116">
        <f t="shared" si="3"/>
        <v>-5.5514289065248801E-2</v>
      </c>
    </row>
    <row r="39" spans="2:5" x14ac:dyDescent="0.25">
      <c r="B39" s="114">
        <v>2014</v>
      </c>
      <c r="C39" s="115">
        <v>76737</v>
      </c>
      <c r="D39" s="116">
        <f t="shared" si="3"/>
        <v>-3.2039557500914473E-2</v>
      </c>
    </row>
    <row r="40" spans="2:5" x14ac:dyDescent="0.25">
      <c r="B40" s="114">
        <v>2013</v>
      </c>
      <c r="C40" s="115">
        <v>79277</v>
      </c>
      <c r="D40" s="116">
        <f t="shared" si="3"/>
        <v>-1.0039834667399217E-2</v>
      </c>
    </row>
    <row r="41" spans="2:5" x14ac:dyDescent="0.25">
      <c r="B41" s="114">
        <v>2012</v>
      </c>
      <c r="C41" s="115">
        <v>80081</v>
      </c>
      <c r="D41" s="116">
        <f>C41/C42-1</f>
        <v>-0.14801102209739025</v>
      </c>
    </row>
    <row r="42" spans="2:5" x14ac:dyDescent="0.25">
      <c r="B42" s="114">
        <v>2011</v>
      </c>
      <c r="C42" s="115">
        <v>93993</v>
      </c>
      <c r="D42" s="116">
        <f t="shared" si="3"/>
        <v>0.43977758375074671</v>
      </c>
    </row>
    <row r="43" spans="2:5" x14ac:dyDescent="0.25">
      <c r="B43" s="114">
        <v>2010</v>
      </c>
      <c r="C43" s="115">
        <v>65283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258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0</v>
      </c>
      <c r="D52" s="116" t="e">
        <f t="shared" ref="D52:D53" si="4">C52/C53-1</f>
        <v>#DIV/0!</v>
      </c>
    </row>
    <row r="53" spans="1:5" x14ac:dyDescent="0.25">
      <c r="A53" s="1"/>
      <c r="B53" s="114">
        <v>2022</v>
      </c>
      <c r="C53" s="115">
        <v>0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82594</v>
      </c>
      <c r="D56" s="116">
        <f t="shared" si="5"/>
        <v>-3.9492964298174171E-2</v>
      </c>
    </row>
    <row r="57" spans="1:5" x14ac:dyDescent="0.25">
      <c r="A57" s="1">
        <v>4</v>
      </c>
      <c r="B57" s="114">
        <v>2018</v>
      </c>
      <c r="C57" s="115">
        <v>85990</v>
      </c>
      <c r="D57" s="116">
        <f t="shared" si="5"/>
        <v>8.584200424285271E-2</v>
      </c>
    </row>
    <row r="58" spans="1:5" x14ac:dyDescent="0.25">
      <c r="A58" s="1">
        <v>5</v>
      </c>
      <c r="B58" s="114">
        <v>2017</v>
      </c>
      <c r="C58" s="115">
        <v>79192</v>
      </c>
      <c r="D58" s="116">
        <f>C58/C59-1</f>
        <v>-0.11417353661674068</v>
      </c>
    </row>
    <row r="59" spans="1:5" x14ac:dyDescent="0.25">
      <c r="A59" s="1">
        <v>6</v>
      </c>
      <c r="B59" s="114">
        <v>2016</v>
      </c>
      <c r="C59" s="115">
        <v>89399</v>
      </c>
      <c r="D59" s="116">
        <f>C59/C60-1</f>
        <v>0.23348096637553972</v>
      </c>
    </row>
    <row r="60" spans="1:5" x14ac:dyDescent="0.25">
      <c r="A60" s="1">
        <v>7</v>
      </c>
      <c r="B60" s="114">
        <v>2015</v>
      </c>
      <c r="C60" s="115">
        <v>72477</v>
      </c>
      <c r="D60" s="116">
        <f t="shared" si="5"/>
        <v>-5.5514289065248801E-2</v>
      </c>
    </row>
    <row r="61" spans="1:5" x14ac:dyDescent="0.25">
      <c r="A61" s="1">
        <v>8</v>
      </c>
      <c r="B61" s="114">
        <v>2014</v>
      </c>
      <c r="C61" s="115">
        <v>76737</v>
      </c>
      <c r="D61" s="116">
        <f t="shared" si="5"/>
        <v>-3.2039557500914473E-2</v>
      </c>
    </row>
    <row r="62" spans="1:5" x14ac:dyDescent="0.25">
      <c r="A62" s="1">
        <v>9</v>
      </c>
      <c r="B62" s="114">
        <v>2013</v>
      </c>
      <c r="C62" s="115">
        <v>79277</v>
      </c>
      <c r="D62" s="116">
        <f t="shared" si="5"/>
        <v>-1.0039834667399217E-2</v>
      </c>
    </row>
    <row r="63" spans="1:5" x14ac:dyDescent="0.25">
      <c r="A63" s="1">
        <v>10</v>
      </c>
      <c r="B63" s="114">
        <v>2012</v>
      </c>
      <c r="C63" s="115">
        <v>80081</v>
      </c>
      <c r="D63" s="116">
        <f>C63/C64-1</f>
        <v>-0.14801102209739025</v>
      </c>
    </row>
    <row r="64" spans="1:5" x14ac:dyDescent="0.25">
      <c r="A64" s="1">
        <v>11</v>
      </c>
      <c r="B64" s="114">
        <v>2011</v>
      </c>
      <c r="C64" s="115">
        <v>93993</v>
      </c>
      <c r="D64" s="116">
        <f t="shared" si="5"/>
        <v>0.43977758375074671</v>
      </c>
    </row>
    <row r="65" spans="1:5" x14ac:dyDescent="0.25">
      <c r="A65" s="1">
        <v>12</v>
      </c>
      <c r="B65" s="114">
        <v>2010</v>
      </c>
      <c r="C65" s="115">
        <v>65283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0</v>
      </c>
      <c r="D74" s="116" t="e">
        <f t="shared" ref="D74:D75" si="6">C74/C75-1</f>
        <v>#DIV/0!</v>
      </c>
    </row>
    <row r="75" spans="1:5" x14ac:dyDescent="0.25">
      <c r="A75" s="1"/>
      <c r="B75" s="114">
        <v>2022</v>
      </c>
      <c r="C75" s="115">
        <v>0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 t="e">
        <f t="shared" ref="D77:D79" si="7">C77/C78-1</f>
        <v>#DIV/0!</v>
      </c>
    </row>
    <row r="78" spans="1:5" x14ac:dyDescent="0.25">
      <c r="A78" s="1">
        <v>3</v>
      </c>
      <c r="B78" s="114">
        <v>2019</v>
      </c>
      <c r="C78" s="115">
        <v>0</v>
      </c>
      <c r="D78" s="116" t="e">
        <f t="shared" si="7"/>
        <v>#DIV/0!</v>
      </c>
    </row>
    <row r="79" spans="1:5" x14ac:dyDescent="0.25">
      <c r="A79" s="1">
        <v>4</v>
      </c>
      <c r="B79" s="114">
        <v>2018</v>
      </c>
      <c r="C79" s="115">
        <v>0</v>
      </c>
      <c r="D79" s="116" t="e">
        <f t="shared" si="7"/>
        <v>#DIV/0!</v>
      </c>
    </row>
    <row r="80" spans="1:5" x14ac:dyDescent="0.25">
      <c r="A80" s="1">
        <v>5</v>
      </c>
      <c r="B80" s="114">
        <v>2017</v>
      </c>
      <c r="C80" s="115">
        <v>0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 t="e">
        <f t="shared" ref="D82:D84" si="8">C82/C83-1</f>
        <v>#DIV/0!</v>
      </c>
    </row>
    <row r="83" spans="1:5" x14ac:dyDescent="0.25">
      <c r="A83" s="1">
        <v>8</v>
      </c>
      <c r="B83" s="114">
        <v>2014</v>
      </c>
      <c r="C83" s="115">
        <v>0</v>
      </c>
      <c r="D83" s="116" t="e">
        <f t="shared" si="8"/>
        <v>#DIV/0!</v>
      </c>
    </row>
    <row r="84" spans="1:5" x14ac:dyDescent="0.25">
      <c r="A84" s="1">
        <v>9</v>
      </c>
      <c r="B84" s="114">
        <v>2013</v>
      </c>
      <c r="C84" s="115">
        <v>0</v>
      </c>
      <c r="D84" s="116" t="e">
        <f t="shared" si="8"/>
        <v>#DIV/0!</v>
      </c>
    </row>
    <row r="85" spans="1:5" x14ac:dyDescent="0.25">
      <c r="A85" s="1">
        <v>10</v>
      </c>
      <c r="B85" s="114">
        <v>2012</v>
      </c>
      <c r="C85" s="115">
        <v>0</v>
      </c>
      <c r="D85" s="116" t="e">
        <f>C85/C86-1</f>
        <v>#DIV/0!</v>
      </c>
    </row>
    <row r="86" spans="1:5" x14ac:dyDescent="0.25">
      <c r="A86" s="1">
        <v>11</v>
      </c>
      <c r="B86" s="114">
        <v>2011</v>
      </c>
      <c r="C86" s="115">
        <v>0</v>
      </c>
      <c r="D86" s="116" t="e">
        <f t="shared" ref="D86" si="9">C86/C87-1</f>
        <v>#DIV/0!</v>
      </c>
    </row>
    <row r="87" spans="1:5" x14ac:dyDescent="0.25">
      <c r="A87" s="1">
        <v>12</v>
      </c>
      <c r="B87" s="114">
        <v>2010</v>
      </c>
      <c r="C87" s="115">
        <v>0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259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31827</v>
      </c>
      <c r="D96" s="116">
        <f t="shared" ref="D96:D108" si="10">C96/C97-1</f>
        <v>9.4501186423191941E-2</v>
      </c>
    </row>
    <row r="97" spans="2:4" x14ac:dyDescent="0.25">
      <c r="B97" s="114">
        <v>2022</v>
      </c>
      <c r="C97" s="115">
        <v>29079</v>
      </c>
      <c r="D97" s="116">
        <f t="shared" si="10"/>
        <v>1.5369917989879602</v>
      </c>
    </row>
    <row r="98" spans="2:4" x14ac:dyDescent="0.25">
      <c r="B98" s="114">
        <v>2021</v>
      </c>
      <c r="C98" s="115">
        <v>11462</v>
      </c>
      <c r="D98" s="116">
        <f t="shared" si="10"/>
        <v>-0.17941008018327609</v>
      </c>
    </row>
    <row r="99" spans="2:4" x14ac:dyDescent="0.25">
      <c r="B99" s="114">
        <v>2020</v>
      </c>
      <c r="C99" s="115">
        <v>13968</v>
      </c>
      <c r="D99" s="116">
        <f t="shared" si="10"/>
        <v>-0.76838509625748252</v>
      </c>
    </row>
    <row r="100" spans="2:4" x14ac:dyDescent="0.25">
      <c r="B100" s="114">
        <v>2019</v>
      </c>
      <c r="C100" s="115">
        <v>60307</v>
      </c>
      <c r="D100" s="116">
        <f t="shared" si="10"/>
        <v>-8.2227375137731151E-3</v>
      </c>
    </row>
    <row r="101" spans="2:4" x14ac:dyDescent="0.25">
      <c r="B101" s="114">
        <v>2018</v>
      </c>
      <c r="C101" s="115">
        <v>60807</v>
      </c>
      <c r="D101" s="116">
        <f t="shared" si="10"/>
        <v>-0.14236752655110652</v>
      </c>
    </row>
    <row r="102" spans="2:4" x14ac:dyDescent="0.25">
      <c r="B102" s="114">
        <v>2017</v>
      </c>
      <c r="C102" s="115">
        <v>70901</v>
      </c>
      <c r="D102" s="116">
        <f t="shared" si="10"/>
        <v>0.12354013152682031</v>
      </c>
    </row>
    <row r="103" spans="2:4" x14ac:dyDescent="0.25">
      <c r="B103" s="114">
        <v>2016</v>
      </c>
      <c r="C103" s="115">
        <v>63105</v>
      </c>
      <c r="D103" s="116">
        <f t="shared" si="10"/>
        <v>4.4508077330508433E-2</v>
      </c>
    </row>
    <row r="104" spans="2:4" x14ac:dyDescent="0.25">
      <c r="B104" s="114">
        <v>2015</v>
      </c>
      <c r="C104" s="115">
        <v>60416</v>
      </c>
      <c r="D104" s="116">
        <f t="shared" si="10"/>
        <v>6.2289730521967179E-3</v>
      </c>
    </row>
    <row r="105" spans="2:4" x14ac:dyDescent="0.25">
      <c r="B105" s="114">
        <v>2014</v>
      </c>
      <c r="C105" s="115">
        <v>60042</v>
      </c>
      <c r="D105" s="116">
        <f t="shared" si="10"/>
        <v>2.2322112683250683E-2</v>
      </c>
    </row>
    <row r="106" spans="2:4" x14ac:dyDescent="0.25">
      <c r="B106" s="114">
        <v>2013</v>
      </c>
      <c r="C106" s="115">
        <v>58731</v>
      </c>
      <c r="D106" s="116">
        <f t="shared" si="10"/>
        <v>-3.6722978514023286E-2</v>
      </c>
    </row>
    <row r="107" spans="2:4" x14ac:dyDescent="0.25">
      <c r="B107" s="114">
        <v>2012</v>
      </c>
      <c r="C107" s="115">
        <v>60970</v>
      </c>
      <c r="D107" s="116">
        <f t="shared" si="10"/>
        <v>5.1696479395580752E-2</v>
      </c>
    </row>
    <row r="108" spans="2:4" x14ac:dyDescent="0.25">
      <c r="B108" s="114">
        <v>2011</v>
      </c>
      <c r="C108" s="115">
        <v>57973</v>
      </c>
      <c r="D108" s="116">
        <f t="shared" si="10"/>
        <v>0.12913152717994669</v>
      </c>
    </row>
    <row r="109" spans="2:4" x14ac:dyDescent="0.25">
      <c r="B109" s="114">
        <v>2010</v>
      </c>
      <c r="C109" s="115">
        <v>51343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4DBB9-6D25-4DFA-922E-46A943589CB6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231</v>
      </c>
      <c r="D5" s="127" t="s">
        <v>260</v>
      </c>
      <c r="E5" s="127" t="s">
        <v>232</v>
      </c>
      <c r="F5" s="127" t="s">
        <v>233</v>
      </c>
      <c r="G5" s="127" t="s">
        <v>234</v>
      </c>
      <c r="H5" s="127" t="s">
        <v>235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octubre 2024</v>
      </c>
      <c r="N5" s="14" t="str">
        <f>CONCATENATE("cuota/ total municipio ",RIGHT(H5,2))</f>
        <v>cuota/ total municipio 24</v>
      </c>
      <c r="O5" s="13" t="s">
        <v>226</v>
      </c>
      <c r="P5" s="13" t="s">
        <v>236</v>
      </c>
      <c r="Q5" s="13" t="s">
        <v>227</v>
      </c>
      <c r="R5" s="13" t="s">
        <v>228</v>
      </c>
      <c r="S5" s="13" t="s">
        <v>229</v>
      </c>
      <c r="T5" s="13" t="s">
        <v>230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octubre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4041070</v>
      </c>
      <c r="D6" s="131">
        <v>1407412</v>
      </c>
      <c r="E6" s="131">
        <v>1678957</v>
      </c>
      <c r="F6" s="131">
        <v>3924823</v>
      </c>
      <c r="G6" s="131">
        <v>4320832</v>
      </c>
      <c r="H6" s="131">
        <v>4588197</v>
      </c>
      <c r="I6" s="132">
        <f>IFERROR(H6/G6-1,"-")</f>
        <v>6.1878129027002293E-2</v>
      </c>
      <c r="J6" s="131">
        <f>IFERROR(H6-G6,"-")</f>
        <v>267365</v>
      </c>
      <c r="K6" s="132">
        <f>IFERROR(H6/C6-1,"-")</f>
        <v>0.13539161657679766</v>
      </c>
      <c r="L6" s="131">
        <f>IFERROR(H6-C6,"-")</f>
        <v>547127</v>
      </c>
      <c r="M6" s="132">
        <f>IFERROR(H6/$H$6,"-")</f>
        <v>1</v>
      </c>
      <c r="N6" s="133">
        <f>H6/H6</f>
        <v>1</v>
      </c>
      <c r="O6" s="131">
        <v>420241</v>
      </c>
      <c r="P6" s="131">
        <v>96220</v>
      </c>
      <c r="Q6" s="131">
        <v>366988</v>
      </c>
      <c r="R6" s="131">
        <v>432738</v>
      </c>
      <c r="S6" s="131">
        <v>471699</v>
      </c>
      <c r="T6" s="131">
        <v>492579</v>
      </c>
      <c r="U6" s="132">
        <f>IFERROR(T6/S6-1,"-")</f>
        <v>4.4265516780828351E-2</v>
      </c>
      <c r="V6" s="131">
        <f t="shared" ref="V6:V57" si="0">T6-S6</f>
        <v>20880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2973500</v>
      </c>
      <c r="D7" s="135">
        <v>1075029</v>
      </c>
      <c r="E7" s="135">
        <v>1335956</v>
      </c>
      <c r="F7" s="135">
        <v>3116022</v>
      </c>
      <c r="G7" s="135">
        <v>3408188</v>
      </c>
      <c r="H7" s="135">
        <v>3585143</v>
      </c>
      <c r="I7" s="136">
        <f t="shared" ref="I7:I57" si="1">IFERROR(H7/G7-1,"-")</f>
        <v>5.1920551331088527E-2</v>
      </c>
      <c r="J7" s="135">
        <f t="shared" ref="J7:J57" si="2">IFERROR(H7-G7,"-")</f>
        <v>176955</v>
      </c>
      <c r="K7" s="136">
        <f t="shared" ref="K7:K57" si="3">IFERROR(H7/C7-1,"-")</f>
        <v>0.20569799899108787</v>
      </c>
      <c r="L7" s="135">
        <f t="shared" ref="L7:L57" si="4">IFERROR(H7-C7,"-")</f>
        <v>611643</v>
      </c>
      <c r="M7" s="136">
        <f t="shared" ref="M7:M57" si="5">IFERROR(H7/$H$6,"-")</f>
        <v>0.78138384206257927</v>
      </c>
      <c r="N7" s="136">
        <f>H7/H6</f>
        <v>0.78138384206257927</v>
      </c>
      <c r="O7" s="135">
        <v>320464</v>
      </c>
      <c r="P7" s="135">
        <v>72715</v>
      </c>
      <c r="Q7" s="135">
        <v>297544</v>
      </c>
      <c r="R7" s="135">
        <v>345763</v>
      </c>
      <c r="S7" s="135">
        <v>376210</v>
      </c>
      <c r="T7" s="135">
        <v>387119</v>
      </c>
      <c r="U7" s="136">
        <f t="shared" ref="U7:U57" si="6">IFERROR(T7/S7-1,"-")</f>
        <v>2.899710268201261E-2</v>
      </c>
      <c r="V7" s="135">
        <f t="shared" si="0"/>
        <v>10909</v>
      </c>
      <c r="W7" s="136">
        <f t="shared" ref="W7:W57" si="7">IFERROR(R7/$R$6,"-")</f>
        <v>0.79901233540849192</v>
      </c>
      <c r="X7" s="136">
        <f>IFERROR(T7/T6,"-")</f>
        <v>0.78590236286971227</v>
      </c>
    </row>
    <row r="8" spans="1:24" x14ac:dyDescent="0.25">
      <c r="B8" s="97" t="s">
        <v>140</v>
      </c>
      <c r="C8" s="52">
        <v>2358958</v>
      </c>
      <c r="D8" s="52">
        <v>856735</v>
      </c>
      <c r="E8" s="52">
        <v>1101788</v>
      </c>
      <c r="F8" s="52">
        <v>2565617</v>
      </c>
      <c r="G8" s="52">
        <v>2798721</v>
      </c>
      <c r="H8" s="52">
        <v>2955884</v>
      </c>
      <c r="I8" s="98">
        <f t="shared" si="1"/>
        <v>5.6155293793129113E-2</v>
      </c>
      <c r="J8" s="52">
        <f t="shared" si="2"/>
        <v>157163</v>
      </c>
      <c r="K8" s="98">
        <f t="shared" si="3"/>
        <v>0.25304647221357901</v>
      </c>
      <c r="L8" s="52">
        <f t="shared" si="4"/>
        <v>596926</v>
      </c>
      <c r="M8" s="98">
        <f t="shared" si="5"/>
        <v>0.64423650510211306</v>
      </c>
      <c r="N8" s="98">
        <f>H8/H6</f>
        <v>0.64423650510211306</v>
      </c>
      <c r="O8" s="52">
        <v>258769</v>
      </c>
      <c r="P8" s="52">
        <v>61078</v>
      </c>
      <c r="Q8" s="52">
        <v>245410</v>
      </c>
      <c r="R8" s="52">
        <v>285847</v>
      </c>
      <c r="S8" s="52">
        <v>310856</v>
      </c>
      <c r="T8" s="52">
        <v>321272</v>
      </c>
      <c r="U8" s="98">
        <f t="shared" si="6"/>
        <v>3.3507476130427039E-2</v>
      </c>
      <c r="V8" s="52">
        <f t="shared" si="0"/>
        <v>10416</v>
      </c>
      <c r="W8" s="98">
        <f t="shared" si="7"/>
        <v>0.66055442323068458</v>
      </c>
      <c r="X8" s="98">
        <f>IFERROR(T8/T6,"-")</f>
        <v>0.65222431325736585</v>
      </c>
    </row>
    <row r="9" spans="1:24" x14ac:dyDescent="0.25">
      <c r="B9" s="97" t="s">
        <v>142</v>
      </c>
      <c r="C9" s="52">
        <v>614542</v>
      </c>
      <c r="D9" s="52">
        <v>218294</v>
      </c>
      <c r="E9" s="52">
        <v>234168</v>
      </c>
      <c r="F9" s="52">
        <v>550405</v>
      </c>
      <c r="G9" s="52">
        <v>609467</v>
      </c>
      <c r="H9" s="52">
        <v>629259</v>
      </c>
      <c r="I9" s="98">
        <f t="shared" si="1"/>
        <v>3.2474276704070881E-2</v>
      </c>
      <c r="J9" s="52">
        <f t="shared" si="2"/>
        <v>19792</v>
      </c>
      <c r="K9" s="98">
        <f t="shared" si="3"/>
        <v>2.3947915683549592E-2</v>
      </c>
      <c r="L9" s="52">
        <f t="shared" si="4"/>
        <v>14717</v>
      </c>
      <c r="M9" s="98">
        <f t="shared" si="5"/>
        <v>0.13714733696046616</v>
      </c>
      <c r="N9" s="98">
        <f>H9/H6</f>
        <v>0.13714733696046616</v>
      </c>
      <c r="O9" s="52">
        <v>61695</v>
      </c>
      <c r="P9" s="52">
        <v>11637</v>
      </c>
      <c r="Q9" s="52">
        <v>52134</v>
      </c>
      <c r="R9" s="52">
        <v>59916</v>
      </c>
      <c r="S9" s="52">
        <v>65354</v>
      </c>
      <c r="T9" s="52">
        <v>65847</v>
      </c>
      <c r="U9" s="98">
        <f t="shared" si="6"/>
        <v>7.5435321479939699E-3</v>
      </c>
      <c r="V9" s="52">
        <f t="shared" si="0"/>
        <v>493</v>
      </c>
      <c r="W9" s="98">
        <f t="shared" si="7"/>
        <v>0.13845791217780737</v>
      </c>
      <c r="X9" s="98">
        <f>IFERROR(T9/T6,"-")</f>
        <v>0.13367804961234644</v>
      </c>
    </row>
    <row r="10" spans="1:24" ht="16.5" thickBot="1" x14ac:dyDescent="0.3">
      <c r="B10" s="137" t="s">
        <v>63</v>
      </c>
      <c r="C10" s="138">
        <v>1067570</v>
      </c>
      <c r="D10" s="138">
        <v>326656</v>
      </c>
      <c r="E10" s="138">
        <v>343001</v>
      </c>
      <c r="F10" s="138">
        <v>808801</v>
      </c>
      <c r="G10" s="138">
        <v>912644</v>
      </c>
      <c r="H10" s="138">
        <v>1003054</v>
      </c>
      <c r="I10" s="139">
        <f t="shared" si="1"/>
        <v>9.9063818969937989E-2</v>
      </c>
      <c r="J10" s="138">
        <f t="shared" si="2"/>
        <v>90410</v>
      </c>
      <c r="K10" s="139">
        <f t="shared" si="3"/>
        <v>-6.0432571166293525E-2</v>
      </c>
      <c r="L10" s="138">
        <f t="shared" si="4"/>
        <v>-64516</v>
      </c>
      <c r="M10" s="139">
        <f t="shared" si="5"/>
        <v>0.21861615793742073</v>
      </c>
      <c r="N10" s="139">
        <f>H10/H6</f>
        <v>0.21861615793742073</v>
      </c>
      <c r="O10" s="138">
        <v>99777</v>
      </c>
      <c r="P10" s="138">
        <v>23505</v>
      </c>
      <c r="Q10" s="138">
        <v>69444</v>
      </c>
      <c r="R10" s="138">
        <v>86975</v>
      </c>
      <c r="S10" s="138">
        <v>95489</v>
      </c>
      <c r="T10" s="138">
        <v>105460</v>
      </c>
      <c r="U10" s="139">
        <f t="shared" si="6"/>
        <v>0.10442040444449097</v>
      </c>
      <c r="V10" s="138">
        <f t="shared" si="0"/>
        <v>9971</v>
      </c>
      <c r="W10" s="139">
        <f t="shared" si="7"/>
        <v>0.20098766459150802</v>
      </c>
      <c r="X10" s="139">
        <f>IFERROR(T10/T6,"-")</f>
        <v>0.21409763713028773</v>
      </c>
    </row>
    <row r="11" spans="1:24" ht="15.75" x14ac:dyDescent="0.25">
      <c r="A11" s="140">
        <f>G11/$G$11</f>
        <v>1</v>
      </c>
      <c r="B11" s="130" t="s">
        <v>44</v>
      </c>
      <c r="C11" s="131">
        <v>1485492</v>
      </c>
      <c r="D11" s="131">
        <v>464064</v>
      </c>
      <c r="E11" s="131">
        <v>644673</v>
      </c>
      <c r="F11" s="131">
        <v>1457395</v>
      </c>
      <c r="G11" s="131">
        <v>1572308</v>
      </c>
      <c r="H11" s="131">
        <v>1622538</v>
      </c>
      <c r="I11" s="132">
        <f t="shared" si="1"/>
        <v>3.1946666938029944E-2</v>
      </c>
      <c r="J11" s="131">
        <f t="shared" si="2"/>
        <v>50230</v>
      </c>
      <c r="K11" s="132">
        <f t="shared" si="3"/>
        <v>9.2256302962250958E-2</v>
      </c>
      <c r="L11" s="131">
        <f t="shared" si="4"/>
        <v>137046</v>
      </c>
      <c r="M11" s="132">
        <f t="shared" si="5"/>
        <v>0.353633028398737</v>
      </c>
      <c r="N11" s="133">
        <f>H11/H11</f>
        <v>1</v>
      </c>
      <c r="O11" s="131">
        <v>158662</v>
      </c>
      <c r="P11" s="131">
        <v>29818</v>
      </c>
      <c r="Q11" s="131">
        <v>139108</v>
      </c>
      <c r="R11" s="131">
        <v>159273</v>
      </c>
      <c r="S11" s="131">
        <v>172251</v>
      </c>
      <c r="T11" s="131">
        <v>172855</v>
      </c>
      <c r="U11" s="132">
        <f t="shared" si="6"/>
        <v>3.5065108475422768E-3</v>
      </c>
      <c r="V11" s="131">
        <f t="shared" si="0"/>
        <v>604</v>
      </c>
      <c r="W11" s="132">
        <f t="shared" si="7"/>
        <v>0.36805873299779546</v>
      </c>
      <c r="X11" s="133">
        <f>IFERROR(T11/T11,"-")</f>
        <v>1</v>
      </c>
    </row>
    <row r="12" spans="1:24" ht="15.75" x14ac:dyDescent="0.25">
      <c r="A12" s="140">
        <f>G12/$G$11</f>
        <v>0.81952581809670877</v>
      </c>
      <c r="B12" s="134" t="s">
        <v>60</v>
      </c>
      <c r="C12" s="135">
        <v>1150575</v>
      </c>
      <c r="D12" s="135">
        <v>375814</v>
      </c>
      <c r="E12" s="135">
        <v>547654</v>
      </c>
      <c r="F12" s="135">
        <v>1242545</v>
      </c>
      <c r="G12" s="135">
        <v>1288547</v>
      </c>
      <c r="H12" s="135">
        <v>1320475</v>
      </c>
      <c r="I12" s="136">
        <f t="shared" si="1"/>
        <v>2.4778296794761845E-2</v>
      </c>
      <c r="J12" s="135">
        <f t="shared" si="2"/>
        <v>31928</v>
      </c>
      <c r="K12" s="136">
        <f t="shared" si="3"/>
        <v>0.14766529778588966</v>
      </c>
      <c r="L12" s="135">
        <f t="shared" si="4"/>
        <v>169900</v>
      </c>
      <c r="M12" s="136">
        <f t="shared" si="5"/>
        <v>0.28779823534168214</v>
      </c>
      <c r="N12" s="136">
        <f>H12/H11</f>
        <v>0.81383301962727528</v>
      </c>
      <c r="O12" s="135">
        <v>127037</v>
      </c>
      <c r="P12" s="135">
        <v>23037</v>
      </c>
      <c r="Q12" s="135">
        <v>122247</v>
      </c>
      <c r="R12" s="135">
        <v>135198</v>
      </c>
      <c r="S12" s="135">
        <v>143593</v>
      </c>
      <c r="T12" s="135">
        <v>140283</v>
      </c>
      <c r="U12" s="136">
        <f t="shared" si="6"/>
        <v>-2.3051262944572493E-2</v>
      </c>
      <c r="V12" s="135">
        <f t="shared" si="0"/>
        <v>-3310</v>
      </c>
      <c r="W12" s="136">
        <f t="shared" si="7"/>
        <v>0.31242460796139926</v>
      </c>
      <c r="X12" s="136">
        <f>IFERROR(T12/T11,"-")</f>
        <v>0.81156460617280379</v>
      </c>
    </row>
    <row r="13" spans="1:24" x14ac:dyDescent="0.25">
      <c r="A13" s="140">
        <f>G13/$G$11</f>
        <v>0.73127720522950979</v>
      </c>
      <c r="B13" s="97" t="s">
        <v>140</v>
      </c>
      <c r="C13" s="52">
        <v>967103</v>
      </c>
      <c r="D13" s="52">
        <v>335669</v>
      </c>
      <c r="E13" s="52">
        <v>506074</v>
      </c>
      <c r="F13" s="52">
        <v>1107316</v>
      </c>
      <c r="G13" s="52">
        <v>1149793</v>
      </c>
      <c r="H13" s="52">
        <v>1192213</v>
      </c>
      <c r="I13" s="98">
        <f t="shared" si="1"/>
        <v>3.6893597369265674E-2</v>
      </c>
      <c r="J13" s="52">
        <f t="shared" si="2"/>
        <v>42420</v>
      </c>
      <c r="K13" s="98">
        <f t="shared" si="3"/>
        <v>0.23276734742835048</v>
      </c>
      <c r="L13" s="52">
        <f t="shared" si="4"/>
        <v>225110</v>
      </c>
      <c r="M13" s="98">
        <f t="shared" si="5"/>
        <v>0.25984346356531768</v>
      </c>
      <c r="N13" s="98">
        <f>H13/H11</f>
        <v>0.73478279091152254</v>
      </c>
      <c r="O13" s="52">
        <v>108418</v>
      </c>
      <c r="P13" s="52">
        <v>22497</v>
      </c>
      <c r="Q13" s="52">
        <v>107685</v>
      </c>
      <c r="R13" s="52">
        <v>119950</v>
      </c>
      <c r="S13" s="52">
        <v>128570</v>
      </c>
      <c r="T13" s="52">
        <v>127297</v>
      </c>
      <c r="U13" s="98">
        <f t="shared" si="6"/>
        <v>-9.9012211246791715E-3</v>
      </c>
      <c r="V13" s="52">
        <f t="shared" si="0"/>
        <v>-1273</v>
      </c>
      <c r="W13" s="98">
        <f t="shared" si="7"/>
        <v>0.27718850667147327</v>
      </c>
      <c r="X13" s="98">
        <f>IFERROR(T13/T11,"-")</f>
        <v>0.73643805501721094</v>
      </c>
    </row>
    <row r="14" spans="1:24" x14ac:dyDescent="0.25">
      <c r="A14" s="140">
        <f>G14/$G$11</f>
        <v>8.8248612867199053E-2</v>
      </c>
      <c r="B14" s="97" t="s">
        <v>142</v>
      </c>
      <c r="C14" s="52">
        <v>183472</v>
      </c>
      <c r="D14" s="52">
        <v>40145</v>
      </c>
      <c r="E14" s="52">
        <v>41580</v>
      </c>
      <c r="F14" s="52">
        <v>135229</v>
      </c>
      <c r="G14" s="52">
        <v>138754</v>
      </c>
      <c r="H14" s="52">
        <v>128262</v>
      </c>
      <c r="I14" s="98">
        <f t="shared" si="1"/>
        <v>-7.5615838101964594E-2</v>
      </c>
      <c r="J14" s="52">
        <f t="shared" si="2"/>
        <v>-10492</v>
      </c>
      <c r="K14" s="98">
        <f t="shared" si="3"/>
        <v>-0.30091785122525505</v>
      </c>
      <c r="L14" s="52">
        <f t="shared" si="4"/>
        <v>-55210</v>
      </c>
      <c r="M14" s="98">
        <f t="shared" si="5"/>
        <v>2.7954771776364441E-2</v>
      </c>
      <c r="N14" s="98">
        <f>H14/H11</f>
        <v>7.9050228715752735E-2</v>
      </c>
      <c r="O14" s="52">
        <v>18619</v>
      </c>
      <c r="P14" s="52">
        <v>540</v>
      </c>
      <c r="Q14" s="52">
        <v>14562</v>
      </c>
      <c r="R14" s="52">
        <v>15248</v>
      </c>
      <c r="S14" s="52">
        <v>15023</v>
      </c>
      <c r="T14" s="52">
        <v>12986</v>
      </c>
      <c r="U14" s="98">
        <f t="shared" si="6"/>
        <v>-0.13559209212540768</v>
      </c>
      <c r="V14" s="52">
        <f t="shared" si="0"/>
        <v>-2037</v>
      </c>
      <c r="W14" s="98">
        <f t="shared" si="7"/>
        <v>3.5236101289926006E-2</v>
      </c>
      <c r="X14" s="98">
        <f>IFERROR(T14/T11,"-")</f>
        <v>7.5126551155592844E-2</v>
      </c>
    </row>
    <row r="15" spans="1:24" ht="16.5" thickBot="1" x14ac:dyDescent="0.3">
      <c r="A15" s="140">
        <f>G15/$G$11</f>
        <v>0.1804741819032912</v>
      </c>
      <c r="B15" s="137" t="s">
        <v>63</v>
      </c>
      <c r="C15" s="138">
        <v>334917</v>
      </c>
      <c r="D15" s="138">
        <v>88250</v>
      </c>
      <c r="E15" s="138">
        <v>97019</v>
      </c>
      <c r="F15" s="138">
        <v>214850</v>
      </c>
      <c r="G15" s="138">
        <v>283761</v>
      </c>
      <c r="H15" s="138">
        <v>302063</v>
      </c>
      <c r="I15" s="139">
        <f t="shared" si="1"/>
        <v>6.4497940167958179E-2</v>
      </c>
      <c r="J15" s="138">
        <f t="shared" si="2"/>
        <v>18302</v>
      </c>
      <c r="K15" s="139">
        <f t="shared" si="3"/>
        <v>-9.8095946159794778E-2</v>
      </c>
      <c r="L15" s="138">
        <f t="shared" si="4"/>
        <v>-32854</v>
      </c>
      <c r="M15" s="139">
        <f t="shared" si="5"/>
        <v>6.5834793057054877E-2</v>
      </c>
      <c r="N15" s="139">
        <f>H15/H11</f>
        <v>0.18616698037272469</v>
      </c>
      <c r="O15" s="138">
        <v>31625</v>
      </c>
      <c r="P15" s="138">
        <v>6781</v>
      </c>
      <c r="Q15" s="138">
        <v>16861</v>
      </c>
      <c r="R15" s="138">
        <v>24075</v>
      </c>
      <c r="S15" s="138">
        <v>28658</v>
      </c>
      <c r="T15" s="138">
        <v>32572</v>
      </c>
      <c r="U15" s="139">
        <f t="shared" si="6"/>
        <v>0.13657617419219759</v>
      </c>
      <c r="V15" s="138">
        <f t="shared" si="0"/>
        <v>3914</v>
      </c>
      <c r="W15" s="139">
        <f t="shared" si="7"/>
        <v>5.5634125036396156E-2</v>
      </c>
      <c r="X15" s="139">
        <f>IFERROR(T15/T11,"-")</f>
        <v>0.18843539382719621</v>
      </c>
    </row>
    <row r="16" spans="1:24" ht="15.75" x14ac:dyDescent="0.25">
      <c r="A16" s="79"/>
      <c r="B16" s="130" t="s">
        <v>45</v>
      </c>
      <c r="C16" s="131">
        <v>1082702</v>
      </c>
      <c r="D16" s="131">
        <v>319934</v>
      </c>
      <c r="E16" s="131">
        <v>324977</v>
      </c>
      <c r="F16" s="131">
        <v>1027252</v>
      </c>
      <c r="G16" s="131">
        <v>1094360</v>
      </c>
      <c r="H16" s="131">
        <v>1158457</v>
      </c>
      <c r="I16" s="132">
        <f t="shared" si="1"/>
        <v>5.8570305932234445E-2</v>
      </c>
      <c r="J16" s="131">
        <f t="shared" si="2"/>
        <v>64097</v>
      </c>
      <c r="K16" s="132">
        <f t="shared" si="3"/>
        <v>6.9968467777837384E-2</v>
      </c>
      <c r="L16" s="131">
        <f t="shared" si="4"/>
        <v>75755</v>
      </c>
      <c r="M16" s="132">
        <f t="shared" si="5"/>
        <v>0.25248632523843245</v>
      </c>
      <c r="N16" s="133">
        <f>H16/H16</f>
        <v>1</v>
      </c>
      <c r="O16" s="131">
        <v>109838</v>
      </c>
      <c r="P16" s="131">
        <v>21674</v>
      </c>
      <c r="Q16" s="131">
        <v>89457</v>
      </c>
      <c r="R16" s="131">
        <v>113209</v>
      </c>
      <c r="S16" s="131">
        <v>119521</v>
      </c>
      <c r="T16" s="131">
        <v>125080</v>
      </c>
      <c r="U16" s="132">
        <f t="shared" si="6"/>
        <v>4.6510655031333448E-2</v>
      </c>
      <c r="V16" s="131">
        <f t="shared" si="0"/>
        <v>5559</v>
      </c>
      <c r="W16" s="132">
        <f t="shared" si="7"/>
        <v>0.26161095166128234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602480</v>
      </c>
      <c r="D17" s="135">
        <v>179799</v>
      </c>
      <c r="E17" s="135">
        <v>158744</v>
      </c>
      <c r="F17" s="135">
        <v>618226</v>
      </c>
      <c r="G17" s="135">
        <v>671817</v>
      </c>
      <c r="H17" s="135">
        <v>719190</v>
      </c>
      <c r="I17" s="136">
        <f t="shared" si="1"/>
        <v>7.0514738388579135E-2</v>
      </c>
      <c r="J17" s="135">
        <f t="shared" si="2"/>
        <v>47373</v>
      </c>
      <c r="K17" s="136">
        <f t="shared" si="3"/>
        <v>0.19371597397423979</v>
      </c>
      <c r="L17" s="135">
        <f t="shared" si="4"/>
        <v>116710</v>
      </c>
      <c r="M17" s="136">
        <f t="shared" si="5"/>
        <v>0.15674784670318209</v>
      </c>
      <c r="N17" s="136">
        <f>H17/H16</f>
        <v>0.62081717318812868</v>
      </c>
      <c r="O17" s="135">
        <v>65787</v>
      </c>
      <c r="P17" s="135">
        <v>9727</v>
      </c>
      <c r="Q17" s="135">
        <v>54024</v>
      </c>
      <c r="R17" s="135">
        <v>71237</v>
      </c>
      <c r="S17" s="135">
        <v>73508</v>
      </c>
      <c r="T17" s="135">
        <v>79884</v>
      </c>
      <c r="U17" s="136">
        <f t="shared" si="6"/>
        <v>8.6738858355553061E-2</v>
      </c>
      <c r="V17" s="135">
        <f t="shared" si="0"/>
        <v>6376</v>
      </c>
      <c r="W17" s="136">
        <f t="shared" si="7"/>
        <v>0.16461923843064394</v>
      </c>
      <c r="X17" s="136">
        <f>IFERROR(T17/T16,"-")</f>
        <v>0.63866325551646941</v>
      </c>
    </row>
    <row r="18" spans="2:24" x14ac:dyDescent="0.25">
      <c r="B18" s="97" t="s">
        <v>140</v>
      </c>
      <c r="C18" s="52">
        <v>458218</v>
      </c>
      <c r="D18" s="52">
        <v>132244</v>
      </c>
      <c r="E18" s="52">
        <v>129922</v>
      </c>
      <c r="F18" s="52">
        <v>470401</v>
      </c>
      <c r="G18" s="52">
        <v>508477</v>
      </c>
      <c r="H18" s="52">
        <v>543447</v>
      </c>
      <c r="I18" s="98">
        <f t="shared" si="1"/>
        <v>6.8774005510573666E-2</v>
      </c>
      <c r="J18" s="52">
        <f t="shared" si="2"/>
        <v>34970</v>
      </c>
      <c r="K18" s="98">
        <f t="shared" si="3"/>
        <v>0.18600098643003982</v>
      </c>
      <c r="L18" s="52">
        <f t="shared" si="4"/>
        <v>85229</v>
      </c>
      <c r="M18" s="98">
        <f t="shared" si="5"/>
        <v>0.11844456547964266</v>
      </c>
      <c r="N18" s="98">
        <f>H18/H16</f>
        <v>0.46911279400098577</v>
      </c>
      <c r="O18" s="52">
        <v>50834</v>
      </c>
      <c r="P18" s="52">
        <v>8213</v>
      </c>
      <c r="Q18" s="52">
        <v>43604</v>
      </c>
      <c r="R18" s="52">
        <v>54881</v>
      </c>
      <c r="S18" s="52">
        <v>55616</v>
      </c>
      <c r="T18" s="52">
        <v>61026</v>
      </c>
      <c r="U18" s="98">
        <f t="shared" si="6"/>
        <v>9.7274165707710081E-2</v>
      </c>
      <c r="V18" s="52">
        <f t="shared" si="0"/>
        <v>5410</v>
      </c>
      <c r="W18" s="98">
        <f t="shared" si="7"/>
        <v>0.12682269641214777</v>
      </c>
      <c r="X18" s="98">
        <f>IFERROR(T18/T16,"-")</f>
        <v>0.48789574672209785</v>
      </c>
    </row>
    <row r="19" spans="2:24" x14ac:dyDescent="0.25">
      <c r="B19" s="97" t="s">
        <v>142</v>
      </c>
      <c r="C19" s="52">
        <v>144262</v>
      </c>
      <c r="D19" s="52">
        <v>47555</v>
      </c>
      <c r="E19" s="52">
        <v>28822</v>
      </c>
      <c r="F19" s="52">
        <v>147825</v>
      </c>
      <c r="G19" s="52">
        <v>163340</v>
      </c>
      <c r="H19" s="52">
        <v>175743</v>
      </c>
      <c r="I19" s="98">
        <f t="shared" si="1"/>
        <v>7.5933635361822072E-2</v>
      </c>
      <c r="J19" s="52">
        <f t="shared" si="2"/>
        <v>12403</v>
      </c>
      <c r="K19" s="98">
        <f t="shared" si="3"/>
        <v>0.21822101454298437</v>
      </c>
      <c r="L19" s="52">
        <f t="shared" si="4"/>
        <v>31481</v>
      </c>
      <c r="M19" s="98">
        <f t="shared" si="5"/>
        <v>3.8303281223539445E-2</v>
      </c>
      <c r="N19" s="98">
        <f>H19/H16</f>
        <v>0.15170437918714288</v>
      </c>
      <c r="O19" s="52">
        <v>14953</v>
      </c>
      <c r="P19" s="52">
        <v>1514</v>
      </c>
      <c r="Q19" s="52">
        <v>10420</v>
      </c>
      <c r="R19" s="52">
        <v>16356</v>
      </c>
      <c r="S19" s="52">
        <v>17892</v>
      </c>
      <c r="T19" s="52">
        <v>18858</v>
      </c>
      <c r="U19" s="98">
        <f t="shared" si="6"/>
        <v>5.39906103286385E-2</v>
      </c>
      <c r="V19" s="52">
        <f t="shared" si="0"/>
        <v>966</v>
      </c>
      <c r="W19" s="98">
        <f t="shared" si="7"/>
        <v>3.7796542018496179E-2</v>
      </c>
      <c r="X19" s="98">
        <f>IFERROR(T19/T16,"-")</f>
        <v>0.15076750879437159</v>
      </c>
    </row>
    <row r="20" spans="2:24" ht="16.5" thickBot="1" x14ac:dyDescent="0.3">
      <c r="B20" s="137" t="s">
        <v>63</v>
      </c>
      <c r="C20" s="138">
        <v>480222</v>
      </c>
      <c r="D20" s="138">
        <v>140135</v>
      </c>
      <c r="E20" s="138">
        <v>166233</v>
      </c>
      <c r="F20" s="138">
        <v>409026</v>
      </c>
      <c r="G20" s="138">
        <v>422543</v>
      </c>
      <c r="H20" s="138">
        <v>439267</v>
      </c>
      <c r="I20" s="139">
        <f t="shared" si="1"/>
        <v>3.9579403752990849E-2</v>
      </c>
      <c r="J20" s="138">
        <f t="shared" si="2"/>
        <v>16724</v>
      </c>
      <c r="K20" s="139">
        <f t="shared" si="3"/>
        <v>-8.5283473060376203E-2</v>
      </c>
      <c r="L20" s="138">
        <f t="shared" si="4"/>
        <v>-40955</v>
      </c>
      <c r="M20" s="139">
        <f t="shared" si="5"/>
        <v>9.5738478535250346E-2</v>
      </c>
      <c r="N20" s="139">
        <f>H20/H16</f>
        <v>0.37918282681187132</v>
      </c>
      <c r="O20" s="138">
        <v>44051</v>
      </c>
      <c r="P20" s="138">
        <v>11947</v>
      </c>
      <c r="Q20" s="138">
        <v>35433</v>
      </c>
      <c r="R20" s="138">
        <v>41972</v>
      </c>
      <c r="S20" s="138">
        <v>46013</v>
      </c>
      <c r="T20" s="138">
        <v>45196</v>
      </c>
      <c r="U20" s="139">
        <f t="shared" si="6"/>
        <v>-1.7755851607154538E-2</v>
      </c>
      <c r="V20" s="138">
        <f t="shared" si="0"/>
        <v>-817</v>
      </c>
      <c r="W20" s="139">
        <f t="shared" si="7"/>
        <v>9.6991713230638404E-2</v>
      </c>
      <c r="X20" s="139">
        <f>IFERROR(T20/T16,"-")</f>
        <v>0.36133674448353054</v>
      </c>
    </row>
    <row r="21" spans="2:24" ht="15.75" x14ac:dyDescent="0.25">
      <c r="B21" s="130" t="s">
        <v>46</v>
      </c>
      <c r="C21" s="131">
        <v>36869</v>
      </c>
      <c r="D21" s="131">
        <v>11628</v>
      </c>
      <c r="E21" s="131">
        <v>14685</v>
      </c>
      <c r="F21" s="131">
        <v>29058</v>
      </c>
      <c r="G21" s="131">
        <v>41308</v>
      </c>
      <c r="H21" s="131">
        <v>35995</v>
      </c>
      <c r="I21" s="132">
        <f t="shared" si="1"/>
        <v>-0.12861915367483301</v>
      </c>
      <c r="J21" s="131">
        <f t="shared" si="2"/>
        <v>-5313</v>
      </c>
      <c r="K21" s="132">
        <f t="shared" si="3"/>
        <v>-2.3705552089831605E-2</v>
      </c>
      <c r="L21" s="131">
        <f t="shared" si="4"/>
        <v>-874</v>
      </c>
      <c r="M21" s="132">
        <f t="shared" si="5"/>
        <v>7.845129579222513E-3</v>
      </c>
      <c r="N21" s="133">
        <f>H21/H21</f>
        <v>1</v>
      </c>
      <c r="O21" s="131">
        <v>3489</v>
      </c>
      <c r="P21" s="131">
        <v>283</v>
      </c>
      <c r="Q21" s="131">
        <v>3184</v>
      </c>
      <c r="R21" s="131">
        <v>3407</v>
      </c>
      <c r="S21" s="131">
        <v>4248</v>
      </c>
      <c r="T21" s="131">
        <v>3960</v>
      </c>
      <c r="U21" s="132">
        <f t="shared" si="6"/>
        <v>-6.7796610169491567E-2</v>
      </c>
      <c r="V21" s="131">
        <f t="shared" si="0"/>
        <v>-288</v>
      </c>
      <c r="W21" s="132">
        <f t="shared" si="7"/>
        <v>7.8731241536449306E-3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31798</v>
      </c>
      <c r="D22" s="135">
        <v>9750</v>
      </c>
      <c r="E22" s="135">
        <v>14685</v>
      </c>
      <c r="F22" s="135">
        <v>29058</v>
      </c>
      <c r="G22" s="135">
        <v>40794</v>
      </c>
      <c r="H22" s="135">
        <v>35457</v>
      </c>
      <c r="I22" s="136">
        <f t="shared" si="1"/>
        <v>-0.13082806295043392</v>
      </c>
      <c r="J22" s="135">
        <f t="shared" si="2"/>
        <v>-5337</v>
      </c>
      <c r="K22" s="136">
        <f t="shared" si="3"/>
        <v>0.11507013019686774</v>
      </c>
      <c r="L22" s="135">
        <f t="shared" si="4"/>
        <v>3659</v>
      </c>
      <c r="M22" s="136">
        <f t="shared" si="5"/>
        <v>7.7278721903178962E-3</v>
      </c>
      <c r="N22" s="136">
        <f>H22/H21</f>
        <v>0.98505347964995138</v>
      </c>
      <c r="O22" s="135">
        <v>2763</v>
      </c>
      <c r="P22" s="135">
        <v>283</v>
      </c>
      <c r="Q22" s="135">
        <v>3184</v>
      </c>
      <c r="R22" s="135">
        <v>3407</v>
      </c>
      <c r="S22" s="135">
        <v>4198</v>
      </c>
      <c r="T22" s="135">
        <v>3898</v>
      </c>
      <c r="U22" s="136">
        <f t="shared" si="6"/>
        <v>-7.1462601238685086E-2</v>
      </c>
      <c r="V22" s="135">
        <f t="shared" si="0"/>
        <v>-300</v>
      </c>
      <c r="W22" s="136">
        <f t="shared" si="7"/>
        <v>7.8731241536449306E-3</v>
      </c>
      <c r="X22" s="136">
        <f>IFERROR(T22/T21,"-")</f>
        <v>0.9843434343434343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1558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283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5071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-5071</v>
      </c>
      <c r="M25" s="139">
        <f t="shared" si="5"/>
        <v>0</v>
      </c>
      <c r="N25" s="139">
        <f>H25/H21</f>
        <v>0</v>
      </c>
      <c r="O25" s="138">
        <v>726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116760</v>
      </c>
      <c r="D26" s="131">
        <v>41527</v>
      </c>
      <c r="E26" s="131">
        <v>47843</v>
      </c>
      <c r="F26" s="131">
        <v>132337</v>
      </c>
      <c r="G26" s="131">
        <v>154946</v>
      </c>
      <c r="H26" s="131">
        <v>200452</v>
      </c>
      <c r="I26" s="132">
        <f t="shared" si="1"/>
        <v>0.29368941437662155</v>
      </c>
      <c r="J26" s="131">
        <f t="shared" si="2"/>
        <v>45506</v>
      </c>
      <c r="K26" s="132">
        <f t="shared" si="3"/>
        <v>0.71678657074340535</v>
      </c>
      <c r="L26" s="131">
        <f t="shared" si="4"/>
        <v>83692</v>
      </c>
      <c r="M26" s="132">
        <f t="shared" si="5"/>
        <v>4.3688621042208955E-2</v>
      </c>
      <c r="N26" s="133">
        <f>H26/H26</f>
        <v>1</v>
      </c>
      <c r="O26" s="131">
        <v>13119</v>
      </c>
      <c r="P26" s="131">
        <v>4583</v>
      </c>
      <c r="Q26" s="131">
        <v>13659</v>
      </c>
      <c r="R26" s="131">
        <v>14777</v>
      </c>
      <c r="S26" s="131">
        <v>17351</v>
      </c>
      <c r="T26" s="131">
        <v>24595</v>
      </c>
      <c r="U26" s="132">
        <f t="shared" si="6"/>
        <v>0.41749755057345395</v>
      </c>
      <c r="V26" s="131">
        <f t="shared" si="0"/>
        <v>7244</v>
      </c>
      <c r="W26" s="132">
        <f t="shared" si="7"/>
        <v>3.414768289357533E-2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115401</v>
      </c>
      <c r="D27" s="135">
        <v>40665</v>
      </c>
      <c r="E27" s="135">
        <v>44291</v>
      </c>
      <c r="F27" s="135">
        <v>124085</v>
      </c>
      <c r="G27" s="135">
        <v>147548</v>
      </c>
      <c r="H27" s="135">
        <v>167311</v>
      </c>
      <c r="I27" s="136">
        <f t="shared" si="1"/>
        <v>0.13394285249545912</v>
      </c>
      <c r="J27" s="135">
        <f t="shared" si="2"/>
        <v>19763</v>
      </c>
      <c r="K27" s="136">
        <f t="shared" si="3"/>
        <v>0.44982279183022666</v>
      </c>
      <c r="L27" s="135">
        <f t="shared" si="4"/>
        <v>51910</v>
      </c>
      <c r="M27" s="136">
        <f t="shared" si="5"/>
        <v>3.6465522295577105E-2</v>
      </c>
      <c r="N27" s="136">
        <f>H27/H26</f>
        <v>0.83466864885359093</v>
      </c>
      <c r="O27" s="135">
        <v>13046</v>
      </c>
      <c r="P27" s="135">
        <v>4531</v>
      </c>
      <c r="Q27" s="135">
        <v>11557</v>
      </c>
      <c r="R27" s="135">
        <v>13795</v>
      </c>
      <c r="S27" s="135">
        <v>16481</v>
      </c>
      <c r="T27" s="135">
        <v>21060</v>
      </c>
      <c r="U27" s="136">
        <f t="shared" si="6"/>
        <v>0.27783508282264435</v>
      </c>
      <c r="V27" s="135">
        <f t="shared" si="0"/>
        <v>4579</v>
      </c>
      <c r="W27" s="136">
        <f t="shared" si="7"/>
        <v>3.1878411417532088E-2</v>
      </c>
      <c r="X27" s="136">
        <f>IFERROR(T27/T26,"-")</f>
        <v>0.85627159991868262</v>
      </c>
    </row>
    <row r="28" spans="2:24" x14ac:dyDescent="0.25">
      <c r="B28" s="97" t="s">
        <v>140</v>
      </c>
      <c r="C28" s="52">
        <v>104335</v>
      </c>
      <c r="D28" s="52">
        <v>27988</v>
      </c>
      <c r="E28" s="52">
        <v>44291</v>
      </c>
      <c r="F28" s="52">
        <v>0</v>
      </c>
      <c r="G28" s="52">
        <v>86395</v>
      </c>
      <c r="H28" s="52">
        <v>0</v>
      </c>
      <c r="I28" s="98">
        <f t="shared" si="1"/>
        <v>-1</v>
      </c>
      <c r="J28" s="52">
        <f t="shared" si="2"/>
        <v>-86395</v>
      </c>
      <c r="K28" s="98">
        <f t="shared" si="3"/>
        <v>-1</v>
      </c>
      <c r="L28" s="52">
        <f t="shared" si="4"/>
        <v>-104335</v>
      </c>
      <c r="M28" s="98">
        <f t="shared" si="5"/>
        <v>0</v>
      </c>
      <c r="N28" s="98">
        <f>H28/H26</f>
        <v>0</v>
      </c>
      <c r="O28" s="52">
        <v>11878</v>
      </c>
      <c r="P28" s="52">
        <v>0</v>
      </c>
      <c r="Q28" s="52">
        <v>11557</v>
      </c>
      <c r="R28" s="52">
        <v>0</v>
      </c>
      <c r="S28" s="52">
        <v>16481</v>
      </c>
      <c r="T28" s="52">
        <v>0</v>
      </c>
      <c r="U28" s="98">
        <f t="shared" si="6"/>
        <v>-1</v>
      </c>
      <c r="V28" s="52">
        <f t="shared" si="0"/>
        <v>-16481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11066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-11066</v>
      </c>
      <c r="M29" s="98">
        <f t="shared" si="5"/>
        <v>0</v>
      </c>
      <c r="N29" s="98">
        <f>H29/H26</f>
        <v>0</v>
      </c>
      <c r="O29" s="52">
        <v>1168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662992</v>
      </c>
      <c r="D30" s="131">
        <v>196369</v>
      </c>
      <c r="E30" s="131">
        <v>262585</v>
      </c>
      <c r="F30" s="131">
        <v>587373</v>
      </c>
      <c r="G30" s="131">
        <v>669254</v>
      </c>
      <c r="H30" s="131">
        <v>773150</v>
      </c>
      <c r="I30" s="132">
        <f t="shared" si="1"/>
        <v>0.15524150770858292</v>
      </c>
      <c r="J30" s="131">
        <f t="shared" si="2"/>
        <v>103896</v>
      </c>
      <c r="K30" s="132">
        <f t="shared" si="3"/>
        <v>0.16615283442334139</v>
      </c>
      <c r="L30" s="131">
        <f t="shared" si="4"/>
        <v>110158</v>
      </c>
      <c r="M30" s="132">
        <f t="shared" si="5"/>
        <v>0.16850845767956346</v>
      </c>
      <c r="N30" s="133">
        <f>H30/H30</f>
        <v>1</v>
      </c>
      <c r="O30" s="131">
        <v>66991</v>
      </c>
      <c r="P30" s="131">
        <v>14861</v>
      </c>
      <c r="Q30" s="131">
        <v>52374</v>
      </c>
      <c r="R30" s="131">
        <v>64171</v>
      </c>
      <c r="S30" s="131">
        <v>70925</v>
      </c>
      <c r="T30" s="131">
        <v>81853</v>
      </c>
      <c r="U30" s="132">
        <f t="shared" si="6"/>
        <v>0.15407825167430378</v>
      </c>
      <c r="V30" s="131">
        <f t="shared" si="0"/>
        <v>10928</v>
      </c>
      <c r="W30" s="132">
        <f t="shared" si="7"/>
        <v>0.14829065161830021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528667</v>
      </c>
      <c r="D31" s="135">
        <v>158448</v>
      </c>
      <c r="E31" s="135">
        <v>210744</v>
      </c>
      <c r="F31" s="135">
        <v>474438</v>
      </c>
      <c r="G31" s="135">
        <v>546108</v>
      </c>
      <c r="H31" s="135">
        <v>623726</v>
      </c>
      <c r="I31" s="136">
        <f t="shared" si="1"/>
        <v>0.14212939565067706</v>
      </c>
      <c r="J31" s="135">
        <f t="shared" si="2"/>
        <v>77618</v>
      </c>
      <c r="K31" s="136">
        <f t="shared" si="3"/>
        <v>0.17980883996920549</v>
      </c>
      <c r="L31" s="135">
        <f t="shared" si="4"/>
        <v>95059</v>
      </c>
      <c r="M31" s="136">
        <f t="shared" si="5"/>
        <v>0.13594141663925938</v>
      </c>
      <c r="N31" s="136">
        <f>H31/H30</f>
        <v>0.80673349285390938</v>
      </c>
      <c r="O31" s="135">
        <v>54932</v>
      </c>
      <c r="P31" s="135">
        <v>10972</v>
      </c>
      <c r="Q31" s="135">
        <v>43181</v>
      </c>
      <c r="R31" s="135">
        <v>50768</v>
      </c>
      <c r="S31" s="135">
        <v>58960</v>
      </c>
      <c r="T31" s="135">
        <v>66534</v>
      </c>
      <c r="U31" s="136">
        <f t="shared" si="6"/>
        <v>0.12845997286295785</v>
      </c>
      <c r="V31" s="135">
        <f t="shared" si="0"/>
        <v>7574</v>
      </c>
      <c r="W31" s="136">
        <f t="shared" si="7"/>
        <v>0.11731810009751859</v>
      </c>
      <c r="X31" s="136">
        <f>IFERROR(T31/T30,"-")</f>
        <v>0.81284742159725365</v>
      </c>
    </row>
    <row r="32" spans="2:24" x14ac:dyDescent="0.25">
      <c r="B32" s="97" t="s">
        <v>140</v>
      </c>
      <c r="C32" s="52">
        <v>419129</v>
      </c>
      <c r="D32" s="52">
        <v>128814</v>
      </c>
      <c r="E32" s="52">
        <v>157552</v>
      </c>
      <c r="F32" s="52">
        <v>391658</v>
      </c>
      <c r="G32" s="52">
        <v>460097</v>
      </c>
      <c r="H32" s="52">
        <v>525364</v>
      </c>
      <c r="I32" s="98">
        <f t="shared" si="1"/>
        <v>0.14185486973399097</v>
      </c>
      <c r="J32" s="52">
        <f t="shared" si="2"/>
        <v>65267</v>
      </c>
      <c r="K32" s="98">
        <f t="shared" si="3"/>
        <v>0.25346611663712126</v>
      </c>
      <c r="L32" s="52">
        <f t="shared" si="4"/>
        <v>106235</v>
      </c>
      <c r="M32" s="98">
        <f t="shared" si="5"/>
        <v>0.11450336591911812</v>
      </c>
      <c r="N32" s="98">
        <f>H32/H30</f>
        <v>0.67951109099139884</v>
      </c>
      <c r="O32" s="52">
        <v>44583</v>
      </c>
      <c r="P32" s="52">
        <v>8592</v>
      </c>
      <c r="Q32" s="52">
        <v>33204</v>
      </c>
      <c r="R32" s="52">
        <v>43447</v>
      </c>
      <c r="S32" s="52">
        <v>50542</v>
      </c>
      <c r="T32" s="52">
        <v>55323</v>
      </c>
      <c r="U32" s="98">
        <f t="shared" si="6"/>
        <v>9.4594594594594517E-2</v>
      </c>
      <c r="V32" s="52">
        <f t="shared" si="0"/>
        <v>4781</v>
      </c>
      <c r="W32" s="98">
        <f t="shared" si="7"/>
        <v>0.10040024217887035</v>
      </c>
      <c r="X32" s="98">
        <f>IFERROR(T32/T30,"-")</f>
        <v>0.67588237450062916</v>
      </c>
    </row>
    <row r="33" spans="2:24" x14ac:dyDescent="0.25">
      <c r="B33" s="97" t="s">
        <v>142</v>
      </c>
      <c r="C33" s="52">
        <v>109538</v>
      </c>
      <c r="D33" s="52">
        <v>29634</v>
      </c>
      <c r="E33" s="52">
        <v>53192</v>
      </c>
      <c r="F33" s="52">
        <v>82780</v>
      </c>
      <c r="G33" s="52">
        <v>86011</v>
      </c>
      <c r="H33" s="52">
        <v>98362</v>
      </c>
      <c r="I33" s="98">
        <f t="shared" si="1"/>
        <v>0.14359791189499016</v>
      </c>
      <c r="J33" s="52">
        <f t="shared" si="2"/>
        <v>12351</v>
      </c>
      <c r="K33" s="98">
        <f t="shared" si="3"/>
        <v>-0.10202851978308902</v>
      </c>
      <c r="L33" s="52">
        <f t="shared" si="4"/>
        <v>-11176</v>
      </c>
      <c r="M33" s="98">
        <f t="shared" si="5"/>
        <v>2.1438050720141266E-2</v>
      </c>
      <c r="N33" s="98">
        <f>H33/H30</f>
        <v>0.12722240186251052</v>
      </c>
      <c r="O33" s="52">
        <v>10349</v>
      </c>
      <c r="P33" s="52">
        <v>2380</v>
      </c>
      <c r="Q33" s="52">
        <v>9977</v>
      </c>
      <c r="R33" s="52">
        <v>7321</v>
      </c>
      <c r="S33" s="52">
        <v>8418</v>
      </c>
      <c r="T33" s="52">
        <v>11211</v>
      </c>
      <c r="U33" s="98">
        <f t="shared" si="6"/>
        <v>0.33178902352102635</v>
      </c>
      <c r="V33" s="52">
        <f t="shared" si="0"/>
        <v>2793</v>
      </c>
      <c r="W33" s="98">
        <f t="shared" si="7"/>
        <v>1.6917857918648235E-2</v>
      </c>
      <c r="X33" s="98">
        <f>IFERROR(T33/T30,"-")</f>
        <v>0.13696504709662444</v>
      </c>
    </row>
    <row r="34" spans="2:24" ht="16.5" thickBot="1" x14ac:dyDescent="0.3">
      <c r="B34" s="137" t="s">
        <v>63</v>
      </c>
      <c r="C34" s="138">
        <v>134325</v>
      </c>
      <c r="D34" s="138">
        <v>37921</v>
      </c>
      <c r="E34" s="138">
        <v>51841</v>
      </c>
      <c r="F34" s="138">
        <v>112935</v>
      </c>
      <c r="G34" s="138">
        <v>123146</v>
      </c>
      <c r="H34" s="138">
        <v>149424</v>
      </c>
      <c r="I34" s="139">
        <f t="shared" si="1"/>
        <v>0.21338898543192641</v>
      </c>
      <c r="J34" s="138">
        <f t="shared" si="2"/>
        <v>26278</v>
      </c>
      <c r="K34" s="139">
        <f t="shared" si="3"/>
        <v>0.11240647682858729</v>
      </c>
      <c r="L34" s="138">
        <f t="shared" si="4"/>
        <v>15099</v>
      </c>
      <c r="M34" s="139">
        <f t="shared" si="5"/>
        <v>3.2567041040304071E-2</v>
      </c>
      <c r="N34" s="139">
        <f>H34/H30</f>
        <v>0.19326650714609067</v>
      </c>
      <c r="O34" s="138">
        <v>12059</v>
      </c>
      <c r="P34" s="138">
        <v>3889</v>
      </c>
      <c r="Q34" s="138">
        <v>9193</v>
      </c>
      <c r="R34" s="138">
        <v>13403</v>
      </c>
      <c r="S34" s="138">
        <v>11965</v>
      </c>
      <c r="T34" s="138">
        <v>15319</v>
      </c>
      <c r="U34" s="139">
        <f t="shared" si="6"/>
        <v>0.28031759297952363</v>
      </c>
      <c r="V34" s="138">
        <f t="shared" si="0"/>
        <v>3354</v>
      </c>
      <c r="W34" s="139">
        <f t="shared" si="7"/>
        <v>3.0972551520781627E-2</v>
      </c>
      <c r="X34" s="139">
        <f>IFERROR(T34/T30,"-")</f>
        <v>0.18715257840274638</v>
      </c>
    </row>
    <row r="35" spans="2:24" ht="15.75" x14ac:dyDescent="0.25">
      <c r="B35" s="130" t="s">
        <v>49</v>
      </c>
      <c r="C35" s="131">
        <v>44100</v>
      </c>
      <c r="D35" s="131">
        <v>19059</v>
      </c>
      <c r="E35" s="131">
        <v>24453</v>
      </c>
      <c r="F35" s="131">
        <v>41481</v>
      </c>
      <c r="G35" s="131">
        <v>48608</v>
      </c>
      <c r="H35" s="131">
        <v>46696</v>
      </c>
      <c r="I35" s="132">
        <f t="shared" si="1"/>
        <v>-3.9335088874259405E-2</v>
      </c>
      <c r="J35" s="131">
        <f t="shared" si="2"/>
        <v>-1912</v>
      </c>
      <c r="K35" s="132">
        <f t="shared" si="3"/>
        <v>5.8866213151927527E-2</v>
      </c>
      <c r="L35" s="131">
        <f t="shared" si="4"/>
        <v>2596</v>
      </c>
      <c r="M35" s="132">
        <f t="shared" si="5"/>
        <v>1.0177418275632018E-2</v>
      </c>
      <c r="N35" s="133">
        <f>H35/H35</f>
        <v>1</v>
      </c>
      <c r="O35" s="131">
        <v>4677</v>
      </c>
      <c r="P35" s="131">
        <v>1764</v>
      </c>
      <c r="Q35" s="131">
        <v>3380</v>
      </c>
      <c r="R35" s="131">
        <v>4025</v>
      </c>
      <c r="S35" s="131">
        <v>4419</v>
      </c>
      <c r="T35" s="131">
        <v>4919</v>
      </c>
      <c r="U35" s="132">
        <f t="shared" si="6"/>
        <v>0.11314777098891149</v>
      </c>
      <c r="V35" s="131">
        <f t="shared" si="0"/>
        <v>500</v>
      </c>
      <c r="W35" s="132">
        <f t="shared" si="7"/>
        <v>9.3012400112770319E-3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44100</v>
      </c>
      <c r="D36" s="135">
        <v>19059</v>
      </c>
      <c r="E36" s="135">
        <v>24453</v>
      </c>
      <c r="F36" s="135">
        <v>41481</v>
      </c>
      <c r="G36" s="135">
        <v>48608</v>
      </c>
      <c r="H36" s="135">
        <v>46696</v>
      </c>
      <c r="I36" s="136">
        <f t="shared" si="1"/>
        <v>-3.9335088874259405E-2</v>
      </c>
      <c r="J36" s="135">
        <f t="shared" si="2"/>
        <v>-1912</v>
      </c>
      <c r="K36" s="136">
        <f t="shared" si="3"/>
        <v>5.8866213151927527E-2</v>
      </c>
      <c r="L36" s="135">
        <f t="shared" si="4"/>
        <v>2596</v>
      </c>
      <c r="M36" s="136">
        <f t="shared" si="5"/>
        <v>1.0177418275632018E-2</v>
      </c>
      <c r="N36" s="136">
        <f>H36/H35</f>
        <v>1</v>
      </c>
      <c r="O36" s="135">
        <v>4677</v>
      </c>
      <c r="P36" s="135">
        <v>1764</v>
      </c>
      <c r="Q36" s="135">
        <v>3380</v>
      </c>
      <c r="R36" s="135">
        <v>4025</v>
      </c>
      <c r="S36" s="135">
        <v>4419</v>
      </c>
      <c r="T36" s="135">
        <v>4919</v>
      </c>
      <c r="U36" s="136">
        <f t="shared" si="6"/>
        <v>0.11314777098891149</v>
      </c>
      <c r="V36" s="135">
        <f t="shared" si="0"/>
        <v>500</v>
      </c>
      <c r="W36" s="136">
        <f t="shared" si="7"/>
        <v>9.3012400112770319E-3</v>
      </c>
      <c r="X36" s="136">
        <f>IFERROR(T36/T35,"-")</f>
        <v>1</v>
      </c>
    </row>
    <row r="37" spans="2:24" x14ac:dyDescent="0.25">
      <c r="B37" s="97" t="s">
        <v>140</v>
      </c>
      <c r="C37" s="52">
        <v>33709</v>
      </c>
      <c r="D37" s="52">
        <v>8693</v>
      </c>
      <c r="E37" s="52">
        <v>0</v>
      </c>
      <c r="F37" s="52">
        <v>25644</v>
      </c>
      <c r="G37" s="52">
        <v>34429</v>
      </c>
      <c r="H37" s="52">
        <v>40518</v>
      </c>
      <c r="I37" s="98">
        <f t="shared" si="1"/>
        <v>0.17685671962589677</v>
      </c>
      <c r="J37" s="52">
        <f t="shared" si="2"/>
        <v>6089</v>
      </c>
      <c r="K37" s="98">
        <f t="shared" si="3"/>
        <v>0.20199353288439292</v>
      </c>
      <c r="L37" s="52">
        <f t="shared" si="4"/>
        <v>6809</v>
      </c>
      <c r="M37" s="98">
        <f t="shared" si="5"/>
        <v>8.8309198580618919E-3</v>
      </c>
      <c r="N37" s="98">
        <f>H37/H35</f>
        <v>0.86769744731882814</v>
      </c>
      <c r="O37" s="52">
        <v>3774</v>
      </c>
      <c r="P37" s="52">
        <v>0</v>
      </c>
      <c r="Q37" s="52">
        <v>0</v>
      </c>
      <c r="R37" s="52">
        <v>3524</v>
      </c>
      <c r="S37" s="52">
        <v>3716</v>
      </c>
      <c r="T37" s="52">
        <v>4146</v>
      </c>
      <c r="U37" s="98">
        <f t="shared" si="6"/>
        <v>0.11571582346609266</v>
      </c>
      <c r="V37" s="52">
        <f t="shared" si="0"/>
        <v>430</v>
      </c>
      <c r="W37" s="98">
        <f t="shared" si="7"/>
        <v>8.1434956024199392E-3</v>
      </c>
      <c r="X37" s="98">
        <f>IFERROR(T37/T35,"-")</f>
        <v>0.84285423866639564</v>
      </c>
    </row>
    <row r="38" spans="2:24" ht="15.75" thickBot="1" x14ac:dyDescent="0.3">
      <c r="B38" s="97" t="s">
        <v>142</v>
      </c>
      <c r="C38" s="52">
        <v>10391</v>
      </c>
      <c r="D38" s="52">
        <v>4061</v>
      </c>
      <c r="E38" s="52">
        <v>0</v>
      </c>
      <c r="F38" s="52">
        <v>3393</v>
      </c>
      <c r="G38" s="52">
        <v>5194</v>
      </c>
      <c r="H38" s="52">
        <v>6178</v>
      </c>
      <c r="I38" s="98">
        <f t="shared" si="1"/>
        <v>0.18944936465152096</v>
      </c>
      <c r="J38" s="52">
        <f t="shared" si="2"/>
        <v>984</v>
      </c>
      <c r="K38" s="98">
        <f t="shared" si="3"/>
        <v>-0.40544702146087963</v>
      </c>
      <c r="L38" s="52">
        <f t="shared" si="4"/>
        <v>-4213</v>
      </c>
      <c r="M38" s="98">
        <f t="shared" si="5"/>
        <v>1.3464984175701261E-3</v>
      </c>
      <c r="N38" s="98">
        <f>H38/H35</f>
        <v>0.13230255268117183</v>
      </c>
      <c r="O38" s="52">
        <v>903</v>
      </c>
      <c r="P38" s="52">
        <v>0</v>
      </c>
      <c r="Q38" s="52">
        <v>0</v>
      </c>
      <c r="R38" s="52">
        <v>501</v>
      </c>
      <c r="S38" s="52">
        <v>703</v>
      </c>
      <c r="T38" s="52">
        <v>773</v>
      </c>
      <c r="U38" s="98">
        <f t="shared" si="6"/>
        <v>9.9573257467994392E-2</v>
      </c>
      <c r="V38" s="52">
        <f t="shared" si="0"/>
        <v>70</v>
      </c>
      <c r="W38" s="98">
        <f t="shared" si="7"/>
        <v>1.1577444088570915E-3</v>
      </c>
      <c r="X38" s="98">
        <f>IFERROR(T38/T35,"-")</f>
        <v>0.15714576133360439</v>
      </c>
    </row>
    <row r="39" spans="2:24" ht="15.75" x14ac:dyDescent="0.25">
      <c r="B39" s="130" t="s">
        <v>50</v>
      </c>
      <c r="C39" s="131">
        <v>119184</v>
      </c>
      <c r="D39" s="131">
        <v>64241</v>
      </c>
      <c r="E39" s="131">
        <v>83177</v>
      </c>
      <c r="F39" s="131">
        <v>166144</v>
      </c>
      <c r="G39" s="131">
        <v>213829</v>
      </c>
      <c r="H39" s="131">
        <v>202567</v>
      </c>
      <c r="I39" s="132">
        <f t="shared" si="1"/>
        <v>-5.2668253604515769E-2</v>
      </c>
      <c r="J39" s="131">
        <f t="shared" si="2"/>
        <v>-11262</v>
      </c>
      <c r="K39" s="132">
        <f t="shared" si="3"/>
        <v>0.69961572023090346</v>
      </c>
      <c r="L39" s="131">
        <f t="shared" si="4"/>
        <v>83383</v>
      </c>
      <c r="M39" s="132">
        <f t="shared" si="5"/>
        <v>4.414958642795852E-2</v>
      </c>
      <c r="N39" s="133">
        <f>H39/H39</f>
        <v>1</v>
      </c>
      <c r="O39" s="131">
        <v>11916</v>
      </c>
      <c r="P39" s="131">
        <v>4520</v>
      </c>
      <c r="Q39" s="131">
        <v>13324</v>
      </c>
      <c r="R39" s="131">
        <v>20050</v>
      </c>
      <c r="S39" s="131">
        <v>26095</v>
      </c>
      <c r="T39" s="131">
        <v>21212</v>
      </c>
      <c r="U39" s="132">
        <f t="shared" si="6"/>
        <v>-0.18712397010921633</v>
      </c>
      <c r="V39" s="131">
        <f t="shared" si="0"/>
        <v>-4883</v>
      </c>
      <c r="W39" s="132">
        <f t="shared" si="7"/>
        <v>4.6332885025119126E-2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70163</v>
      </c>
      <c r="D40" s="135">
        <v>50483</v>
      </c>
      <c r="E40" s="135">
        <v>73838</v>
      </c>
      <c r="F40" s="135">
        <v>142029</v>
      </c>
      <c r="G40" s="135">
        <v>186898</v>
      </c>
      <c r="H40" s="135">
        <v>175551</v>
      </c>
      <c r="I40" s="136">
        <f t="shared" si="1"/>
        <v>-6.0712260163297671E-2</v>
      </c>
      <c r="J40" s="135">
        <f t="shared" si="2"/>
        <v>-11347</v>
      </c>
      <c r="K40" s="136">
        <f t="shared" si="3"/>
        <v>1.5020452375183502</v>
      </c>
      <c r="L40" s="135">
        <f t="shared" si="4"/>
        <v>105388</v>
      </c>
      <c r="M40" s="136">
        <f t="shared" si="5"/>
        <v>3.8261434720435937E-2</v>
      </c>
      <c r="N40" s="136">
        <f>H40/H39</f>
        <v>0.8666317810897135</v>
      </c>
      <c r="O40" s="135">
        <v>6581</v>
      </c>
      <c r="P40" s="135">
        <v>4520</v>
      </c>
      <c r="Q40" s="135">
        <v>11284</v>
      </c>
      <c r="R40" s="135">
        <v>17422</v>
      </c>
      <c r="S40" s="135">
        <v>23469</v>
      </c>
      <c r="T40" s="135">
        <v>18252</v>
      </c>
      <c r="U40" s="136">
        <f t="shared" si="6"/>
        <v>-0.22229323788827815</v>
      </c>
      <c r="V40" s="135">
        <f t="shared" si="0"/>
        <v>-5217</v>
      </c>
      <c r="W40" s="136">
        <f t="shared" si="7"/>
        <v>4.0259926329557376E-2</v>
      </c>
      <c r="X40" s="136">
        <f>IFERROR(T40/T39,"-")</f>
        <v>0.86045634546483118</v>
      </c>
    </row>
    <row r="41" spans="2:24" x14ac:dyDescent="0.25">
      <c r="B41" s="97" t="s">
        <v>140</v>
      </c>
      <c r="C41" s="52">
        <v>70163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-70163</v>
      </c>
      <c r="M41" s="98">
        <f t="shared" si="5"/>
        <v>0</v>
      </c>
      <c r="N41" s="98">
        <f>H41/H39</f>
        <v>0</v>
      </c>
      <c r="O41" s="52">
        <v>6581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49021</v>
      </c>
      <c r="D43" s="138">
        <v>13758</v>
      </c>
      <c r="E43" s="138">
        <v>7414</v>
      </c>
      <c r="F43" s="138">
        <v>24115</v>
      </c>
      <c r="G43" s="138">
        <v>26931</v>
      </c>
      <c r="H43" s="138">
        <v>27016</v>
      </c>
      <c r="I43" s="139">
        <f t="shared" si="1"/>
        <v>3.1562140284431273E-3</v>
      </c>
      <c r="J43" s="138">
        <f t="shared" si="2"/>
        <v>85</v>
      </c>
      <c r="K43" s="139">
        <f t="shared" si="3"/>
        <v>-0.44888925154525616</v>
      </c>
      <c r="L43" s="138">
        <f t="shared" si="4"/>
        <v>-22005</v>
      </c>
      <c r="M43" s="139">
        <f t="shared" si="5"/>
        <v>5.8881517075225842E-3</v>
      </c>
      <c r="N43" s="139">
        <f>H43/H39</f>
        <v>0.13336821891028647</v>
      </c>
      <c r="O43" s="138">
        <v>5335</v>
      </c>
      <c r="P43" s="138">
        <v>0</v>
      </c>
      <c r="Q43" s="138">
        <v>2040</v>
      </c>
      <c r="R43" s="138">
        <v>2628</v>
      </c>
      <c r="S43" s="138">
        <v>2626</v>
      </c>
      <c r="T43" s="138">
        <v>2960</v>
      </c>
      <c r="U43" s="139">
        <f t="shared" si="6"/>
        <v>0.12718964204112715</v>
      </c>
      <c r="V43" s="138">
        <f t="shared" si="0"/>
        <v>334</v>
      </c>
      <c r="W43" s="139">
        <f t="shared" si="7"/>
        <v>6.0729586955617487E-3</v>
      </c>
      <c r="X43" s="139">
        <f>IFERROR(T43/T39,"-")</f>
        <v>0.13954365453516876</v>
      </c>
    </row>
    <row r="44" spans="2:24" ht="15.75" x14ac:dyDescent="0.25">
      <c r="B44" s="130" t="s">
        <v>51</v>
      </c>
      <c r="C44" s="131">
        <v>177807</v>
      </c>
      <c r="D44" s="131">
        <v>76350</v>
      </c>
      <c r="E44" s="131">
        <v>123320</v>
      </c>
      <c r="F44" s="131">
        <v>179915</v>
      </c>
      <c r="G44" s="131">
        <v>194865</v>
      </c>
      <c r="H44" s="131">
        <v>201157</v>
      </c>
      <c r="I44" s="132">
        <f t="shared" si="1"/>
        <v>3.2289020604007845E-2</v>
      </c>
      <c r="J44" s="131">
        <f t="shared" si="2"/>
        <v>6292</v>
      </c>
      <c r="K44" s="132">
        <f t="shared" si="3"/>
        <v>0.13132216391930585</v>
      </c>
      <c r="L44" s="131">
        <f t="shared" si="4"/>
        <v>23350</v>
      </c>
      <c r="M44" s="132">
        <f t="shared" si="5"/>
        <v>4.3842276170792144E-2</v>
      </c>
      <c r="N44" s="133">
        <f>H44/H44</f>
        <v>1</v>
      </c>
      <c r="O44" s="131">
        <v>18677</v>
      </c>
      <c r="P44" s="131">
        <v>9298</v>
      </c>
      <c r="Q44" s="131">
        <v>19721</v>
      </c>
      <c r="R44" s="131">
        <v>21932</v>
      </c>
      <c r="S44" s="131">
        <v>20553</v>
      </c>
      <c r="T44" s="131">
        <v>19337</v>
      </c>
      <c r="U44" s="132">
        <f t="shared" si="6"/>
        <v>-5.9164112295042037E-2</v>
      </c>
      <c r="V44" s="131">
        <f t="shared" si="0"/>
        <v>-1216</v>
      </c>
      <c r="W44" s="132">
        <f t="shared" si="7"/>
        <v>5.0681936876354743E-2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177807</v>
      </c>
      <c r="D45" s="135">
        <v>76350</v>
      </c>
      <c r="E45" s="135">
        <v>123320</v>
      </c>
      <c r="F45" s="135">
        <v>179915</v>
      </c>
      <c r="G45" s="135">
        <v>194865</v>
      </c>
      <c r="H45" s="135">
        <v>201157</v>
      </c>
      <c r="I45" s="136">
        <f t="shared" si="1"/>
        <v>3.2289020604007845E-2</v>
      </c>
      <c r="J45" s="135">
        <f t="shared" si="2"/>
        <v>6292</v>
      </c>
      <c r="K45" s="136">
        <f t="shared" si="3"/>
        <v>0.13132216391930585</v>
      </c>
      <c r="L45" s="135">
        <f t="shared" si="4"/>
        <v>23350</v>
      </c>
      <c r="M45" s="136">
        <f t="shared" si="5"/>
        <v>4.3842276170792144E-2</v>
      </c>
      <c r="N45" s="136">
        <f>H45/H44</f>
        <v>1</v>
      </c>
      <c r="O45" s="135">
        <v>18677</v>
      </c>
      <c r="P45" s="135">
        <v>9298</v>
      </c>
      <c r="Q45" s="135">
        <v>19721</v>
      </c>
      <c r="R45" s="135">
        <v>21932</v>
      </c>
      <c r="S45" s="135">
        <v>20553</v>
      </c>
      <c r="T45" s="135">
        <v>19337</v>
      </c>
      <c r="U45" s="136">
        <f t="shared" si="6"/>
        <v>-5.9164112295042037E-2</v>
      </c>
      <c r="V45" s="135">
        <f t="shared" si="0"/>
        <v>-1216</v>
      </c>
      <c r="W45" s="136">
        <f t="shared" si="7"/>
        <v>5.0681936876354743E-2</v>
      </c>
      <c r="X45" s="136">
        <f>IFERROR(T45/T44,"-")</f>
        <v>1</v>
      </c>
    </row>
    <row r="46" spans="2:24" x14ac:dyDescent="0.25">
      <c r="B46" s="97" t="s">
        <v>140</v>
      </c>
      <c r="C46" s="52">
        <v>89694</v>
      </c>
      <c r="D46" s="52">
        <v>38765</v>
      </c>
      <c r="E46" s="52">
        <v>77294</v>
      </c>
      <c r="F46" s="52">
        <v>107459</v>
      </c>
      <c r="G46" s="52">
        <v>117492</v>
      </c>
      <c r="H46" s="52">
        <v>119763</v>
      </c>
      <c r="I46" s="98">
        <f t="shared" si="1"/>
        <v>1.932897558982738E-2</v>
      </c>
      <c r="J46" s="52">
        <f t="shared" si="2"/>
        <v>2271</v>
      </c>
      <c r="K46" s="98">
        <f t="shared" si="3"/>
        <v>0.33523981537226577</v>
      </c>
      <c r="L46" s="52">
        <f t="shared" si="4"/>
        <v>30069</v>
      </c>
      <c r="M46" s="98">
        <f t="shared" si="5"/>
        <v>2.6102410162423279E-2</v>
      </c>
      <c r="N46" s="98">
        <f>H46/H44</f>
        <v>0.59537078003748312</v>
      </c>
      <c r="O46" s="52">
        <v>9146</v>
      </c>
      <c r="P46" s="52">
        <v>5005</v>
      </c>
      <c r="Q46" s="52">
        <v>12607</v>
      </c>
      <c r="R46" s="52">
        <v>12410</v>
      </c>
      <c r="S46" s="52">
        <v>12972</v>
      </c>
      <c r="T46" s="52">
        <v>12954</v>
      </c>
      <c r="U46" s="98">
        <f t="shared" si="6"/>
        <v>-1.3876040703052483E-3</v>
      </c>
      <c r="V46" s="52">
        <f t="shared" si="0"/>
        <v>-18</v>
      </c>
      <c r="W46" s="98">
        <f t="shared" si="7"/>
        <v>2.8677860506819367E-2</v>
      </c>
      <c r="X46" s="98">
        <f>IFERROR(T46/T44,"-")</f>
        <v>0.66990743134922692</v>
      </c>
    </row>
    <row r="47" spans="2:24" ht="15.75" thickBot="1" x14ac:dyDescent="0.3">
      <c r="B47" s="97" t="s">
        <v>142</v>
      </c>
      <c r="C47" s="52">
        <v>88113</v>
      </c>
      <c r="D47" s="52">
        <v>37585</v>
      </c>
      <c r="E47" s="52">
        <v>46026</v>
      </c>
      <c r="F47" s="52">
        <v>72456</v>
      </c>
      <c r="G47" s="52">
        <v>77373</v>
      </c>
      <c r="H47" s="52">
        <v>81394</v>
      </c>
      <c r="I47" s="98">
        <f t="shared" si="1"/>
        <v>5.1969033125250474E-2</v>
      </c>
      <c r="J47" s="52">
        <f t="shared" si="2"/>
        <v>4021</v>
      </c>
      <c r="K47" s="98">
        <f t="shared" si="3"/>
        <v>-7.6254355202977964E-2</v>
      </c>
      <c r="L47" s="52">
        <f t="shared" si="4"/>
        <v>-6719</v>
      </c>
      <c r="M47" s="98">
        <f t="shared" si="5"/>
        <v>1.7739866008368865E-2</v>
      </c>
      <c r="N47" s="98">
        <f>H47/H44</f>
        <v>0.40462921996251683</v>
      </c>
      <c r="O47" s="52">
        <v>9531</v>
      </c>
      <c r="P47" s="52">
        <v>4293</v>
      </c>
      <c r="Q47" s="52">
        <v>7114</v>
      </c>
      <c r="R47" s="52">
        <v>9522</v>
      </c>
      <c r="S47" s="52">
        <v>7581</v>
      </c>
      <c r="T47" s="52">
        <v>6383</v>
      </c>
      <c r="U47" s="98">
        <f t="shared" si="6"/>
        <v>-0.15802664556127155</v>
      </c>
      <c r="V47" s="52">
        <f t="shared" si="0"/>
        <v>-1198</v>
      </c>
      <c r="W47" s="98">
        <f t="shared" si="7"/>
        <v>2.2004076369535375E-2</v>
      </c>
      <c r="X47" s="98">
        <f>IFERROR(T47/T44,"-")</f>
        <v>0.33009256865077313</v>
      </c>
    </row>
    <row r="48" spans="2:24" ht="15.75" x14ac:dyDescent="0.25">
      <c r="B48" s="130" t="s">
        <v>52</v>
      </c>
      <c r="C48" s="131">
        <v>209689</v>
      </c>
      <c r="D48" s="131">
        <v>77984</v>
      </c>
      <c r="E48" s="131">
        <v>100724</v>
      </c>
      <c r="F48" s="131">
        <v>212753</v>
      </c>
      <c r="G48" s="131">
        <v>230245</v>
      </c>
      <c r="H48" s="131">
        <v>241157</v>
      </c>
      <c r="I48" s="132">
        <f t="shared" si="1"/>
        <v>4.7392994418988366E-2</v>
      </c>
      <c r="J48" s="131">
        <f t="shared" si="2"/>
        <v>10912</v>
      </c>
      <c r="K48" s="132">
        <f t="shared" si="3"/>
        <v>0.15006986537205091</v>
      </c>
      <c r="L48" s="131">
        <f t="shared" si="4"/>
        <v>31468</v>
      </c>
      <c r="M48" s="132">
        <f t="shared" si="5"/>
        <v>5.2560297650689369E-2</v>
      </c>
      <c r="N48" s="133">
        <f>H48/H48</f>
        <v>1</v>
      </c>
      <c r="O48" s="131">
        <v>22803</v>
      </c>
      <c r="P48" s="131">
        <v>6665</v>
      </c>
      <c r="Q48" s="131">
        <v>23140</v>
      </c>
      <c r="R48" s="131">
        <v>22327</v>
      </c>
      <c r="S48" s="131">
        <v>25007</v>
      </c>
      <c r="T48" s="131">
        <v>27341</v>
      </c>
      <c r="U48" s="132">
        <f t="shared" si="6"/>
        <v>9.3333866517375075E-2</v>
      </c>
      <c r="V48" s="131">
        <f t="shared" si="0"/>
        <v>2334</v>
      </c>
      <c r="W48" s="132">
        <f t="shared" si="7"/>
        <v>5.1594729374355844E-2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150827</v>
      </c>
      <c r="D49" s="135">
        <v>61204</v>
      </c>
      <c r="E49" s="135">
        <v>84437</v>
      </c>
      <c r="F49" s="135">
        <v>175993</v>
      </c>
      <c r="G49" s="135">
        <v>189498</v>
      </c>
      <c r="H49" s="135">
        <v>198882</v>
      </c>
      <c r="I49" s="136">
        <f t="shared" si="1"/>
        <v>4.9520311560016461E-2</v>
      </c>
      <c r="J49" s="135">
        <f t="shared" si="2"/>
        <v>9384</v>
      </c>
      <c r="K49" s="136">
        <f t="shared" si="3"/>
        <v>0.31861006318497354</v>
      </c>
      <c r="L49" s="135">
        <f t="shared" si="4"/>
        <v>48055</v>
      </c>
      <c r="M49" s="136">
        <f t="shared" si="5"/>
        <v>4.334643869912299E-2</v>
      </c>
      <c r="N49" s="136">
        <f>H49/H48</f>
        <v>0.82469926230629842</v>
      </c>
      <c r="O49" s="135">
        <v>17312</v>
      </c>
      <c r="P49" s="135">
        <v>5837</v>
      </c>
      <c r="Q49" s="135">
        <v>19624</v>
      </c>
      <c r="R49" s="135">
        <v>18718</v>
      </c>
      <c r="S49" s="135">
        <v>20522</v>
      </c>
      <c r="T49" s="135">
        <v>22570</v>
      </c>
      <c r="U49" s="136">
        <f t="shared" si="6"/>
        <v>9.9795341584640873E-2</v>
      </c>
      <c r="V49" s="135">
        <f t="shared" si="0"/>
        <v>2048</v>
      </c>
      <c r="W49" s="136">
        <f t="shared" si="7"/>
        <v>4.32548100698344E-2</v>
      </c>
      <c r="X49" s="136">
        <f>IFERROR(T49/T48,"-")</f>
        <v>0.82550016458798137</v>
      </c>
    </row>
    <row r="50" spans="2:24" x14ac:dyDescent="0.25">
      <c r="B50" s="97" t="s">
        <v>140</v>
      </c>
      <c r="C50" s="52">
        <v>126179</v>
      </c>
      <c r="D50" s="52">
        <v>40956</v>
      </c>
      <c r="E50" s="52">
        <v>39929</v>
      </c>
      <c r="F50" s="52">
        <v>135196</v>
      </c>
      <c r="G50" s="52">
        <v>148772</v>
      </c>
      <c r="H50" s="52">
        <v>154236</v>
      </c>
      <c r="I50" s="98">
        <f t="shared" si="1"/>
        <v>3.6727341166348459E-2</v>
      </c>
      <c r="J50" s="52">
        <f t="shared" si="2"/>
        <v>5464</v>
      </c>
      <c r="K50" s="98">
        <f t="shared" si="3"/>
        <v>0.22235871262254414</v>
      </c>
      <c r="L50" s="52">
        <f t="shared" si="4"/>
        <v>28057</v>
      </c>
      <c r="M50" s="98">
        <f t="shared" si="5"/>
        <v>3.3615819024335705E-2</v>
      </c>
      <c r="N50" s="98">
        <f>H50/H48</f>
        <v>0.63956675526731543</v>
      </c>
      <c r="O50" s="52">
        <v>14572</v>
      </c>
      <c r="P50" s="52">
        <v>0</v>
      </c>
      <c r="Q50" s="52">
        <v>14899</v>
      </c>
      <c r="R50" s="52">
        <v>14897</v>
      </c>
      <c r="S50" s="52">
        <v>15893</v>
      </c>
      <c r="T50" s="52">
        <v>17980</v>
      </c>
      <c r="U50" s="98">
        <f t="shared" si="6"/>
        <v>0.13131567356697915</v>
      </c>
      <c r="V50" s="52">
        <f t="shared" si="0"/>
        <v>2087</v>
      </c>
      <c r="W50" s="98">
        <f t="shared" si="7"/>
        <v>3.442498694360098E-2</v>
      </c>
      <c r="X50" s="98">
        <f>IFERROR(T50/T48,"-")</f>
        <v>0.65762042353973882</v>
      </c>
    </row>
    <row r="51" spans="2:24" x14ac:dyDescent="0.25">
      <c r="B51" s="97" t="s">
        <v>142</v>
      </c>
      <c r="C51" s="52">
        <v>24648</v>
      </c>
      <c r="D51" s="52">
        <v>9862</v>
      </c>
      <c r="E51" s="52">
        <v>16912</v>
      </c>
      <c r="F51" s="52">
        <v>40797</v>
      </c>
      <c r="G51" s="52">
        <v>40726</v>
      </c>
      <c r="H51" s="52">
        <v>44646</v>
      </c>
      <c r="I51" s="98">
        <f t="shared" si="1"/>
        <v>9.6253007906497157E-2</v>
      </c>
      <c r="J51" s="52">
        <f t="shared" si="2"/>
        <v>3920</v>
      </c>
      <c r="K51" s="98">
        <f t="shared" si="3"/>
        <v>0.81134371957156759</v>
      </c>
      <c r="L51" s="52">
        <f t="shared" si="4"/>
        <v>19998</v>
      </c>
      <c r="M51" s="98">
        <f t="shared" si="5"/>
        <v>9.7306196747872862E-3</v>
      </c>
      <c r="N51" s="98">
        <f>H51/H48</f>
        <v>0.1851325070389829</v>
      </c>
      <c r="O51" s="52">
        <v>2740</v>
      </c>
      <c r="P51" s="52">
        <v>0</v>
      </c>
      <c r="Q51" s="52">
        <v>4725</v>
      </c>
      <c r="R51" s="52">
        <v>3821</v>
      </c>
      <c r="S51" s="52">
        <v>4629</v>
      </c>
      <c r="T51" s="52">
        <v>4590</v>
      </c>
      <c r="U51" s="98">
        <f t="shared" si="6"/>
        <v>-8.4251458198314477E-3</v>
      </c>
      <c r="V51" s="52">
        <f t="shared" si="0"/>
        <v>-39</v>
      </c>
      <c r="W51" s="98">
        <f t="shared" si="7"/>
        <v>8.8298231262334253E-3</v>
      </c>
      <c r="X51" s="98">
        <f>IFERROR(T51/T48,"-")</f>
        <v>0.16787974104824258</v>
      </c>
    </row>
    <row r="52" spans="2:24" ht="16.5" thickBot="1" x14ac:dyDescent="0.3">
      <c r="B52" s="137" t="s">
        <v>63</v>
      </c>
      <c r="C52" s="138">
        <v>58862</v>
      </c>
      <c r="D52" s="138">
        <v>16780</v>
      </c>
      <c r="E52" s="138">
        <v>16287</v>
      </c>
      <c r="F52" s="138">
        <v>36760</v>
      </c>
      <c r="G52" s="138">
        <v>40747</v>
      </c>
      <c r="H52" s="138">
        <v>42275</v>
      </c>
      <c r="I52" s="139">
        <f t="shared" si="1"/>
        <v>3.7499693228949305E-2</v>
      </c>
      <c r="J52" s="138">
        <f t="shared" si="2"/>
        <v>1528</v>
      </c>
      <c r="K52" s="139">
        <f t="shared" si="3"/>
        <v>-0.28179470626210457</v>
      </c>
      <c r="L52" s="138">
        <f t="shared" si="4"/>
        <v>-16587</v>
      </c>
      <c r="M52" s="139">
        <f t="shared" si="5"/>
        <v>9.2138589515663779E-3</v>
      </c>
      <c r="N52" s="139">
        <f>H52/H48</f>
        <v>0.17530073769370161</v>
      </c>
      <c r="O52" s="138">
        <v>5491</v>
      </c>
      <c r="P52" s="138">
        <v>828</v>
      </c>
      <c r="Q52" s="138">
        <v>3516</v>
      </c>
      <c r="R52" s="138">
        <v>3609</v>
      </c>
      <c r="S52" s="138">
        <v>4485</v>
      </c>
      <c r="T52" s="138">
        <v>4771</v>
      </c>
      <c r="U52" s="139">
        <f t="shared" si="6"/>
        <v>6.3768115942028913E-2</v>
      </c>
      <c r="V52" s="138">
        <f t="shared" si="0"/>
        <v>286</v>
      </c>
      <c r="W52" s="139">
        <f t="shared" si="7"/>
        <v>8.3399193045214422E-3</v>
      </c>
      <c r="X52" s="139">
        <f>IFERROR(T52/T48,"-")</f>
        <v>0.17449983541201858</v>
      </c>
    </row>
    <row r="53" spans="2:24" ht="15.75" x14ac:dyDescent="0.25">
      <c r="B53" s="130" t="s">
        <v>53</v>
      </c>
      <c r="C53" s="131">
        <f t="shared" ref="C53:H56" si="8">C6-C11-C16-C21-C26-C30-C35-C39-C44-C48</f>
        <v>105475</v>
      </c>
      <c r="D53" s="131">
        <f t="shared" si="8"/>
        <v>136256</v>
      </c>
      <c r="E53" s="131">
        <f t="shared" si="8"/>
        <v>52520</v>
      </c>
      <c r="F53" s="131">
        <f t="shared" si="8"/>
        <v>91115</v>
      </c>
      <c r="G53" s="131">
        <f t="shared" si="8"/>
        <v>101109</v>
      </c>
      <c r="H53" s="131">
        <f t="shared" si="8"/>
        <v>106028</v>
      </c>
      <c r="I53" s="132">
        <f t="shared" si="1"/>
        <v>4.8650466328417741E-2</v>
      </c>
      <c r="J53" s="131">
        <f t="shared" si="2"/>
        <v>4919</v>
      </c>
      <c r="K53" s="132">
        <f t="shared" si="3"/>
        <v>5.2429485660108188E-3</v>
      </c>
      <c r="L53" s="131">
        <f t="shared" si="4"/>
        <v>553</v>
      </c>
      <c r="M53" s="132">
        <f t="shared" si="5"/>
        <v>2.310885953676357E-2</v>
      </c>
      <c r="N53" s="133">
        <f>H53/H53</f>
        <v>1</v>
      </c>
      <c r="O53" s="131">
        <v>10069</v>
      </c>
      <c r="P53" s="131">
        <v>2754</v>
      </c>
      <c r="Q53" s="131">
        <v>9641</v>
      </c>
      <c r="R53" s="131">
        <v>9567</v>
      </c>
      <c r="S53" s="131">
        <v>11329</v>
      </c>
      <c r="T53" s="131">
        <v>11427</v>
      </c>
      <c r="U53" s="132">
        <f t="shared" si="6"/>
        <v>8.6503663165327094E-3</v>
      </c>
      <c r="V53" s="131">
        <f t="shared" si="0"/>
        <v>98</v>
      </c>
      <c r="W53" s="132">
        <f t="shared" si="7"/>
        <v>2.2108065388294997E-2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101682</v>
      </c>
      <c r="D54" s="135">
        <f t="shared" si="8"/>
        <v>103457</v>
      </c>
      <c r="E54" s="135">
        <f t="shared" si="8"/>
        <v>53790</v>
      </c>
      <c r="F54" s="135">
        <f t="shared" si="8"/>
        <v>88252</v>
      </c>
      <c r="G54" s="135">
        <f t="shared" si="8"/>
        <v>93505</v>
      </c>
      <c r="H54" s="135">
        <f t="shared" si="8"/>
        <v>96698</v>
      </c>
      <c r="I54" s="136">
        <f t="shared" si="1"/>
        <v>3.4147906529062633E-2</v>
      </c>
      <c r="J54" s="135">
        <f t="shared" si="2"/>
        <v>3193</v>
      </c>
      <c r="K54" s="136">
        <f t="shared" si="3"/>
        <v>-4.9015558309238649E-2</v>
      </c>
      <c r="L54" s="135">
        <f t="shared" si="4"/>
        <v>-4984</v>
      </c>
      <c r="M54" s="136">
        <f t="shared" si="5"/>
        <v>2.1075381026577543E-2</v>
      </c>
      <c r="N54" s="136">
        <f>H54/H53</f>
        <v>0.91200437620251251</v>
      </c>
      <c r="O54" s="135">
        <v>9652</v>
      </c>
      <c r="P54" s="135">
        <v>2746</v>
      </c>
      <c r="Q54" s="135">
        <v>9342</v>
      </c>
      <c r="R54" s="135">
        <v>9261</v>
      </c>
      <c r="S54" s="135">
        <v>10507</v>
      </c>
      <c r="T54" s="135">
        <v>10382</v>
      </c>
      <c r="U54" s="136">
        <f t="shared" si="6"/>
        <v>-1.1896830684305693E-2</v>
      </c>
      <c r="V54" s="135">
        <f t="shared" si="0"/>
        <v>-125</v>
      </c>
      <c r="W54" s="136">
        <f t="shared" si="7"/>
        <v>2.1400940060729588E-2</v>
      </c>
      <c r="X54" s="136">
        <f>IFERROR(T54/T53,"-")</f>
        <v>0.90854992561477199</v>
      </c>
    </row>
    <row r="55" spans="2:24" x14ac:dyDescent="0.25">
      <c r="B55" s="97" t="s">
        <v>140</v>
      </c>
      <c r="C55" s="52">
        <f t="shared" si="8"/>
        <v>90428</v>
      </c>
      <c r="D55" s="52">
        <f t="shared" si="8"/>
        <v>120979</v>
      </c>
      <c r="E55" s="52">
        <f t="shared" si="8"/>
        <v>146726</v>
      </c>
      <c r="F55" s="52">
        <f t="shared" si="8"/>
        <v>327943</v>
      </c>
      <c r="G55" s="52">
        <f t="shared" si="8"/>
        <v>293266</v>
      </c>
      <c r="H55" s="52">
        <f t="shared" si="8"/>
        <v>380343</v>
      </c>
      <c r="I55" s="98">
        <f t="shared" si="1"/>
        <v>0.29692156608676079</v>
      </c>
      <c r="J55" s="52">
        <f t="shared" si="2"/>
        <v>87077</v>
      </c>
      <c r="K55" s="98">
        <f t="shared" si="3"/>
        <v>3.2060313177334452</v>
      </c>
      <c r="L55" s="52">
        <f t="shared" si="4"/>
        <v>289915</v>
      </c>
      <c r="M55" s="98">
        <f t="shared" si="5"/>
        <v>8.2895961093213746E-2</v>
      </c>
      <c r="N55" s="98">
        <f>H55/H53</f>
        <v>3.5871939487682498</v>
      </c>
      <c r="O55" s="52">
        <v>7786</v>
      </c>
      <c r="P55" s="52">
        <v>2040</v>
      </c>
      <c r="Q55" s="52">
        <v>7198</v>
      </c>
      <c r="R55" s="52">
        <v>6466</v>
      </c>
      <c r="S55" s="52">
        <v>7404</v>
      </c>
      <c r="T55" s="52">
        <v>7258</v>
      </c>
      <c r="U55" s="98">
        <f t="shared" si="6"/>
        <v>-1.9719070772555414E-2</v>
      </c>
      <c r="V55" s="52">
        <f t="shared" si="0"/>
        <v>-146</v>
      </c>
      <c r="W55" s="98">
        <f t="shared" si="7"/>
        <v>1.4942066562215474E-2</v>
      </c>
      <c r="X55" s="98">
        <f>IFERROR(T55/T53,"-")</f>
        <v>0.6351623348210379</v>
      </c>
    </row>
    <row r="56" spans="2:24" x14ac:dyDescent="0.25">
      <c r="B56" s="97" t="s">
        <v>142</v>
      </c>
      <c r="C56" s="52">
        <f t="shared" si="8"/>
        <v>43052</v>
      </c>
      <c r="D56" s="52">
        <f t="shared" si="8"/>
        <v>45954</v>
      </c>
      <c r="E56" s="52">
        <f t="shared" si="8"/>
        <v>44173</v>
      </c>
      <c r="F56" s="52">
        <f t="shared" si="8"/>
        <v>67925</v>
      </c>
      <c r="G56" s="52">
        <f t="shared" si="8"/>
        <v>98069</v>
      </c>
      <c r="H56" s="52">
        <f t="shared" si="8"/>
        <v>94674</v>
      </c>
      <c r="I56" s="98">
        <f t="shared" si="1"/>
        <v>-3.4618482904893444E-2</v>
      </c>
      <c r="J56" s="52">
        <f t="shared" si="2"/>
        <v>-3395</v>
      </c>
      <c r="K56" s="98">
        <f t="shared" si="3"/>
        <v>1.1990615999256713</v>
      </c>
      <c r="L56" s="52">
        <f t="shared" si="4"/>
        <v>51622</v>
      </c>
      <c r="M56" s="98">
        <f t="shared" si="5"/>
        <v>2.0634249139694742E-2</v>
      </c>
      <c r="N56" s="98">
        <f>H56/H53</f>
        <v>0.89291507903572642</v>
      </c>
      <c r="O56" s="52">
        <v>1866</v>
      </c>
      <c r="P56" s="52">
        <v>706</v>
      </c>
      <c r="Q56" s="52">
        <v>2144</v>
      </c>
      <c r="R56" s="52">
        <v>2795</v>
      </c>
      <c r="S56" s="52">
        <v>3103</v>
      </c>
      <c r="T56" s="52">
        <v>3124</v>
      </c>
      <c r="U56" s="98">
        <f t="shared" si="6"/>
        <v>6.7676442152755367E-3</v>
      </c>
      <c r="V56" s="52">
        <f t="shared" si="0"/>
        <v>21</v>
      </c>
      <c r="W56" s="98">
        <f t="shared" si="7"/>
        <v>6.4588734985141123E-3</v>
      </c>
      <c r="X56" s="98">
        <f>IFERROR(T56/T53,"-")</f>
        <v>0.27338759079373415</v>
      </c>
    </row>
    <row r="57" spans="2:24" ht="15.75" x14ac:dyDescent="0.25">
      <c r="B57" s="137" t="s">
        <v>63</v>
      </c>
      <c r="C57" s="138">
        <f>C53-C54</f>
        <v>3793</v>
      </c>
      <c r="D57" s="138">
        <f t="shared" ref="D57:H57" si="9">D53-D54</f>
        <v>32799</v>
      </c>
      <c r="E57" s="138">
        <f t="shared" si="9"/>
        <v>-1270</v>
      </c>
      <c r="F57" s="138">
        <f t="shared" si="9"/>
        <v>2863</v>
      </c>
      <c r="G57" s="138">
        <f t="shared" si="9"/>
        <v>7604</v>
      </c>
      <c r="H57" s="138">
        <f t="shared" si="9"/>
        <v>9330</v>
      </c>
      <c r="I57" s="139">
        <f t="shared" si="1"/>
        <v>0.22698579694897414</v>
      </c>
      <c r="J57" s="138">
        <f t="shared" si="2"/>
        <v>1726</v>
      </c>
      <c r="K57" s="139">
        <f t="shared" si="3"/>
        <v>1.4597943580279464</v>
      </c>
      <c r="L57" s="138">
        <f t="shared" si="4"/>
        <v>5537</v>
      </c>
      <c r="M57" s="139">
        <f t="shared" si="5"/>
        <v>2.0334785101860271E-3</v>
      </c>
      <c r="N57" s="139">
        <f>H57/H53</f>
        <v>8.799562379748746E-2</v>
      </c>
      <c r="O57" s="138">
        <v>490</v>
      </c>
      <c r="P57" s="138">
        <v>60</v>
      </c>
      <c r="Q57" s="138">
        <v>2401</v>
      </c>
      <c r="R57" s="138">
        <v>1288</v>
      </c>
      <c r="S57" s="138">
        <v>1692</v>
      </c>
      <c r="T57" s="138">
        <v>4580</v>
      </c>
      <c r="U57" s="139">
        <f t="shared" si="6"/>
        <v>1.706855791962175</v>
      </c>
      <c r="V57" s="138">
        <f t="shared" si="0"/>
        <v>2888</v>
      </c>
      <c r="W57" s="139">
        <f t="shared" si="7"/>
        <v>2.9763968036086502E-3</v>
      </c>
      <c r="X57" s="139">
        <f>IFERROR(T57/T53,"-")</f>
        <v>0.40080511070272162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AAE8F-E691-470B-894C-8465DC3A1A63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261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50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146797</v>
      </c>
      <c r="R8" s="155">
        <v>142901</v>
      </c>
      <c r="S8" s="155">
        <v>77467</v>
      </c>
      <c r="T8" s="155">
        <v>107459</v>
      </c>
      <c r="U8" s="155">
        <v>198873</v>
      </c>
      <c r="V8" s="155">
        <v>252588</v>
      </c>
      <c r="W8" s="156">
        <f>IFERROR(V8/U8-1,"-")</f>
        <v>0.27009699657570407</v>
      </c>
      <c r="X8" s="156">
        <f>IFERROR(V8/S8-1,"-")</f>
        <v>2.2605883795680741</v>
      </c>
      <c r="Y8" s="155">
        <f>V8-U8</f>
        <v>53715</v>
      </c>
      <c r="Z8" s="155">
        <f>V8-S8</f>
        <v>175121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30125</v>
      </c>
      <c r="R9" s="158">
        <v>31009</v>
      </c>
      <c r="S9" s="158">
        <v>30584</v>
      </c>
      <c r="T9" s="158">
        <v>44398</v>
      </c>
      <c r="U9" s="158">
        <v>48630</v>
      </c>
      <c r="V9" s="158">
        <v>55684</v>
      </c>
      <c r="W9" s="159">
        <f>IFERROR(V9/U9-1,"-")</f>
        <v>0.14505449311124829</v>
      </c>
      <c r="X9" s="160">
        <f t="shared" ref="X9:X20" si="3">IFERROR(V9/S9-1,"-")</f>
        <v>0.82069055715406747</v>
      </c>
      <c r="Y9" s="158">
        <f t="shared" ref="Y9:Y19" si="4">V9-U9</f>
        <v>7054</v>
      </c>
      <c r="Z9" s="158">
        <f t="shared" ref="Z9:Z20" si="5">V9-S9</f>
        <v>25100</v>
      </c>
      <c r="AA9" s="159">
        <f>V9/V$8</f>
        <v>0.22045386162446357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13639</v>
      </c>
      <c r="R10" s="163">
        <v>11886</v>
      </c>
      <c r="S10" s="163">
        <v>4963</v>
      </c>
      <c r="T10" s="163">
        <v>24120</v>
      </c>
      <c r="U10" s="163">
        <v>16359</v>
      </c>
      <c r="V10" s="163">
        <v>19520</v>
      </c>
      <c r="W10" s="164">
        <f>IFERROR(V10/U10-1,"-")</f>
        <v>0.19322696986368371</v>
      </c>
      <c r="X10" s="165">
        <f t="shared" si="3"/>
        <v>2.9331049768285311</v>
      </c>
      <c r="Y10" s="163">
        <f t="shared" si="4"/>
        <v>3161</v>
      </c>
      <c r="Z10" s="163">
        <f t="shared" si="5"/>
        <v>14557</v>
      </c>
      <c r="AA10" s="164">
        <f>V10/V$8</f>
        <v>7.7279997466229586E-2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16486</v>
      </c>
      <c r="R11" s="163">
        <v>19123</v>
      </c>
      <c r="S11" s="163">
        <v>25621</v>
      </c>
      <c r="T11" s="163">
        <v>20278</v>
      </c>
      <c r="U11" s="163">
        <v>32271</v>
      </c>
      <c r="V11" s="163">
        <v>36164</v>
      </c>
      <c r="W11" s="164">
        <f>IFERROR(V11/U11-1,"-")</f>
        <v>0.12063462551516846</v>
      </c>
      <c r="X11" s="165">
        <f t="shared" si="3"/>
        <v>0.41149838023496343</v>
      </c>
      <c r="Y11" s="163">
        <f t="shared" si="4"/>
        <v>3893</v>
      </c>
      <c r="Z11" s="163">
        <f t="shared" si="5"/>
        <v>10543</v>
      </c>
      <c r="AA11" s="164">
        <f>V11/V$8</f>
        <v>0.14317386415823397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116672</v>
      </c>
      <c r="R12" s="158">
        <v>111892</v>
      </c>
      <c r="S12" s="158">
        <v>46883</v>
      </c>
      <c r="T12" s="158">
        <v>63061</v>
      </c>
      <c r="U12" s="158">
        <v>150243</v>
      </c>
      <c r="V12" s="158">
        <v>196904</v>
      </c>
      <c r="W12" s="159">
        <f>IFERROR(V12/U12-1,"-")</f>
        <v>0.31057020959379145</v>
      </c>
      <c r="X12" s="160">
        <f t="shared" si="3"/>
        <v>3.199901883411898</v>
      </c>
      <c r="Y12" s="158">
        <f t="shared" si="4"/>
        <v>46661</v>
      </c>
      <c r="Z12" s="158">
        <f t="shared" si="5"/>
        <v>150021</v>
      </c>
      <c r="AA12" s="159">
        <f>V12/V$8</f>
        <v>0.77954613837553643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63356</v>
      </c>
      <c r="R13" s="163">
        <v>61414</v>
      </c>
      <c r="S13" s="163">
        <v>26382</v>
      </c>
      <c r="T13" s="163">
        <v>26812</v>
      </c>
      <c r="U13" s="163">
        <v>90804</v>
      </c>
      <c r="V13" s="163">
        <v>128108</v>
      </c>
      <c r="W13" s="164">
        <f t="shared" ref="W13:W20" si="8">IFERROR(V13/U13-1,"-")</f>
        <v>0.41081890665609455</v>
      </c>
      <c r="X13" s="165">
        <f t="shared" si="3"/>
        <v>3.8558865893412175</v>
      </c>
      <c r="Y13" s="163">
        <f t="shared" si="4"/>
        <v>37304</v>
      </c>
      <c r="Z13" s="163">
        <f t="shared" si="5"/>
        <v>101726</v>
      </c>
      <c r="AA13" s="164">
        <f t="shared" ref="AA13:AA20" si="9">V13/V$8</f>
        <v>0.50718165550224081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12662</v>
      </c>
      <c r="R14" s="163">
        <v>9783</v>
      </c>
      <c r="S14" s="163">
        <v>3197</v>
      </c>
      <c r="T14" s="163">
        <v>7197</v>
      </c>
      <c r="U14" s="163">
        <v>6944</v>
      </c>
      <c r="V14" s="163">
        <v>8880</v>
      </c>
      <c r="W14" s="164">
        <f t="shared" si="8"/>
        <v>0.27880184331797242</v>
      </c>
      <c r="X14" s="165">
        <f t="shared" si="3"/>
        <v>1.777604003753519</v>
      </c>
      <c r="Y14" s="163">
        <f t="shared" si="4"/>
        <v>1936</v>
      </c>
      <c r="Z14" s="163">
        <f t="shared" si="5"/>
        <v>5683</v>
      </c>
      <c r="AA14" s="164">
        <f t="shared" si="9"/>
        <v>3.5156064421112639E-2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13476</v>
      </c>
      <c r="R15" s="163">
        <v>11371</v>
      </c>
      <c r="S15" s="163">
        <v>2498</v>
      </c>
      <c r="T15" s="163">
        <v>6746</v>
      </c>
      <c r="U15" s="163">
        <v>9830</v>
      </c>
      <c r="V15" s="163">
        <v>13414</v>
      </c>
      <c r="W15" s="164">
        <f t="shared" si="8"/>
        <v>0.36459816887080376</v>
      </c>
      <c r="X15" s="165">
        <f t="shared" si="3"/>
        <v>4.3698959167333866</v>
      </c>
      <c r="Y15" s="163">
        <f t="shared" si="4"/>
        <v>3584</v>
      </c>
      <c r="Z15" s="163">
        <f t="shared" si="5"/>
        <v>10916</v>
      </c>
      <c r="AA15" s="164">
        <f t="shared" si="9"/>
        <v>5.310624416045101E-2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2503</v>
      </c>
      <c r="R16" s="163">
        <v>2496</v>
      </c>
      <c r="S16" s="163">
        <v>1300</v>
      </c>
      <c r="T16" s="163">
        <v>3663</v>
      </c>
      <c r="U16" s="163">
        <v>6290</v>
      </c>
      <c r="V16" s="163">
        <v>6514</v>
      </c>
      <c r="W16" s="164">
        <f t="shared" si="8"/>
        <v>3.5612082670906098E-2</v>
      </c>
      <c r="X16" s="165">
        <f t="shared" si="3"/>
        <v>4.0107692307692311</v>
      </c>
      <c r="Y16" s="163">
        <f t="shared" si="4"/>
        <v>224</v>
      </c>
      <c r="Z16" s="163">
        <f t="shared" si="5"/>
        <v>5214</v>
      </c>
      <c r="AA16" s="164">
        <f t="shared" si="9"/>
        <v>2.5789031941343216E-2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3813</v>
      </c>
      <c r="R17" s="163">
        <v>3749</v>
      </c>
      <c r="S17" s="163">
        <v>2838</v>
      </c>
      <c r="T17" s="163">
        <v>4368</v>
      </c>
      <c r="U17" s="163">
        <v>4750</v>
      </c>
      <c r="V17" s="163">
        <v>5340</v>
      </c>
      <c r="W17" s="164">
        <f t="shared" si="8"/>
        <v>0.12421052631578955</v>
      </c>
      <c r="X17" s="165">
        <f t="shared" si="3"/>
        <v>0.88160676532769555</v>
      </c>
      <c r="Y17" s="163">
        <f t="shared" si="4"/>
        <v>590</v>
      </c>
      <c r="Z17" s="163">
        <f t="shared" si="5"/>
        <v>2502</v>
      </c>
      <c r="AA17" s="164">
        <f t="shared" si="9"/>
        <v>2.1141146847831249E-2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742</v>
      </c>
      <c r="R18" s="163">
        <v>826</v>
      </c>
      <c r="S18" s="163">
        <v>406</v>
      </c>
      <c r="T18" s="163">
        <v>369</v>
      </c>
      <c r="U18" s="163">
        <v>1261</v>
      </c>
      <c r="V18" s="163">
        <v>1457</v>
      </c>
      <c r="W18" s="164">
        <f t="shared" si="8"/>
        <v>0.15543219666930996</v>
      </c>
      <c r="X18" s="165">
        <f t="shared" si="3"/>
        <v>2.5886699507389164</v>
      </c>
      <c r="Y18" s="163">
        <f t="shared" si="4"/>
        <v>196</v>
      </c>
      <c r="Z18" s="163">
        <f t="shared" si="5"/>
        <v>1051</v>
      </c>
      <c r="AA18" s="164">
        <f t="shared" si="9"/>
        <v>5.768286696121748E-3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1872</v>
      </c>
      <c r="R19" s="163">
        <v>1664</v>
      </c>
      <c r="S19" s="163">
        <v>932</v>
      </c>
      <c r="T19" s="163">
        <v>521</v>
      </c>
      <c r="U19" s="163">
        <v>980</v>
      </c>
      <c r="V19" s="163">
        <v>944</v>
      </c>
      <c r="W19" s="164">
        <f t="shared" si="8"/>
        <v>-3.6734693877551017E-2</v>
      </c>
      <c r="X19" s="165">
        <f t="shared" si="3"/>
        <v>1.2875536480686733E-2</v>
      </c>
      <c r="Y19" s="163">
        <f t="shared" si="4"/>
        <v>-36</v>
      </c>
      <c r="Z19" s="163">
        <f t="shared" si="5"/>
        <v>12</v>
      </c>
      <c r="AA19" s="164">
        <f t="shared" si="9"/>
        <v>3.7373113528750375E-3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18248</v>
      </c>
      <c r="R20" s="169">
        <f t="shared" si="11"/>
        <v>20589</v>
      </c>
      <c r="S20" s="169">
        <f t="shared" si="11"/>
        <v>9330</v>
      </c>
      <c r="T20" s="169">
        <f t="shared" si="11"/>
        <v>13385</v>
      </c>
      <c r="U20" s="169">
        <f t="shared" si="11"/>
        <v>29384</v>
      </c>
      <c r="V20" s="169">
        <f t="shared" si="11"/>
        <v>32247</v>
      </c>
      <c r="W20" s="170">
        <f t="shared" si="8"/>
        <v>9.7433977674925121E-2</v>
      </c>
      <c r="X20" s="171">
        <f t="shared" si="3"/>
        <v>2.4562700964630224</v>
      </c>
      <c r="Y20" s="169">
        <f>V20-U20</f>
        <v>2863</v>
      </c>
      <c r="Z20" s="169">
        <f t="shared" si="5"/>
        <v>22917</v>
      </c>
      <c r="AA20" s="170">
        <f t="shared" si="9"/>
        <v>0.12766639745356073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EEF88-E2F6-422B-BDF7-03F9F378C83A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261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226</v>
      </c>
      <c r="D9" s="172" t="s">
        <v>236</v>
      </c>
      <c r="E9" s="172" t="s">
        <v>227</v>
      </c>
      <c r="F9" s="172" t="s">
        <v>228</v>
      </c>
      <c r="G9" s="172" t="s">
        <v>229</v>
      </c>
      <c r="H9" s="172" t="s">
        <v>230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226</v>
      </c>
      <c r="P9" s="172" t="s">
        <v>227</v>
      </c>
      <c r="Q9" s="172" t="s">
        <v>228</v>
      </c>
      <c r="R9" s="172" t="s">
        <v>229</v>
      </c>
      <c r="S9" s="172" t="s">
        <v>230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50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487870</v>
      </c>
      <c r="D11" s="176">
        <v>104248</v>
      </c>
      <c r="E11" s="176">
        <v>412044</v>
      </c>
      <c r="F11" s="176">
        <v>499612</v>
      </c>
      <c r="G11" s="176">
        <v>547682</v>
      </c>
      <c r="H11" s="176">
        <v>570452</v>
      </c>
      <c r="I11" s="177">
        <f t="shared" ref="I11:I23" si="0">IFERROR(H11/G11-1,"-")</f>
        <v>4.1575220657242618E-2</v>
      </c>
      <c r="J11" s="177">
        <f t="shared" ref="J11:J23" si="1">IFERROR(H11/C11-1,"-")</f>
        <v>0.16927050238793129</v>
      </c>
      <c r="K11" s="177">
        <f>H11/H11</f>
        <v>1</v>
      </c>
      <c r="L11" s="79"/>
      <c r="M11" s="79"/>
      <c r="N11" s="154" t="s">
        <v>68</v>
      </c>
      <c r="O11" s="176">
        <v>14064</v>
      </c>
      <c r="P11" s="176">
        <v>15495</v>
      </c>
      <c r="Q11" s="176">
        <v>22985</v>
      </c>
      <c r="R11" s="176">
        <v>29771</v>
      </c>
      <c r="S11" s="176">
        <v>24336</v>
      </c>
      <c r="T11" s="177">
        <f t="shared" ref="T11:T23" si="2">IFERROR(S11/R11-1,"-")</f>
        <v>-0.18256020959994623</v>
      </c>
      <c r="U11" s="177">
        <f t="shared" ref="U11:U23" si="3">IFERROR(S11/O11-1,"-")</f>
        <v>0.7303754266211604</v>
      </c>
      <c r="V11" s="177">
        <f>S11/S11</f>
        <v>1</v>
      </c>
    </row>
    <row r="12" spans="1:22" x14ac:dyDescent="0.25">
      <c r="B12" s="157" t="s">
        <v>97</v>
      </c>
      <c r="C12" s="158">
        <v>93217</v>
      </c>
      <c r="D12" s="158">
        <v>55355</v>
      </c>
      <c r="E12" s="158">
        <v>85265</v>
      </c>
      <c r="F12" s="158">
        <v>89263</v>
      </c>
      <c r="G12" s="158">
        <v>89409</v>
      </c>
      <c r="H12" s="158">
        <v>92487</v>
      </c>
      <c r="I12" s="159">
        <f t="shared" si="0"/>
        <v>3.4426064490151953E-2</v>
      </c>
      <c r="J12" s="160">
        <f t="shared" si="1"/>
        <v>-7.8311895898817152E-3</v>
      </c>
      <c r="K12" s="159">
        <f>H12/H11</f>
        <v>0.16212932902330082</v>
      </c>
      <c r="L12" s="79"/>
      <c r="M12" s="79"/>
      <c r="N12" s="157" t="s">
        <v>97</v>
      </c>
      <c r="O12" s="158">
        <v>3003</v>
      </c>
      <c r="P12" s="158">
        <v>2156</v>
      </c>
      <c r="Q12" s="158">
        <v>4883</v>
      </c>
      <c r="R12" s="158">
        <v>6370</v>
      </c>
      <c r="S12" s="158">
        <v>4123</v>
      </c>
      <c r="T12" s="159">
        <f t="shared" si="2"/>
        <v>-0.35274725274725272</v>
      </c>
      <c r="U12" s="160">
        <f t="shared" si="3"/>
        <v>0.37296037296037299</v>
      </c>
      <c r="V12" s="159">
        <f>S12/S11</f>
        <v>0.1694197896120973</v>
      </c>
    </row>
    <row r="13" spans="1:22" x14ac:dyDescent="0.25">
      <c r="B13" s="162" t="s">
        <v>103</v>
      </c>
      <c r="C13" s="163">
        <v>37242</v>
      </c>
      <c r="D13" s="163">
        <v>29168</v>
      </c>
      <c r="E13" s="163">
        <v>41081</v>
      </c>
      <c r="F13" s="163">
        <v>35180</v>
      </c>
      <c r="G13" s="163">
        <v>33676</v>
      </c>
      <c r="H13" s="163">
        <v>34581</v>
      </c>
      <c r="I13" s="164">
        <f t="shared" si="0"/>
        <v>2.6873737973631018E-2</v>
      </c>
      <c r="J13" s="165">
        <f t="shared" si="1"/>
        <v>-7.1451586917995802E-2</v>
      </c>
      <c r="K13" s="164">
        <f>H13/H11</f>
        <v>6.0620350178454976E-2</v>
      </c>
      <c r="L13" s="79"/>
      <c r="M13" s="79"/>
      <c r="N13" s="162" t="s">
        <v>103</v>
      </c>
      <c r="O13" s="163">
        <v>1255</v>
      </c>
      <c r="P13" s="163">
        <v>341</v>
      </c>
      <c r="Q13" s="163">
        <v>1566</v>
      </c>
      <c r="R13" s="163">
        <v>1565</v>
      </c>
      <c r="S13" s="163">
        <v>1459</v>
      </c>
      <c r="T13" s="164">
        <f t="shared" si="2"/>
        <v>-6.7731629392971282E-2</v>
      </c>
      <c r="U13" s="165">
        <f t="shared" si="3"/>
        <v>0.16254980079681269</v>
      </c>
      <c r="V13" s="164">
        <f>S13/S11</f>
        <v>5.9952333990795532E-2</v>
      </c>
    </row>
    <row r="14" spans="1:22" x14ac:dyDescent="0.25">
      <c r="B14" s="162" t="s">
        <v>100</v>
      </c>
      <c r="C14" s="163">
        <v>55975</v>
      </c>
      <c r="D14" s="163">
        <v>26187</v>
      </c>
      <c r="E14" s="163">
        <v>44184</v>
      </c>
      <c r="F14" s="163">
        <v>54083</v>
      </c>
      <c r="G14" s="163">
        <v>55733</v>
      </c>
      <c r="H14" s="163">
        <v>57906</v>
      </c>
      <c r="I14" s="164">
        <f t="shared" si="0"/>
        <v>3.8989467640356601E-2</v>
      </c>
      <c r="J14" s="165">
        <f t="shared" si="1"/>
        <v>3.4497543546226028E-2</v>
      </c>
      <c r="K14" s="164">
        <f>H14/H11</f>
        <v>0.10150897884484585</v>
      </c>
      <c r="L14" s="79"/>
      <c r="M14" s="79"/>
      <c r="N14" s="162" t="s">
        <v>100</v>
      </c>
      <c r="O14" s="163">
        <v>1748</v>
      </c>
      <c r="P14" s="163">
        <v>1815</v>
      </c>
      <c r="Q14" s="163">
        <v>3317</v>
      </c>
      <c r="R14" s="163">
        <v>4805</v>
      </c>
      <c r="S14" s="163">
        <v>2664</v>
      </c>
      <c r="T14" s="164">
        <f t="shared" si="2"/>
        <v>-0.4455775234131113</v>
      </c>
      <c r="U14" s="165">
        <f t="shared" si="3"/>
        <v>0.52402745995423339</v>
      </c>
      <c r="V14" s="164">
        <f>S14/S11</f>
        <v>0.10946745562130178</v>
      </c>
    </row>
    <row r="15" spans="1:22" x14ac:dyDescent="0.25">
      <c r="B15" s="157" t="s">
        <v>107</v>
      </c>
      <c r="C15" s="158">
        <v>394653</v>
      </c>
      <c r="D15" s="158">
        <v>48893</v>
      </c>
      <c r="E15" s="158">
        <v>326779</v>
      </c>
      <c r="F15" s="158">
        <v>410349</v>
      </c>
      <c r="G15" s="158">
        <v>458273</v>
      </c>
      <c r="H15" s="158">
        <v>477965</v>
      </c>
      <c r="I15" s="159">
        <f t="shared" si="0"/>
        <v>4.2970020053548774E-2</v>
      </c>
      <c r="J15" s="160">
        <f t="shared" si="1"/>
        <v>0.21110190471122725</v>
      </c>
      <c r="K15" s="159">
        <f>H15/H11</f>
        <v>0.83787067097669921</v>
      </c>
      <c r="L15" s="79"/>
      <c r="M15" s="79"/>
      <c r="N15" s="157" t="s">
        <v>107</v>
      </c>
      <c r="O15" s="158">
        <v>11061</v>
      </c>
      <c r="P15" s="158">
        <v>13339</v>
      </c>
      <c r="Q15" s="158">
        <v>18102</v>
      </c>
      <c r="R15" s="158">
        <v>23401</v>
      </c>
      <c r="S15" s="158">
        <v>20213</v>
      </c>
      <c r="T15" s="159">
        <f t="shared" si="2"/>
        <v>-0.13623349429511555</v>
      </c>
      <c r="U15" s="160">
        <f t="shared" si="3"/>
        <v>0.82741162643522292</v>
      </c>
      <c r="V15" s="159">
        <f>S15/S11</f>
        <v>0.83058021038790275</v>
      </c>
    </row>
    <row r="16" spans="1:22" x14ac:dyDescent="0.25">
      <c r="B16" s="162" t="s">
        <v>110</v>
      </c>
      <c r="C16" s="163">
        <v>180485</v>
      </c>
      <c r="D16" s="163">
        <v>18300</v>
      </c>
      <c r="E16" s="163">
        <v>132802</v>
      </c>
      <c r="F16" s="163">
        <v>201637</v>
      </c>
      <c r="G16" s="163">
        <v>222399</v>
      </c>
      <c r="H16" s="163">
        <v>227477</v>
      </c>
      <c r="I16" s="164">
        <f t="shared" si="0"/>
        <v>2.2832836478581253E-2</v>
      </c>
      <c r="J16" s="165">
        <f t="shared" si="1"/>
        <v>0.26036512729589711</v>
      </c>
      <c r="K16" s="164">
        <f>H16/H11</f>
        <v>0.39876624150673501</v>
      </c>
      <c r="L16" s="79"/>
      <c r="M16" s="79"/>
      <c r="N16" s="162" t="s">
        <v>110</v>
      </c>
      <c r="O16" s="163">
        <v>6099</v>
      </c>
      <c r="P16" s="163">
        <v>8148</v>
      </c>
      <c r="Q16" s="163">
        <v>11873</v>
      </c>
      <c r="R16" s="163">
        <v>16951</v>
      </c>
      <c r="S16" s="163">
        <v>12496</v>
      </c>
      <c r="T16" s="164">
        <f t="shared" si="2"/>
        <v>-0.26281635301752104</v>
      </c>
      <c r="U16" s="165">
        <f t="shared" si="3"/>
        <v>1.0488604689293326</v>
      </c>
      <c r="V16" s="164">
        <f>S16/S11</f>
        <v>0.51347797501643655</v>
      </c>
    </row>
    <row r="17" spans="1:22" x14ac:dyDescent="0.25">
      <c r="B17" s="162" t="s">
        <v>113</v>
      </c>
      <c r="C17" s="163">
        <v>52401</v>
      </c>
      <c r="D17" s="163">
        <v>2413</v>
      </c>
      <c r="E17" s="163">
        <v>45394</v>
      </c>
      <c r="F17" s="163">
        <v>39504</v>
      </c>
      <c r="G17" s="163">
        <v>45786</v>
      </c>
      <c r="H17" s="163">
        <v>49657</v>
      </c>
      <c r="I17" s="164">
        <f t="shared" si="0"/>
        <v>8.4545494255886089E-2</v>
      </c>
      <c r="J17" s="165">
        <f t="shared" si="1"/>
        <v>-5.2365412873800143E-2</v>
      </c>
      <c r="K17" s="164">
        <f>H17/H11</f>
        <v>8.7048515913696514E-2</v>
      </c>
      <c r="L17" s="79"/>
      <c r="M17" s="79"/>
      <c r="N17" s="162" t="s">
        <v>113</v>
      </c>
      <c r="O17" s="163">
        <v>904</v>
      </c>
      <c r="P17" s="163">
        <v>776</v>
      </c>
      <c r="Q17" s="163">
        <v>567</v>
      </c>
      <c r="R17" s="163">
        <v>688</v>
      </c>
      <c r="S17" s="163">
        <v>845</v>
      </c>
      <c r="T17" s="164">
        <f t="shared" si="2"/>
        <v>0.22819767441860472</v>
      </c>
      <c r="U17" s="165">
        <f t="shared" si="3"/>
        <v>-6.5265486725663679E-2</v>
      </c>
      <c r="V17" s="164">
        <f>S17/S11</f>
        <v>3.4722222222222224E-2</v>
      </c>
    </row>
    <row r="18" spans="1:22" x14ac:dyDescent="0.25">
      <c r="B18" s="162" t="s">
        <v>116</v>
      </c>
      <c r="C18" s="163">
        <v>17910</v>
      </c>
      <c r="D18" s="163">
        <v>6489</v>
      </c>
      <c r="E18" s="163">
        <v>18751</v>
      </c>
      <c r="F18" s="163">
        <v>22924</v>
      </c>
      <c r="G18" s="163">
        <v>27893</v>
      </c>
      <c r="H18" s="163">
        <v>27971</v>
      </c>
      <c r="I18" s="164">
        <f t="shared" si="0"/>
        <v>2.7964005305991524E-3</v>
      </c>
      <c r="J18" s="165">
        <f t="shared" si="1"/>
        <v>0.56175321049692917</v>
      </c>
      <c r="K18" s="164">
        <f>H18/H11</f>
        <v>4.9033047478140142E-2</v>
      </c>
      <c r="L18" s="79"/>
      <c r="M18" s="79"/>
      <c r="N18" s="162" t="s">
        <v>116</v>
      </c>
      <c r="O18" s="163">
        <v>1167</v>
      </c>
      <c r="P18" s="163">
        <v>817</v>
      </c>
      <c r="Q18" s="163">
        <v>1241</v>
      </c>
      <c r="R18" s="163">
        <v>913</v>
      </c>
      <c r="S18" s="163">
        <v>1845</v>
      </c>
      <c r="T18" s="164">
        <f t="shared" si="2"/>
        <v>1.0208105147864184</v>
      </c>
      <c r="U18" s="165">
        <f t="shared" si="3"/>
        <v>0.58097686375321334</v>
      </c>
      <c r="V18" s="164">
        <f>S18/S11</f>
        <v>7.581360946745562E-2</v>
      </c>
    </row>
    <row r="19" spans="1:22" x14ac:dyDescent="0.25">
      <c r="B19" s="162" t="s">
        <v>123</v>
      </c>
      <c r="C19" s="163">
        <v>15213</v>
      </c>
      <c r="D19" s="163">
        <v>636</v>
      </c>
      <c r="E19" s="163">
        <v>23109</v>
      </c>
      <c r="F19" s="163">
        <v>15513</v>
      </c>
      <c r="G19" s="163">
        <v>19208</v>
      </c>
      <c r="H19" s="163">
        <v>21688</v>
      </c>
      <c r="I19" s="164">
        <f t="shared" si="0"/>
        <v>0.1291128696376509</v>
      </c>
      <c r="J19" s="165">
        <f t="shared" si="1"/>
        <v>0.42562282258594619</v>
      </c>
      <c r="K19" s="164">
        <f>H19/H11</f>
        <v>3.8018974427296251E-2</v>
      </c>
      <c r="L19" s="79"/>
      <c r="M19" s="79"/>
      <c r="N19" s="162" t="s">
        <v>123</v>
      </c>
      <c r="O19" s="163">
        <v>303</v>
      </c>
      <c r="P19" s="163">
        <v>705</v>
      </c>
      <c r="Q19" s="163">
        <v>559</v>
      </c>
      <c r="R19" s="163">
        <v>1004</v>
      </c>
      <c r="S19" s="163">
        <v>833</v>
      </c>
      <c r="T19" s="164">
        <f t="shared" si="2"/>
        <v>-0.17031872509960155</v>
      </c>
      <c r="U19" s="165">
        <f t="shared" si="3"/>
        <v>1.7491749174917492</v>
      </c>
      <c r="V19" s="164">
        <f>S19/S11</f>
        <v>3.422912557527942E-2</v>
      </c>
    </row>
    <row r="20" spans="1:22" x14ac:dyDescent="0.25">
      <c r="B20" s="162" t="s">
        <v>119</v>
      </c>
      <c r="C20" s="163">
        <v>12858</v>
      </c>
      <c r="D20" s="163">
        <v>4964</v>
      </c>
      <c r="E20" s="163">
        <v>18824</v>
      </c>
      <c r="F20" s="163">
        <v>15521</v>
      </c>
      <c r="G20" s="163">
        <v>17225</v>
      </c>
      <c r="H20" s="163">
        <v>17030</v>
      </c>
      <c r="I20" s="164">
        <f t="shared" si="0"/>
        <v>-1.132075471698113E-2</v>
      </c>
      <c r="J20" s="165">
        <f t="shared" si="1"/>
        <v>0.32446725773837293</v>
      </c>
      <c r="K20" s="164">
        <f>H20/H11</f>
        <v>2.9853519665107669E-2</v>
      </c>
      <c r="L20" s="79"/>
      <c r="M20" s="79"/>
      <c r="N20" s="162" t="s">
        <v>119</v>
      </c>
      <c r="O20" s="163">
        <v>258</v>
      </c>
      <c r="P20" s="163">
        <v>754</v>
      </c>
      <c r="Q20" s="163">
        <v>417</v>
      </c>
      <c r="R20" s="163">
        <v>480</v>
      </c>
      <c r="S20" s="163">
        <v>690</v>
      </c>
      <c r="T20" s="164">
        <f t="shared" si="2"/>
        <v>0.4375</v>
      </c>
      <c r="U20" s="165">
        <f t="shared" si="3"/>
        <v>1.6744186046511627</v>
      </c>
      <c r="V20" s="164">
        <f>S20/S11</f>
        <v>2.8353057199211044E-2</v>
      </c>
    </row>
    <row r="21" spans="1:22" x14ac:dyDescent="0.25">
      <c r="B21" s="162" t="s">
        <v>128</v>
      </c>
      <c r="C21" s="163">
        <v>6016</v>
      </c>
      <c r="D21" s="163">
        <v>73</v>
      </c>
      <c r="E21" s="163">
        <v>5762</v>
      </c>
      <c r="F21" s="163">
        <v>6896</v>
      </c>
      <c r="G21" s="163">
        <v>5735</v>
      </c>
      <c r="H21" s="163">
        <v>5247</v>
      </c>
      <c r="I21" s="164">
        <f t="shared" si="0"/>
        <v>-8.5091543156059268E-2</v>
      </c>
      <c r="J21" s="165">
        <f t="shared" si="1"/>
        <v>-0.12782579787234039</v>
      </c>
      <c r="K21" s="164">
        <f>H21/H11</f>
        <v>9.1979693295842595E-3</v>
      </c>
      <c r="L21" s="79"/>
      <c r="M21" s="79"/>
      <c r="N21" s="162" t="s">
        <v>128</v>
      </c>
      <c r="O21" s="163">
        <v>54</v>
      </c>
      <c r="P21" s="163">
        <v>78</v>
      </c>
      <c r="Q21" s="163">
        <v>388</v>
      </c>
      <c r="R21" s="163">
        <v>99</v>
      </c>
      <c r="S21" s="163">
        <v>61</v>
      </c>
      <c r="T21" s="164">
        <f t="shared" si="2"/>
        <v>-0.38383838383838387</v>
      </c>
      <c r="U21" s="165">
        <f t="shared" si="3"/>
        <v>0.12962962962962954</v>
      </c>
      <c r="V21" s="164">
        <f>S21/S11</f>
        <v>2.5065746219592373E-3</v>
      </c>
    </row>
    <row r="22" spans="1:22" x14ac:dyDescent="0.25">
      <c r="A22" s="167"/>
      <c r="B22" s="162" t="s">
        <v>131</v>
      </c>
      <c r="C22" s="163">
        <v>10245</v>
      </c>
      <c r="D22" s="163">
        <v>731</v>
      </c>
      <c r="E22" s="163">
        <v>3707</v>
      </c>
      <c r="F22" s="163">
        <v>6156</v>
      </c>
      <c r="G22" s="163">
        <v>6594</v>
      </c>
      <c r="H22" s="163">
        <v>5833</v>
      </c>
      <c r="I22" s="164">
        <f t="shared" si="0"/>
        <v>-0.11540794661813769</v>
      </c>
      <c r="J22" s="165">
        <f t="shared" si="1"/>
        <v>-0.43064909712054655</v>
      </c>
      <c r="K22" s="164">
        <f>H22/H11</f>
        <v>1.0225224909370114E-2</v>
      </c>
      <c r="L22" s="79"/>
      <c r="M22" s="79"/>
      <c r="N22" s="162" t="s">
        <v>131</v>
      </c>
      <c r="O22" s="163">
        <v>96</v>
      </c>
      <c r="P22" s="163">
        <v>62</v>
      </c>
      <c r="Q22" s="163">
        <v>58</v>
      </c>
      <c r="R22" s="163">
        <v>40</v>
      </c>
      <c r="S22" s="163">
        <v>47</v>
      </c>
      <c r="T22" s="164">
        <f t="shared" si="2"/>
        <v>0.17500000000000004</v>
      </c>
      <c r="U22" s="165">
        <f t="shared" si="3"/>
        <v>-0.51041666666666674</v>
      </c>
      <c r="V22" s="164">
        <f>S22/S11</f>
        <v>1.9312952005259697E-3</v>
      </c>
    </row>
    <row r="23" spans="1:22" x14ac:dyDescent="0.25">
      <c r="B23" s="168" t="s">
        <v>145</v>
      </c>
      <c r="C23" s="169">
        <f t="shared" ref="C23:H23" si="4">C15-SUM(C16:C22)</f>
        <v>99525</v>
      </c>
      <c r="D23" s="169">
        <f t="shared" si="4"/>
        <v>15287</v>
      </c>
      <c r="E23" s="169">
        <f t="shared" si="4"/>
        <v>78430</v>
      </c>
      <c r="F23" s="169">
        <f t="shared" si="4"/>
        <v>102198</v>
      </c>
      <c r="G23" s="169">
        <f t="shared" si="4"/>
        <v>113433</v>
      </c>
      <c r="H23" s="169">
        <f t="shared" si="4"/>
        <v>123062</v>
      </c>
      <c r="I23" s="170">
        <f t="shared" si="0"/>
        <v>8.4887113979177142E-2</v>
      </c>
      <c r="J23" s="171">
        <f t="shared" si="1"/>
        <v>0.23649334338106009</v>
      </c>
      <c r="K23" s="170">
        <f>H23/H11</f>
        <v>0.21572717774676922</v>
      </c>
      <c r="L23" s="125"/>
      <c r="M23" s="125"/>
      <c r="N23" s="168" t="s">
        <v>145</v>
      </c>
      <c r="O23" s="169">
        <f>O15-SUM(O16:O22)</f>
        <v>2180</v>
      </c>
      <c r="P23" s="169">
        <f>P15-SUM(P16:P22)</f>
        <v>1999</v>
      </c>
      <c r="Q23" s="169">
        <f>Q15-SUM(Q16:Q22)</f>
        <v>2999</v>
      </c>
      <c r="R23" s="169">
        <f>R15-SUM(R16:R22)</f>
        <v>3226</v>
      </c>
      <c r="S23" s="169">
        <f>S15-SUM(S16:S22)</f>
        <v>3396</v>
      </c>
      <c r="T23" s="170">
        <f t="shared" si="2"/>
        <v>5.2696838189708606E-2</v>
      </c>
      <c r="U23" s="171">
        <f t="shared" si="3"/>
        <v>0.55779816513761471</v>
      </c>
      <c r="V23" s="170">
        <f>S23/S11</f>
        <v>0.13954635108481261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186207</v>
      </c>
      <c r="D25" s="176">
        <v>32830</v>
      </c>
      <c r="E25" s="176">
        <v>157938</v>
      </c>
      <c r="F25" s="176">
        <v>186101</v>
      </c>
      <c r="G25" s="176">
        <v>202954</v>
      </c>
      <c r="H25" s="176">
        <v>203516</v>
      </c>
      <c r="I25" s="177">
        <f t="shared" ref="I25:I37" si="5">IFERROR(H25/G25-1,"-")</f>
        <v>2.7691003872798436E-3</v>
      </c>
      <c r="J25" s="177">
        <f t="shared" ref="J25:J37" si="6">IFERROR(H25/C25-1,"-")</f>
        <v>9.2955689098691341E-2</v>
      </c>
      <c r="K25" s="177">
        <f>H25/H25</f>
        <v>1</v>
      </c>
    </row>
    <row r="26" spans="1:22" x14ac:dyDescent="0.25">
      <c r="B26" s="157" t="s">
        <v>97</v>
      </c>
      <c r="C26" s="158">
        <v>18820</v>
      </c>
      <c r="D26" s="158">
        <v>15023</v>
      </c>
      <c r="E26" s="158">
        <v>18331</v>
      </c>
      <c r="F26" s="158">
        <v>13996</v>
      </c>
      <c r="G26" s="158">
        <v>14026</v>
      </c>
      <c r="H26" s="158">
        <v>11998</v>
      </c>
      <c r="I26" s="159">
        <f t="shared" si="5"/>
        <v>-0.14458862113218307</v>
      </c>
      <c r="J26" s="160">
        <f t="shared" si="6"/>
        <v>-0.36248671625929862</v>
      </c>
      <c r="K26" s="159">
        <f>H26/H25</f>
        <v>5.8953595786080698E-2</v>
      </c>
    </row>
    <row r="27" spans="1:22" x14ac:dyDescent="0.25">
      <c r="B27" s="162" t="s">
        <v>103</v>
      </c>
      <c r="C27" s="163">
        <v>8805</v>
      </c>
      <c r="D27" s="163">
        <v>9561</v>
      </c>
      <c r="E27" s="163">
        <v>7798</v>
      </c>
      <c r="F27" s="163">
        <v>4763</v>
      </c>
      <c r="G27" s="163">
        <v>5460</v>
      </c>
      <c r="H27" s="163">
        <v>4155</v>
      </c>
      <c r="I27" s="164">
        <f t="shared" si="5"/>
        <v>-0.23901098901098905</v>
      </c>
      <c r="J27" s="165">
        <f t="shared" si="6"/>
        <v>-0.52810902896081768</v>
      </c>
      <c r="K27" s="164">
        <f>H27/H25</f>
        <v>2.0416085221800741E-2</v>
      </c>
    </row>
    <row r="28" spans="1:22" x14ac:dyDescent="0.25">
      <c r="B28" s="162" t="s">
        <v>100</v>
      </c>
      <c r="C28" s="163">
        <v>10015</v>
      </c>
      <c r="D28" s="163">
        <v>5462</v>
      </c>
      <c r="E28" s="163">
        <v>10533</v>
      </c>
      <c r="F28" s="163">
        <v>9233</v>
      </c>
      <c r="G28" s="163">
        <v>8566</v>
      </c>
      <c r="H28" s="163">
        <v>7843</v>
      </c>
      <c r="I28" s="164">
        <f t="shared" si="5"/>
        <v>-8.4403455521830484E-2</v>
      </c>
      <c r="J28" s="165">
        <f t="shared" si="6"/>
        <v>-0.21687468796804787</v>
      </c>
      <c r="K28" s="164">
        <f>H28/H25</f>
        <v>3.853751056427996E-2</v>
      </c>
    </row>
    <row r="29" spans="1:22" x14ac:dyDescent="0.25">
      <c r="B29" s="157" t="s">
        <v>107</v>
      </c>
      <c r="C29" s="158">
        <v>167387</v>
      </c>
      <c r="D29" s="158">
        <v>17807</v>
      </c>
      <c r="E29" s="158">
        <v>139607</v>
      </c>
      <c r="F29" s="158">
        <v>172105</v>
      </c>
      <c r="G29" s="158">
        <v>188928</v>
      </c>
      <c r="H29" s="158">
        <v>191518</v>
      </c>
      <c r="I29" s="159">
        <f t="shared" si="5"/>
        <v>1.3708926151761558E-2</v>
      </c>
      <c r="J29" s="160">
        <f t="shared" si="6"/>
        <v>0.1441629278259362</v>
      </c>
      <c r="K29" s="159">
        <f>H29/H25</f>
        <v>0.94104640421391927</v>
      </c>
    </row>
    <row r="30" spans="1:22" x14ac:dyDescent="0.25">
      <c r="B30" s="162" t="s">
        <v>110</v>
      </c>
      <c r="C30" s="163">
        <v>81899</v>
      </c>
      <c r="D30" s="163">
        <v>7066</v>
      </c>
      <c r="E30" s="163">
        <v>60774</v>
      </c>
      <c r="F30" s="163">
        <v>91730</v>
      </c>
      <c r="G30" s="163">
        <v>100727</v>
      </c>
      <c r="H30" s="163">
        <v>102322</v>
      </c>
      <c r="I30" s="164">
        <f t="shared" si="5"/>
        <v>1.5834880419351327E-2</v>
      </c>
      <c r="J30" s="165">
        <f t="shared" si="6"/>
        <v>0.24936812415291998</v>
      </c>
      <c r="K30" s="164">
        <f>H30/H25</f>
        <v>0.50277128088209277</v>
      </c>
    </row>
    <row r="31" spans="1:22" x14ac:dyDescent="0.25">
      <c r="B31" s="162" t="s">
        <v>113</v>
      </c>
      <c r="C31" s="163">
        <v>22715</v>
      </c>
      <c r="D31" s="163">
        <v>910</v>
      </c>
      <c r="E31" s="163">
        <v>21716</v>
      </c>
      <c r="F31" s="163">
        <v>17946</v>
      </c>
      <c r="G31" s="163">
        <v>20285</v>
      </c>
      <c r="H31" s="163">
        <v>21093</v>
      </c>
      <c r="I31" s="164">
        <f t="shared" si="5"/>
        <v>3.9832388464382529E-2</v>
      </c>
      <c r="J31" s="165">
        <f t="shared" si="6"/>
        <v>-7.1406559542152803E-2</v>
      </c>
      <c r="K31" s="164">
        <f>H31/H25</f>
        <v>0.10364295681911988</v>
      </c>
    </row>
    <row r="32" spans="1:22" x14ac:dyDescent="0.25">
      <c r="B32" s="162" t="s">
        <v>116</v>
      </c>
      <c r="C32" s="163">
        <v>5611</v>
      </c>
      <c r="D32" s="163">
        <v>2237</v>
      </c>
      <c r="E32" s="163">
        <v>5902</v>
      </c>
      <c r="F32" s="163">
        <v>7267</v>
      </c>
      <c r="G32" s="163">
        <v>8150</v>
      </c>
      <c r="H32" s="163">
        <v>5914</v>
      </c>
      <c r="I32" s="164">
        <f t="shared" si="5"/>
        <v>-0.27435582822085891</v>
      </c>
      <c r="J32" s="165">
        <f t="shared" si="6"/>
        <v>5.4001069328105444E-2</v>
      </c>
      <c r="K32" s="164">
        <f>H32/H25</f>
        <v>2.905914031329232E-2</v>
      </c>
    </row>
    <row r="33" spans="2:11" x14ac:dyDescent="0.25">
      <c r="B33" s="162" t="s">
        <v>123</v>
      </c>
      <c r="C33" s="163">
        <v>7504</v>
      </c>
      <c r="D33" s="163">
        <v>166</v>
      </c>
      <c r="E33" s="163">
        <v>10654</v>
      </c>
      <c r="F33" s="163">
        <v>7026</v>
      </c>
      <c r="G33" s="163">
        <v>8076</v>
      </c>
      <c r="H33" s="163">
        <v>8512</v>
      </c>
      <c r="I33" s="164">
        <f t="shared" si="5"/>
        <v>5.3987122337791016E-2</v>
      </c>
      <c r="J33" s="165">
        <f t="shared" si="6"/>
        <v>0.13432835820895517</v>
      </c>
      <c r="K33" s="164">
        <f>H33/H25</f>
        <v>4.1824721397826212E-2</v>
      </c>
    </row>
    <row r="34" spans="2:11" x14ac:dyDescent="0.25">
      <c r="B34" s="162" t="s">
        <v>119</v>
      </c>
      <c r="C34" s="163">
        <v>6732</v>
      </c>
      <c r="D34" s="163">
        <v>2722</v>
      </c>
      <c r="E34" s="163">
        <v>10277</v>
      </c>
      <c r="F34" s="163">
        <v>8922</v>
      </c>
      <c r="G34" s="163">
        <v>9025</v>
      </c>
      <c r="H34" s="163">
        <v>8845</v>
      </c>
      <c r="I34" s="164">
        <f t="shared" si="5"/>
        <v>-1.9944598337950148E-2</v>
      </c>
      <c r="J34" s="165">
        <f t="shared" si="6"/>
        <v>0.31387403446226969</v>
      </c>
      <c r="K34" s="164">
        <f>H34/H25</f>
        <v>4.3460956386721435E-2</v>
      </c>
    </row>
    <row r="35" spans="2:11" x14ac:dyDescent="0.25">
      <c r="B35" s="162" t="s">
        <v>128</v>
      </c>
      <c r="C35" s="163">
        <v>2376</v>
      </c>
      <c r="D35" s="163">
        <v>9</v>
      </c>
      <c r="E35" s="163">
        <v>2047</v>
      </c>
      <c r="F35" s="163">
        <v>2643</v>
      </c>
      <c r="G35" s="163">
        <v>2231</v>
      </c>
      <c r="H35" s="163">
        <v>2202</v>
      </c>
      <c r="I35" s="164">
        <f t="shared" si="5"/>
        <v>-1.2998655311519447E-2</v>
      </c>
      <c r="J35" s="165">
        <f t="shared" si="6"/>
        <v>-7.3232323232323204E-2</v>
      </c>
      <c r="K35" s="164">
        <f>H35/H25</f>
        <v>1.0819788124766604E-2</v>
      </c>
    </row>
    <row r="36" spans="2:11" x14ac:dyDescent="0.25">
      <c r="B36" s="162" t="s">
        <v>131</v>
      </c>
      <c r="C36" s="163">
        <v>3722</v>
      </c>
      <c r="D36" s="163">
        <v>143</v>
      </c>
      <c r="E36" s="163">
        <v>1133</v>
      </c>
      <c r="F36" s="163">
        <v>2379</v>
      </c>
      <c r="G36" s="163">
        <v>2451</v>
      </c>
      <c r="H36" s="163">
        <v>2280</v>
      </c>
      <c r="I36" s="164">
        <f t="shared" si="5"/>
        <v>-6.9767441860465129E-2</v>
      </c>
      <c r="J36" s="165">
        <f t="shared" si="6"/>
        <v>-0.3874261149919398</v>
      </c>
      <c r="K36" s="164">
        <f>H36/H25</f>
        <v>1.1203050374417736E-2</v>
      </c>
    </row>
    <row r="37" spans="2:11" x14ac:dyDescent="0.25">
      <c r="B37" s="168" t="s">
        <v>145</v>
      </c>
      <c r="C37" s="169">
        <f t="shared" ref="C37:H37" si="7">C29-SUM(C30:C36)</f>
        <v>36828</v>
      </c>
      <c r="D37" s="169">
        <f t="shared" si="7"/>
        <v>4554</v>
      </c>
      <c r="E37" s="169">
        <f t="shared" si="7"/>
        <v>27104</v>
      </c>
      <c r="F37" s="169">
        <f t="shared" si="7"/>
        <v>34192</v>
      </c>
      <c r="G37" s="169">
        <f t="shared" si="7"/>
        <v>37983</v>
      </c>
      <c r="H37" s="169">
        <f t="shared" si="7"/>
        <v>40350</v>
      </c>
      <c r="I37" s="170">
        <f t="shared" si="5"/>
        <v>6.2317352499802636E-2</v>
      </c>
      <c r="J37" s="171">
        <f t="shared" si="6"/>
        <v>9.5633756924079494E-2</v>
      </c>
      <c r="K37" s="170">
        <f>H37/H25</f>
        <v>0.19826450991568231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129622</v>
      </c>
      <c r="D39" s="176">
        <v>23902</v>
      </c>
      <c r="E39" s="176">
        <v>102187</v>
      </c>
      <c r="F39" s="176">
        <v>133462</v>
      </c>
      <c r="G39" s="176">
        <v>142059</v>
      </c>
      <c r="H39" s="176">
        <v>146652</v>
      </c>
      <c r="I39" s="177">
        <f t="shared" ref="I39:I51" si="8">IFERROR(H39/G39-1,"-")</f>
        <v>3.2331636855109425E-2</v>
      </c>
      <c r="J39" s="177">
        <f t="shared" ref="J39:J51" si="9">IFERROR(H39/C39-1,"-")</f>
        <v>0.13138201848451647</v>
      </c>
      <c r="K39" s="177">
        <f>H39/H39</f>
        <v>1</v>
      </c>
    </row>
    <row r="40" spans="2:11" x14ac:dyDescent="0.25">
      <c r="B40" s="157" t="s">
        <v>97</v>
      </c>
      <c r="C40" s="158">
        <v>11594</v>
      </c>
      <c r="D40" s="158">
        <v>8278</v>
      </c>
      <c r="E40" s="158">
        <v>8315</v>
      </c>
      <c r="F40" s="158">
        <v>10513</v>
      </c>
      <c r="G40" s="158">
        <v>10987</v>
      </c>
      <c r="H40" s="158">
        <v>10782</v>
      </c>
      <c r="I40" s="159">
        <f t="shared" si="8"/>
        <v>-1.8658414489851616E-2</v>
      </c>
      <c r="J40" s="160">
        <f t="shared" si="9"/>
        <v>-7.0036225633948623E-2</v>
      </c>
      <c r="K40" s="159">
        <f>H40/H39</f>
        <v>7.3520988462482617E-2</v>
      </c>
    </row>
    <row r="41" spans="2:11" x14ac:dyDescent="0.25">
      <c r="B41" s="162" t="s">
        <v>103</v>
      </c>
      <c r="C41" s="163">
        <v>4940</v>
      </c>
      <c r="D41" s="163">
        <v>4548</v>
      </c>
      <c r="E41" s="163">
        <v>3017</v>
      </c>
      <c r="F41" s="163">
        <v>3332</v>
      </c>
      <c r="G41" s="163">
        <v>4846</v>
      </c>
      <c r="H41" s="163">
        <v>4334</v>
      </c>
      <c r="I41" s="164">
        <f t="shared" si="8"/>
        <v>-0.10565414775072224</v>
      </c>
      <c r="J41" s="165">
        <f t="shared" si="9"/>
        <v>-0.12267206477732795</v>
      </c>
      <c r="K41" s="164">
        <f>H41/H39</f>
        <v>2.9552955295529554E-2</v>
      </c>
    </row>
    <row r="42" spans="2:11" x14ac:dyDescent="0.25">
      <c r="B42" s="162" t="s">
        <v>100</v>
      </c>
      <c r="C42" s="163">
        <v>6654</v>
      </c>
      <c r="D42" s="163">
        <v>3730</v>
      </c>
      <c r="E42" s="163">
        <v>5298</v>
      </c>
      <c r="F42" s="163">
        <v>7181</v>
      </c>
      <c r="G42" s="163">
        <v>6141</v>
      </c>
      <c r="H42" s="163">
        <v>6448</v>
      </c>
      <c r="I42" s="164">
        <f t="shared" si="8"/>
        <v>4.9991858003582523E-2</v>
      </c>
      <c r="J42" s="165">
        <f t="shared" si="9"/>
        <v>-3.0958821761346567E-2</v>
      </c>
      <c r="K42" s="164">
        <f>H42/H39</f>
        <v>4.3968033166953059E-2</v>
      </c>
    </row>
    <row r="43" spans="2:11" x14ac:dyDescent="0.25">
      <c r="B43" s="157" t="s">
        <v>107</v>
      </c>
      <c r="C43" s="158">
        <v>118028</v>
      </c>
      <c r="D43" s="158">
        <v>15624</v>
      </c>
      <c r="E43" s="158">
        <v>93872</v>
      </c>
      <c r="F43" s="158">
        <v>122949</v>
      </c>
      <c r="G43" s="158">
        <v>131072</v>
      </c>
      <c r="H43" s="158">
        <v>135870</v>
      </c>
      <c r="I43" s="159">
        <f t="shared" si="8"/>
        <v>3.66058349609375E-2</v>
      </c>
      <c r="J43" s="160">
        <f t="shared" si="9"/>
        <v>0.15116751957162711</v>
      </c>
      <c r="K43" s="159">
        <f>H43/H39</f>
        <v>0.92647901153751744</v>
      </c>
    </row>
    <row r="44" spans="2:11" x14ac:dyDescent="0.25">
      <c r="B44" s="162" t="s">
        <v>110</v>
      </c>
      <c r="C44" s="163">
        <v>65325</v>
      </c>
      <c r="D44" s="163">
        <v>7316</v>
      </c>
      <c r="E44" s="163">
        <v>43972</v>
      </c>
      <c r="F44" s="163">
        <v>68112</v>
      </c>
      <c r="G44" s="163">
        <v>71602</v>
      </c>
      <c r="H44" s="163">
        <v>74208</v>
      </c>
      <c r="I44" s="164">
        <f t="shared" si="8"/>
        <v>3.6395631406944018E-2</v>
      </c>
      <c r="J44" s="165">
        <f t="shared" si="9"/>
        <v>0.13598163030998855</v>
      </c>
      <c r="K44" s="164">
        <f>H44/H39</f>
        <v>0.50601423778741506</v>
      </c>
    </row>
    <row r="45" spans="2:11" x14ac:dyDescent="0.25">
      <c r="B45" s="162" t="s">
        <v>113</v>
      </c>
      <c r="C45" s="163">
        <v>5279</v>
      </c>
      <c r="D45" s="163">
        <v>363</v>
      </c>
      <c r="E45" s="163">
        <v>4578</v>
      </c>
      <c r="F45" s="163">
        <v>3797</v>
      </c>
      <c r="G45" s="163">
        <v>4582</v>
      </c>
      <c r="H45" s="163">
        <v>4857</v>
      </c>
      <c r="I45" s="164">
        <f t="shared" si="8"/>
        <v>6.001745962461813E-2</v>
      </c>
      <c r="J45" s="165">
        <f t="shared" si="9"/>
        <v>-7.9939382458799058E-2</v>
      </c>
      <c r="K45" s="164">
        <f>H45/H39</f>
        <v>3.3119221013010389E-2</v>
      </c>
    </row>
    <row r="46" spans="2:11" x14ac:dyDescent="0.25">
      <c r="B46" s="162" t="s">
        <v>116</v>
      </c>
      <c r="C46" s="163">
        <v>2300</v>
      </c>
      <c r="D46" s="163">
        <v>1434</v>
      </c>
      <c r="E46" s="163">
        <v>2859</v>
      </c>
      <c r="F46" s="163">
        <v>3111</v>
      </c>
      <c r="G46" s="163">
        <v>3425</v>
      </c>
      <c r="H46" s="163">
        <v>3183</v>
      </c>
      <c r="I46" s="164">
        <f t="shared" si="8"/>
        <v>-7.0656934306569386E-2</v>
      </c>
      <c r="J46" s="165">
        <f t="shared" si="9"/>
        <v>0.38391304347826094</v>
      </c>
      <c r="K46" s="164">
        <f>H46/H39</f>
        <v>2.1704443171589885E-2</v>
      </c>
    </row>
    <row r="47" spans="2:11" x14ac:dyDescent="0.25">
      <c r="B47" s="162" t="s">
        <v>123</v>
      </c>
      <c r="C47" s="163">
        <v>5538</v>
      </c>
      <c r="D47" s="163">
        <v>300</v>
      </c>
      <c r="E47" s="163">
        <v>7622</v>
      </c>
      <c r="F47" s="163">
        <v>5171</v>
      </c>
      <c r="G47" s="163">
        <v>6460</v>
      </c>
      <c r="H47" s="163">
        <v>7247</v>
      </c>
      <c r="I47" s="164">
        <f t="shared" si="8"/>
        <v>0.12182662538699685</v>
      </c>
      <c r="J47" s="165">
        <f t="shared" si="9"/>
        <v>0.30859516070783677</v>
      </c>
      <c r="K47" s="164">
        <f>H47/H39</f>
        <v>4.9416305266890323E-2</v>
      </c>
    </row>
    <row r="48" spans="2:11" x14ac:dyDescent="0.25">
      <c r="B48" s="162" t="s">
        <v>119</v>
      </c>
      <c r="C48" s="163">
        <v>4373</v>
      </c>
      <c r="D48" s="163">
        <v>1327</v>
      </c>
      <c r="E48" s="163">
        <v>5467</v>
      </c>
      <c r="F48" s="163">
        <v>4578</v>
      </c>
      <c r="G48" s="163">
        <v>5249</v>
      </c>
      <c r="H48" s="163">
        <v>4872</v>
      </c>
      <c r="I48" s="164">
        <f t="shared" si="8"/>
        <v>-7.1823204419889541E-2</v>
      </c>
      <c r="J48" s="165">
        <f t="shared" si="9"/>
        <v>0.11410930711182266</v>
      </c>
      <c r="K48" s="164">
        <f>H48/H39</f>
        <v>3.3221503968578675E-2</v>
      </c>
    </row>
    <row r="49" spans="2:11" x14ac:dyDescent="0.25">
      <c r="B49" s="162" t="s">
        <v>128</v>
      </c>
      <c r="C49" s="163">
        <v>2034</v>
      </c>
      <c r="D49" s="163">
        <v>34</v>
      </c>
      <c r="E49" s="163">
        <v>2522</v>
      </c>
      <c r="F49" s="163">
        <v>2265</v>
      </c>
      <c r="G49" s="163">
        <v>2162</v>
      </c>
      <c r="H49" s="163">
        <v>1727</v>
      </c>
      <c r="I49" s="164">
        <f t="shared" si="8"/>
        <v>-0.20120259019426456</v>
      </c>
      <c r="J49" s="165">
        <f t="shared" si="9"/>
        <v>-0.15093411996066863</v>
      </c>
      <c r="K49" s="164">
        <f>H49/H39</f>
        <v>1.1776177617761776E-2</v>
      </c>
    </row>
    <row r="50" spans="2:11" x14ac:dyDescent="0.25">
      <c r="B50" s="162" t="s">
        <v>131</v>
      </c>
      <c r="C50" s="163">
        <v>4008</v>
      </c>
      <c r="D50" s="163">
        <v>360</v>
      </c>
      <c r="E50" s="163">
        <v>1740</v>
      </c>
      <c r="F50" s="163">
        <v>2301</v>
      </c>
      <c r="G50" s="163">
        <v>2651</v>
      </c>
      <c r="H50" s="163">
        <v>2162</v>
      </c>
      <c r="I50" s="164">
        <f t="shared" si="8"/>
        <v>-0.18445869483213884</v>
      </c>
      <c r="J50" s="165">
        <f t="shared" si="9"/>
        <v>-0.46057884231536927</v>
      </c>
      <c r="K50" s="164">
        <f>H50/H39</f>
        <v>1.4742383329242015E-2</v>
      </c>
    </row>
    <row r="51" spans="2:11" x14ac:dyDescent="0.25">
      <c r="B51" s="168" t="s">
        <v>145</v>
      </c>
      <c r="C51" s="169">
        <f t="shared" ref="C51:H51" si="10">C43-SUM(C44:C50)</f>
        <v>29171</v>
      </c>
      <c r="D51" s="169">
        <f t="shared" si="10"/>
        <v>4490</v>
      </c>
      <c r="E51" s="169">
        <f t="shared" si="10"/>
        <v>25112</v>
      </c>
      <c r="F51" s="169">
        <f t="shared" si="10"/>
        <v>33614</v>
      </c>
      <c r="G51" s="169">
        <f t="shared" si="10"/>
        <v>34941</v>
      </c>
      <c r="H51" s="169">
        <f t="shared" si="10"/>
        <v>37614</v>
      </c>
      <c r="I51" s="170">
        <f t="shared" si="8"/>
        <v>7.6500386365587758E-2</v>
      </c>
      <c r="J51" s="171">
        <f t="shared" si="9"/>
        <v>0.28943128449487499</v>
      </c>
      <c r="K51" s="170">
        <f>H51/H39</f>
        <v>0.25648473938302924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4013</v>
      </c>
      <c r="D53" s="176">
        <v>298</v>
      </c>
      <c r="E53" s="176">
        <v>3543</v>
      </c>
      <c r="F53" s="176">
        <v>3705</v>
      </c>
      <c r="G53" s="176">
        <v>4644</v>
      </c>
      <c r="H53" s="176">
        <v>4440</v>
      </c>
      <c r="I53" s="177">
        <f t="shared" ref="I53:I65" si="11">IFERROR(H53/G53-1,"-")</f>
        <v>-4.3927648578811374E-2</v>
      </c>
      <c r="J53" s="177">
        <f t="shared" ref="J53:J65" si="12">IFERROR(H53/C53-1,"-")</f>
        <v>0.10640418639421889</v>
      </c>
      <c r="K53" s="177">
        <f>H53/H53</f>
        <v>1</v>
      </c>
    </row>
    <row r="54" spans="2:11" x14ac:dyDescent="0.25">
      <c r="B54" s="157" t="s">
        <v>97</v>
      </c>
      <c r="C54" s="158">
        <v>920</v>
      </c>
      <c r="D54" s="158">
        <v>124</v>
      </c>
      <c r="E54" s="158">
        <v>655</v>
      </c>
      <c r="F54" s="158">
        <v>662</v>
      </c>
      <c r="G54" s="158">
        <v>1117</v>
      </c>
      <c r="H54" s="158">
        <v>1125</v>
      </c>
      <c r="I54" s="159">
        <f t="shared" si="11"/>
        <v>7.1620411817368002E-3</v>
      </c>
      <c r="J54" s="160">
        <f t="shared" si="12"/>
        <v>0.22282608695652173</v>
      </c>
      <c r="K54" s="159">
        <f>H54/H53</f>
        <v>0.2533783783783784</v>
      </c>
    </row>
    <row r="55" spans="2:11" x14ac:dyDescent="0.25">
      <c r="B55" s="162" t="s">
        <v>103</v>
      </c>
      <c r="C55" s="163">
        <v>311</v>
      </c>
      <c r="D55" s="163">
        <v>98</v>
      </c>
      <c r="E55" s="163">
        <v>347</v>
      </c>
      <c r="F55" s="163">
        <v>406</v>
      </c>
      <c r="G55" s="163">
        <v>649</v>
      </c>
      <c r="H55" s="163">
        <v>804</v>
      </c>
      <c r="I55" s="164">
        <f t="shared" si="11"/>
        <v>0.23882896764252703</v>
      </c>
      <c r="J55" s="165">
        <f t="shared" si="12"/>
        <v>1.585209003215434</v>
      </c>
      <c r="K55" s="164">
        <f>H55/H53</f>
        <v>0.18108108108108109</v>
      </c>
    </row>
    <row r="56" spans="2:11" x14ac:dyDescent="0.25">
      <c r="B56" s="162" t="s">
        <v>100</v>
      </c>
      <c r="C56" s="163">
        <v>609</v>
      </c>
      <c r="D56" s="163">
        <v>26</v>
      </c>
      <c r="E56" s="163">
        <v>308</v>
      </c>
      <c r="F56" s="163">
        <v>256</v>
      </c>
      <c r="G56" s="163">
        <v>468</v>
      </c>
      <c r="H56" s="163">
        <v>321</v>
      </c>
      <c r="I56" s="164">
        <f t="shared" si="11"/>
        <v>-0.3141025641025641</v>
      </c>
      <c r="J56" s="165">
        <f t="shared" si="12"/>
        <v>-0.47290640394088668</v>
      </c>
      <c r="K56" s="164">
        <f>H56/H53</f>
        <v>7.2297297297297294E-2</v>
      </c>
    </row>
    <row r="57" spans="2:11" x14ac:dyDescent="0.25">
      <c r="B57" s="157" t="s">
        <v>107</v>
      </c>
      <c r="C57" s="158">
        <v>3093</v>
      </c>
      <c r="D57" s="158">
        <v>174</v>
      </c>
      <c r="E57" s="158">
        <v>2888</v>
      </c>
      <c r="F57" s="158">
        <v>3043</v>
      </c>
      <c r="G57" s="158">
        <v>3527</v>
      </c>
      <c r="H57" s="158">
        <v>3315</v>
      </c>
      <c r="I57" s="159">
        <f t="shared" si="11"/>
        <v>-6.0107740289197631E-2</v>
      </c>
      <c r="J57" s="160">
        <f t="shared" si="12"/>
        <v>7.1774975751697445E-2</v>
      </c>
      <c r="K57" s="159">
        <f>H57/H53</f>
        <v>0.7466216216216216</v>
      </c>
    </row>
    <row r="58" spans="2:11" x14ac:dyDescent="0.25">
      <c r="B58" s="162" t="s">
        <v>110</v>
      </c>
      <c r="C58" s="163">
        <v>1023</v>
      </c>
      <c r="D58" s="163">
        <v>23</v>
      </c>
      <c r="E58" s="163">
        <v>887</v>
      </c>
      <c r="F58" s="163">
        <v>1071</v>
      </c>
      <c r="G58" s="163">
        <v>983</v>
      </c>
      <c r="H58" s="163">
        <v>1149</v>
      </c>
      <c r="I58" s="164">
        <f t="shared" si="11"/>
        <v>0.16887080366225837</v>
      </c>
      <c r="J58" s="165">
        <f t="shared" si="12"/>
        <v>0.12316715542521983</v>
      </c>
      <c r="K58" s="164">
        <f>H58/H53</f>
        <v>0.25878378378378381</v>
      </c>
    </row>
    <row r="59" spans="2:11" x14ac:dyDescent="0.25">
      <c r="B59" s="162" t="s">
        <v>113</v>
      </c>
      <c r="C59" s="163">
        <v>971</v>
      </c>
      <c r="D59" s="163">
        <v>52</v>
      </c>
      <c r="E59" s="163">
        <v>814</v>
      </c>
      <c r="F59" s="163">
        <v>608</v>
      </c>
      <c r="G59" s="163">
        <v>740</v>
      </c>
      <c r="H59" s="163">
        <v>655</v>
      </c>
      <c r="I59" s="164">
        <f t="shared" si="11"/>
        <v>-0.11486486486486491</v>
      </c>
      <c r="J59" s="165">
        <f t="shared" si="12"/>
        <v>-0.32543769309989701</v>
      </c>
      <c r="K59" s="164">
        <f>H59/H53</f>
        <v>0.14752252252252251</v>
      </c>
    </row>
    <row r="60" spans="2:11" x14ac:dyDescent="0.25">
      <c r="B60" s="162" t="s">
        <v>116</v>
      </c>
      <c r="C60" s="163">
        <v>105</v>
      </c>
      <c r="D60" s="163">
        <v>8</v>
      </c>
      <c r="E60" s="163">
        <v>355</v>
      </c>
      <c r="F60" s="163">
        <v>306</v>
      </c>
      <c r="G60" s="163">
        <v>297</v>
      </c>
      <c r="H60" s="163">
        <v>274</v>
      </c>
      <c r="I60" s="164">
        <f t="shared" si="11"/>
        <v>-7.7441077441077422E-2</v>
      </c>
      <c r="J60" s="165">
        <f t="shared" si="12"/>
        <v>1.6095238095238096</v>
      </c>
      <c r="K60" s="164">
        <f>H60/H53</f>
        <v>6.1711711711711713E-2</v>
      </c>
    </row>
    <row r="61" spans="2:11" x14ac:dyDescent="0.25">
      <c r="B61" s="162" t="s">
        <v>123</v>
      </c>
      <c r="C61" s="163">
        <v>61</v>
      </c>
      <c r="D61" s="163">
        <v>4</v>
      </c>
      <c r="E61" s="163">
        <v>61</v>
      </c>
      <c r="F61" s="163">
        <v>118</v>
      </c>
      <c r="G61" s="163">
        <v>144</v>
      </c>
      <c r="H61" s="163">
        <v>110</v>
      </c>
      <c r="I61" s="164">
        <f t="shared" si="11"/>
        <v>-0.23611111111111116</v>
      </c>
      <c r="J61" s="165">
        <f t="shared" si="12"/>
        <v>0.80327868852459017</v>
      </c>
      <c r="K61" s="164">
        <f>H61/H53</f>
        <v>2.4774774774774775E-2</v>
      </c>
    </row>
    <row r="62" spans="2:11" x14ac:dyDescent="0.25">
      <c r="B62" s="162" t="s">
        <v>119</v>
      </c>
      <c r="C62" s="163">
        <v>44</v>
      </c>
      <c r="D62" s="163">
        <v>4</v>
      </c>
      <c r="E62" s="163">
        <v>73</v>
      </c>
      <c r="F62" s="163">
        <v>14</v>
      </c>
      <c r="G62" s="163">
        <v>75</v>
      </c>
      <c r="H62" s="163">
        <v>91</v>
      </c>
      <c r="I62" s="164">
        <f t="shared" si="11"/>
        <v>0.21333333333333337</v>
      </c>
      <c r="J62" s="165">
        <f t="shared" si="12"/>
        <v>1.0681818181818183</v>
      </c>
      <c r="K62" s="164">
        <f>H62/H53</f>
        <v>2.0495495495495494E-2</v>
      </c>
    </row>
    <row r="63" spans="2:11" x14ac:dyDescent="0.25">
      <c r="B63" s="162" t="s">
        <v>128</v>
      </c>
      <c r="C63" s="163">
        <v>8</v>
      </c>
      <c r="D63" s="163">
        <v>0</v>
      </c>
      <c r="E63" s="163">
        <v>5</v>
      </c>
      <c r="F63" s="163">
        <v>8</v>
      </c>
      <c r="G63" s="163">
        <v>17</v>
      </c>
      <c r="H63" s="163">
        <v>4</v>
      </c>
      <c r="I63" s="164">
        <f t="shared" si="11"/>
        <v>-0.76470588235294112</v>
      </c>
      <c r="J63" s="165">
        <f t="shared" si="12"/>
        <v>-0.5</v>
      </c>
      <c r="K63" s="164">
        <f>H63/H53</f>
        <v>9.0090090090090091E-4</v>
      </c>
    </row>
    <row r="64" spans="2:11" x14ac:dyDescent="0.25">
      <c r="B64" s="162" t="s">
        <v>131</v>
      </c>
      <c r="C64" s="163">
        <v>20</v>
      </c>
      <c r="D64" s="163">
        <v>6</v>
      </c>
      <c r="E64" s="163">
        <v>21</v>
      </c>
      <c r="F64" s="163">
        <v>13</v>
      </c>
      <c r="G64" s="163">
        <v>16</v>
      </c>
      <c r="H64" s="163">
        <v>8</v>
      </c>
      <c r="I64" s="164">
        <f t="shared" si="11"/>
        <v>-0.5</v>
      </c>
      <c r="J64" s="165">
        <f t="shared" si="12"/>
        <v>-0.6</v>
      </c>
      <c r="K64" s="164">
        <f>H64/H53</f>
        <v>1.8018018018018018E-3</v>
      </c>
    </row>
    <row r="65" spans="2:11" x14ac:dyDescent="0.25">
      <c r="B65" s="168" t="s">
        <v>145</v>
      </c>
      <c r="C65" s="169">
        <f t="shared" ref="C65:H65" si="13">C57-SUM(C58:C64)</f>
        <v>861</v>
      </c>
      <c r="D65" s="169">
        <f t="shared" si="13"/>
        <v>77</v>
      </c>
      <c r="E65" s="169">
        <f t="shared" si="13"/>
        <v>672</v>
      </c>
      <c r="F65" s="169">
        <f t="shared" si="13"/>
        <v>905</v>
      </c>
      <c r="G65" s="169">
        <f t="shared" si="13"/>
        <v>1255</v>
      </c>
      <c r="H65" s="169">
        <f t="shared" si="13"/>
        <v>1024</v>
      </c>
      <c r="I65" s="170">
        <f t="shared" si="11"/>
        <v>-0.18406374501992029</v>
      </c>
      <c r="J65" s="171">
        <f t="shared" si="12"/>
        <v>0.18931475029036005</v>
      </c>
      <c r="K65" s="170">
        <f>H65/H53</f>
        <v>0.23063063063063063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14352</v>
      </c>
      <c r="D67" s="176">
        <v>4852</v>
      </c>
      <c r="E67" s="176">
        <v>14701</v>
      </c>
      <c r="F67" s="176">
        <v>16163</v>
      </c>
      <c r="G67" s="176">
        <v>19106</v>
      </c>
      <c r="H67" s="176">
        <v>27860</v>
      </c>
      <c r="I67" s="177">
        <f t="shared" ref="I67:I79" si="14">IFERROR(H67/G67-1,"-")</f>
        <v>0.45818067622736303</v>
      </c>
      <c r="J67" s="177">
        <f t="shared" ref="J67:J79" si="15">IFERROR(H67/C67-1,"-")</f>
        <v>0.94119286510590849</v>
      </c>
      <c r="K67" s="177">
        <f>H67/H67</f>
        <v>1</v>
      </c>
    </row>
    <row r="68" spans="2:11" x14ac:dyDescent="0.25">
      <c r="B68" s="157" t="s">
        <v>97</v>
      </c>
      <c r="C68" s="158">
        <v>3812</v>
      </c>
      <c r="D68" s="158">
        <v>3376</v>
      </c>
      <c r="E68" s="158">
        <v>4760</v>
      </c>
      <c r="F68" s="158">
        <v>1317</v>
      </c>
      <c r="G68" s="158">
        <v>1873</v>
      </c>
      <c r="H68" s="158">
        <v>5408</v>
      </c>
      <c r="I68" s="159">
        <f t="shared" si="14"/>
        <v>1.8873465029364658</v>
      </c>
      <c r="J68" s="160">
        <f t="shared" si="15"/>
        <v>0.41867785939139557</v>
      </c>
      <c r="K68" s="159">
        <f>H68/H67</f>
        <v>0.19411342426417802</v>
      </c>
    </row>
    <row r="69" spans="2:11" x14ac:dyDescent="0.25">
      <c r="B69" s="162" t="s">
        <v>103</v>
      </c>
      <c r="C69" s="163">
        <v>2220</v>
      </c>
      <c r="D69" s="163">
        <v>1137</v>
      </c>
      <c r="E69" s="163">
        <v>3722</v>
      </c>
      <c r="F69" s="163">
        <v>339</v>
      </c>
      <c r="G69" s="163">
        <v>132</v>
      </c>
      <c r="H69" s="163">
        <v>3070</v>
      </c>
      <c r="I69" s="164">
        <f t="shared" si="14"/>
        <v>22.257575757575758</v>
      </c>
      <c r="J69" s="165">
        <f t="shared" si="15"/>
        <v>0.38288288288288297</v>
      </c>
      <c r="K69" s="164">
        <f>H69/H67</f>
        <v>0.11019382627422829</v>
      </c>
    </row>
    <row r="70" spans="2:11" x14ac:dyDescent="0.25">
      <c r="B70" s="162" t="s">
        <v>100</v>
      </c>
      <c r="C70" s="163">
        <v>1592</v>
      </c>
      <c r="D70" s="163">
        <v>2239</v>
      </c>
      <c r="E70" s="163">
        <v>1038</v>
      </c>
      <c r="F70" s="163">
        <v>978</v>
      </c>
      <c r="G70" s="163">
        <v>1741</v>
      </c>
      <c r="H70" s="163">
        <v>2338</v>
      </c>
      <c r="I70" s="164">
        <f t="shared" si="14"/>
        <v>0.34290637564618032</v>
      </c>
      <c r="J70" s="165">
        <f t="shared" si="15"/>
        <v>0.46859296482412049</v>
      </c>
      <c r="K70" s="164">
        <f>H70/H67</f>
        <v>8.3919597989949746E-2</v>
      </c>
    </row>
    <row r="71" spans="2:11" x14ac:dyDescent="0.25">
      <c r="B71" s="157" t="s">
        <v>107</v>
      </c>
      <c r="C71" s="158">
        <v>10540</v>
      </c>
      <c r="D71" s="158">
        <v>1476</v>
      </c>
      <c r="E71" s="158">
        <v>9941</v>
      </c>
      <c r="F71" s="158">
        <v>14846</v>
      </c>
      <c r="G71" s="158">
        <v>17233</v>
      </c>
      <c r="H71" s="158">
        <v>22452</v>
      </c>
      <c r="I71" s="159">
        <f t="shared" si="14"/>
        <v>0.30284918470376598</v>
      </c>
      <c r="J71" s="160">
        <f t="shared" si="15"/>
        <v>1.130170777988615</v>
      </c>
      <c r="K71" s="159">
        <f>H71/H67</f>
        <v>0.80588657573582201</v>
      </c>
    </row>
    <row r="72" spans="2:11" x14ac:dyDescent="0.25">
      <c r="B72" s="162" t="s">
        <v>110</v>
      </c>
      <c r="C72" s="163">
        <v>4173</v>
      </c>
      <c r="D72" s="163">
        <v>555</v>
      </c>
      <c r="E72" s="163">
        <v>4955</v>
      </c>
      <c r="F72" s="163">
        <v>6243</v>
      </c>
      <c r="G72" s="163">
        <v>5025</v>
      </c>
      <c r="H72" s="163">
        <v>8352</v>
      </c>
      <c r="I72" s="164">
        <f t="shared" si="14"/>
        <v>0.66208955223880595</v>
      </c>
      <c r="J72" s="165">
        <f t="shared" si="15"/>
        <v>1.0014378145219265</v>
      </c>
      <c r="K72" s="164">
        <f>H72/H67</f>
        <v>0.29978463747307971</v>
      </c>
    </row>
    <row r="73" spans="2:11" x14ac:dyDescent="0.25">
      <c r="B73" s="162" t="s">
        <v>113</v>
      </c>
      <c r="C73" s="163">
        <v>1605</v>
      </c>
      <c r="D73" s="163">
        <v>116</v>
      </c>
      <c r="E73" s="163">
        <v>1083</v>
      </c>
      <c r="F73" s="163">
        <v>445</v>
      </c>
      <c r="G73" s="163">
        <v>879</v>
      </c>
      <c r="H73" s="163">
        <v>1231</v>
      </c>
      <c r="I73" s="164">
        <f t="shared" si="14"/>
        <v>0.40045506257110364</v>
      </c>
      <c r="J73" s="165">
        <f t="shared" si="15"/>
        <v>-0.23302180685358254</v>
      </c>
      <c r="K73" s="164">
        <f>H73/H67</f>
        <v>4.4185211773151468E-2</v>
      </c>
    </row>
    <row r="74" spans="2:11" x14ac:dyDescent="0.25">
      <c r="B74" s="162" t="s">
        <v>116</v>
      </c>
      <c r="C74" s="163">
        <v>1541</v>
      </c>
      <c r="D74" s="163">
        <v>222</v>
      </c>
      <c r="E74" s="163">
        <v>951</v>
      </c>
      <c r="F74" s="163">
        <v>3483</v>
      </c>
      <c r="G74" s="163">
        <v>4362</v>
      </c>
      <c r="H74" s="163">
        <v>4324</v>
      </c>
      <c r="I74" s="164">
        <f t="shared" si="14"/>
        <v>-8.7116001834021128E-3</v>
      </c>
      <c r="J74" s="165">
        <f t="shared" si="15"/>
        <v>1.8059701492537314</v>
      </c>
      <c r="K74" s="164">
        <f>H74/H67</f>
        <v>0.1552045944005743</v>
      </c>
    </row>
    <row r="75" spans="2:11" x14ac:dyDescent="0.25">
      <c r="B75" s="162" t="s">
        <v>123</v>
      </c>
      <c r="C75" s="163">
        <v>176</v>
      </c>
      <c r="D75" s="163">
        <v>9</v>
      </c>
      <c r="E75" s="163">
        <v>1092</v>
      </c>
      <c r="F75" s="163">
        <v>280</v>
      </c>
      <c r="G75" s="163">
        <v>418</v>
      </c>
      <c r="H75" s="163">
        <v>1121</v>
      </c>
      <c r="I75" s="164">
        <f t="shared" si="14"/>
        <v>1.6818181818181817</v>
      </c>
      <c r="J75" s="165">
        <f t="shared" si="15"/>
        <v>5.3693181818181817</v>
      </c>
      <c r="K75" s="164">
        <f>H75/H67</f>
        <v>4.0236898779612347E-2</v>
      </c>
    </row>
    <row r="76" spans="2:11" x14ac:dyDescent="0.25">
      <c r="B76" s="162" t="s">
        <v>119</v>
      </c>
      <c r="C76" s="163">
        <v>268</v>
      </c>
      <c r="D76" s="163">
        <v>149</v>
      </c>
      <c r="E76" s="163">
        <v>267</v>
      </c>
      <c r="F76" s="163">
        <v>213</v>
      </c>
      <c r="G76" s="163">
        <v>304</v>
      </c>
      <c r="H76" s="163">
        <v>590</v>
      </c>
      <c r="I76" s="164">
        <f t="shared" si="14"/>
        <v>0.94078947368421062</v>
      </c>
      <c r="J76" s="165">
        <f t="shared" si="15"/>
        <v>1.2014925373134329</v>
      </c>
      <c r="K76" s="164">
        <f>H76/H67</f>
        <v>2.1177315147164394E-2</v>
      </c>
    </row>
    <row r="77" spans="2:11" x14ac:dyDescent="0.25">
      <c r="B77" s="162" t="s">
        <v>128</v>
      </c>
      <c r="C77" s="163">
        <v>360</v>
      </c>
      <c r="D77" s="163">
        <v>2</v>
      </c>
      <c r="E77" s="163">
        <v>110</v>
      </c>
      <c r="F77" s="163">
        <v>352</v>
      </c>
      <c r="G77" s="163">
        <v>284</v>
      </c>
      <c r="H77" s="163">
        <v>256</v>
      </c>
      <c r="I77" s="164">
        <f t="shared" si="14"/>
        <v>-9.8591549295774628E-2</v>
      </c>
      <c r="J77" s="165">
        <f t="shared" si="15"/>
        <v>-0.28888888888888886</v>
      </c>
      <c r="K77" s="164">
        <f>H77/H67</f>
        <v>9.1888011486001443E-3</v>
      </c>
    </row>
    <row r="78" spans="2:11" x14ac:dyDescent="0.25">
      <c r="B78" s="162" t="s">
        <v>131</v>
      </c>
      <c r="C78" s="163">
        <v>292</v>
      </c>
      <c r="D78" s="163">
        <v>77</v>
      </c>
      <c r="E78" s="163">
        <v>55</v>
      </c>
      <c r="F78" s="163">
        <v>48</v>
      </c>
      <c r="G78" s="163">
        <v>95</v>
      </c>
      <c r="H78" s="163">
        <v>150</v>
      </c>
      <c r="I78" s="164">
        <f t="shared" si="14"/>
        <v>0.57894736842105265</v>
      </c>
      <c r="J78" s="165">
        <f t="shared" si="15"/>
        <v>-0.48630136986301364</v>
      </c>
      <c r="K78" s="164">
        <f>H78/H67</f>
        <v>5.3840631730078968E-3</v>
      </c>
    </row>
    <row r="79" spans="2:11" x14ac:dyDescent="0.25">
      <c r="B79" s="168" t="s">
        <v>145</v>
      </c>
      <c r="C79" s="169">
        <f t="shared" ref="C79:H79" si="16">C71-SUM(C72:C78)</f>
        <v>2125</v>
      </c>
      <c r="D79" s="169">
        <f t="shared" si="16"/>
        <v>346</v>
      </c>
      <c r="E79" s="169">
        <f t="shared" si="16"/>
        <v>1428</v>
      </c>
      <c r="F79" s="169">
        <f t="shared" si="16"/>
        <v>3782</v>
      </c>
      <c r="G79" s="169">
        <f t="shared" si="16"/>
        <v>5866</v>
      </c>
      <c r="H79" s="169">
        <f t="shared" si="16"/>
        <v>6428</v>
      </c>
      <c r="I79" s="170">
        <f t="shared" si="14"/>
        <v>9.5806341629730563E-2</v>
      </c>
      <c r="J79" s="171">
        <f t="shared" si="15"/>
        <v>2.024941176470588</v>
      </c>
      <c r="K79" s="170">
        <f>H79/H67</f>
        <v>0.23072505384063172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77618</v>
      </c>
      <c r="D81" s="176">
        <v>15991</v>
      </c>
      <c r="E81" s="176">
        <v>58767</v>
      </c>
      <c r="F81" s="176">
        <v>73725</v>
      </c>
      <c r="G81" s="176">
        <v>81280</v>
      </c>
      <c r="H81" s="176">
        <v>93990</v>
      </c>
      <c r="I81" s="177">
        <f t="shared" ref="I81:I93" si="17">IFERROR(H81/G81-1,"-")</f>
        <v>0.15637303149606296</v>
      </c>
      <c r="J81" s="177">
        <f t="shared" ref="J81:J93" si="18">IFERROR(H81/C81-1,"-")</f>
        <v>0.21093045427606993</v>
      </c>
      <c r="K81" s="177">
        <f>H81/H81</f>
        <v>1</v>
      </c>
    </row>
    <row r="82" spans="2:11" x14ac:dyDescent="0.25">
      <c r="B82" s="157" t="s">
        <v>97</v>
      </c>
      <c r="C82" s="158">
        <v>31422</v>
      </c>
      <c r="D82" s="158">
        <v>11519</v>
      </c>
      <c r="E82" s="158">
        <v>26313</v>
      </c>
      <c r="F82" s="158">
        <v>33919</v>
      </c>
      <c r="G82" s="158">
        <v>29650</v>
      </c>
      <c r="H82" s="158">
        <v>33511</v>
      </c>
      <c r="I82" s="159">
        <f t="shared" si="17"/>
        <v>0.13021922428330512</v>
      </c>
      <c r="J82" s="160">
        <f t="shared" si="18"/>
        <v>6.6482082617274507E-2</v>
      </c>
      <c r="K82" s="159">
        <f>H82/H81</f>
        <v>0.35653792956697522</v>
      </c>
    </row>
    <row r="83" spans="2:11" x14ac:dyDescent="0.25">
      <c r="B83" s="162" t="s">
        <v>103</v>
      </c>
      <c r="C83" s="163">
        <v>6626</v>
      </c>
      <c r="D83" s="163">
        <v>4533</v>
      </c>
      <c r="E83" s="163">
        <v>10331</v>
      </c>
      <c r="F83" s="163">
        <v>11235</v>
      </c>
      <c r="G83" s="163">
        <v>6821</v>
      </c>
      <c r="H83" s="163">
        <v>8344</v>
      </c>
      <c r="I83" s="164">
        <f t="shared" si="17"/>
        <v>0.22328104383521485</v>
      </c>
      <c r="J83" s="165">
        <f t="shared" si="18"/>
        <v>0.25928161786900095</v>
      </c>
      <c r="K83" s="164">
        <f>H83/H81</f>
        <v>8.8775401638472182E-2</v>
      </c>
    </row>
    <row r="84" spans="2:11" x14ac:dyDescent="0.25">
      <c r="B84" s="162" t="s">
        <v>100</v>
      </c>
      <c r="C84" s="163">
        <v>24796</v>
      </c>
      <c r="D84" s="163">
        <v>6986</v>
      </c>
      <c r="E84" s="163">
        <v>15982</v>
      </c>
      <c r="F84" s="163">
        <v>22684</v>
      </c>
      <c r="G84" s="163">
        <v>22829</v>
      </c>
      <c r="H84" s="163">
        <v>25167</v>
      </c>
      <c r="I84" s="164">
        <f t="shared" si="17"/>
        <v>0.10241359674098738</v>
      </c>
      <c r="J84" s="165">
        <f t="shared" si="18"/>
        <v>1.4962090659783822E-2</v>
      </c>
      <c r="K84" s="164">
        <f>H84/H81</f>
        <v>0.26776252792850302</v>
      </c>
    </row>
    <row r="85" spans="2:11" x14ac:dyDescent="0.25">
      <c r="B85" s="157" t="s">
        <v>107</v>
      </c>
      <c r="C85" s="158">
        <v>46196</v>
      </c>
      <c r="D85" s="158">
        <v>4472</v>
      </c>
      <c r="E85" s="158">
        <v>32454</v>
      </c>
      <c r="F85" s="158">
        <v>39806</v>
      </c>
      <c r="G85" s="158">
        <v>51630</v>
      </c>
      <c r="H85" s="158">
        <v>60479</v>
      </c>
      <c r="I85" s="159">
        <f t="shared" si="17"/>
        <v>0.1713926012008522</v>
      </c>
      <c r="J85" s="160">
        <f t="shared" si="18"/>
        <v>0.30918261321326512</v>
      </c>
      <c r="K85" s="159">
        <f>H85/H81</f>
        <v>0.64346207043302484</v>
      </c>
    </row>
    <row r="86" spans="2:11" x14ac:dyDescent="0.25">
      <c r="B86" s="162" t="s">
        <v>110</v>
      </c>
      <c r="C86" s="163">
        <v>8071</v>
      </c>
      <c r="D86" s="163">
        <v>746</v>
      </c>
      <c r="E86" s="163">
        <v>4595</v>
      </c>
      <c r="F86" s="163">
        <v>8377</v>
      </c>
      <c r="G86" s="163">
        <v>11393</v>
      </c>
      <c r="H86" s="163">
        <v>12978</v>
      </c>
      <c r="I86" s="164">
        <f t="shared" si="17"/>
        <v>0.13912051259545333</v>
      </c>
      <c r="J86" s="165">
        <f t="shared" si="18"/>
        <v>0.60797918473547274</v>
      </c>
      <c r="K86" s="164">
        <f>H86/H81</f>
        <v>0.13807851899138207</v>
      </c>
    </row>
    <row r="87" spans="2:11" x14ac:dyDescent="0.25">
      <c r="B87" s="162" t="s">
        <v>113</v>
      </c>
      <c r="C87" s="163">
        <v>16236</v>
      </c>
      <c r="D87" s="163">
        <v>421</v>
      </c>
      <c r="E87" s="163">
        <v>11137</v>
      </c>
      <c r="F87" s="163">
        <v>11583</v>
      </c>
      <c r="G87" s="163">
        <v>13286</v>
      </c>
      <c r="H87" s="163">
        <v>16010</v>
      </c>
      <c r="I87" s="164">
        <f t="shared" si="17"/>
        <v>0.20502784886346537</v>
      </c>
      <c r="J87" s="165">
        <f t="shared" si="18"/>
        <v>-1.3919684651391928E-2</v>
      </c>
      <c r="K87" s="164">
        <f>H87/H81</f>
        <v>0.17033726992233217</v>
      </c>
    </row>
    <row r="88" spans="2:11" x14ac:dyDescent="0.25">
      <c r="B88" s="162" t="s">
        <v>116</v>
      </c>
      <c r="C88" s="163">
        <v>3045</v>
      </c>
      <c r="D88" s="163">
        <v>904</v>
      </c>
      <c r="E88" s="163">
        <v>3193</v>
      </c>
      <c r="F88" s="163">
        <v>3143</v>
      </c>
      <c r="G88" s="163">
        <v>5624</v>
      </c>
      <c r="H88" s="163">
        <v>6818</v>
      </c>
      <c r="I88" s="164">
        <f t="shared" si="17"/>
        <v>0.21230440967283082</v>
      </c>
      <c r="J88" s="165">
        <f t="shared" si="18"/>
        <v>1.2390804597701148</v>
      </c>
      <c r="K88" s="164">
        <f>H88/H81</f>
        <v>7.2539631875731467E-2</v>
      </c>
    </row>
    <row r="89" spans="2:11" x14ac:dyDescent="0.25">
      <c r="B89" s="162" t="s">
        <v>123</v>
      </c>
      <c r="C89" s="163">
        <v>852</v>
      </c>
      <c r="D89" s="163">
        <v>53</v>
      </c>
      <c r="E89" s="163">
        <v>1259</v>
      </c>
      <c r="F89" s="163">
        <v>1106</v>
      </c>
      <c r="G89" s="163">
        <v>1670</v>
      </c>
      <c r="H89" s="163">
        <v>2507</v>
      </c>
      <c r="I89" s="164">
        <f t="shared" si="17"/>
        <v>0.50119760479041919</v>
      </c>
      <c r="J89" s="165">
        <f t="shared" si="18"/>
        <v>1.942488262910798</v>
      </c>
      <c r="K89" s="164">
        <f>H89/H81</f>
        <v>2.6673050324502606E-2</v>
      </c>
    </row>
    <row r="90" spans="2:11" x14ac:dyDescent="0.25">
      <c r="B90" s="162" t="s">
        <v>119</v>
      </c>
      <c r="C90" s="163">
        <v>505</v>
      </c>
      <c r="D90" s="163">
        <v>205</v>
      </c>
      <c r="E90" s="163">
        <v>1067</v>
      </c>
      <c r="F90" s="163">
        <v>498</v>
      </c>
      <c r="G90" s="163">
        <v>809</v>
      </c>
      <c r="H90" s="163">
        <v>1014</v>
      </c>
      <c r="I90" s="164">
        <f t="shared" si="17"/>
        <v>0.25339925834363419</v>
      </c>
      <c r="J90" s="165">
        <f t="shared" si="18"/>
        <v>1.0079207920792079</v>
      </c>
      <c r="K90" s="164">
        <f>H90/H81</f>
        <v>1.0788381742738589E-2</v>
      </c>
    </row>
    <row r="91" spans="2:11" x14ac:dyDescent="0.25">
      <c r="B91" s="162" t="s">
        <v>128</v>
      </c>
      <c r="C91" s="163">
        <v>786</v>
      </c>
      <c r="D91" s="163">
        <v>7</v>
      </c>
      <c r="E91" s="163">
        <v>491</v>
      </c>
      <c r="F91" s="163">
        <v>960</v>
      </c>
      <c r="G91" s="163">
        <v>719</v>
      </c>
      <c r="H91" s="163">
        <v>675</v>
      </c>
      <c r="I91" s="164">
        <f t="shared" si="17"/>
        <v>-6.1196105702364445E-2</v>
      </c>
      <c r="J91" s="165">
        <f t="shared" si="18"/>
        <v>-0.14122137404580148</v>
      </c>
      <c r="K91" s="164">
        <f>H91/H81</f>
        <v>7.1816150654324925E-3</v>
      </c>
    </row>
    <row r="92" spans="2:11" x14ac:dyDescent="0.25">
      <c r="B92" s="162" t="s">
        <v>131</v>
      </c>
      <c r="C92" s="163">
        <v>1449</v>
      </c>
      <c r="D92" s="163">
        <v>50</v>
      </c>
      <c r="E92" s="163">
        <v>358</v>
      </c>
      <c r="F92" s="163">
        <v>978</v>
      </c>
      <c r="G92" s="163">
        <v>878</v>
      </c>
      <c r="H92" s="163">
        <v>644</v>
      </c>
      <c r="I92" s="164">
        <f t="shared" si="17"/>
        <v>-0.26651480637813207</v>
      </c>
      <c r="J92" s="165">
        <f t="shared" si="18"/>
        <v>-0.55555555555555558</v>
      </c>
      <c r="K92" s="164">
        <f>H92/H81</f>
        <v>6.8517927439089264E-3</v>
      </c>
    </row>
    <row r="93" spans="2:11" x14ac:dyDescent="0.25">
      <c r="B93" s="168" t="s">
        <v>145</v>
      </c>
      <c r="C93" s="169">
        <f t="shared" ref="C93:H93" si="19">C85-SUM(C86:C92)</f>
        <v>15252</v>
      </c>
      <c r="D93" s="169">
        <f t="shared" si="19"/>
        <v>2086</v>
      </c>
      <c r="E93" s="169">
        <f t="shared" si="19"/>
        <v>10354</v>
      </c>
      <c r="F93" s="169">
        <f t="shared" si="19"/>
        <v>13161</v>
      </c>
      <c r="G93" s="169">
        <f t="shared" si="19"/>
        <v>17251</v>
      </c>
      <c r="H93" s="169">
        <f t="shared" si="19"/>
        <v>19833</v>
      </c>
      <c r="I93" s="170">
        <f t="shared" si="17"/>
        <v>0.14967248275462297</v>
      </c>
      <c r="J93" s="171">
        <f t="shared" si="18"/>
        <v>0.30035405192761599</v>
      </c>
      <c r="K93" s="170">
        <f>H93/H81</f>
        <v>0.21101180976699649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4820</v>
      </c>
      <c r="D95" s="176">
        <v>1810</v>
      </c>
      <c r="E95" s="176">
        <v>3518</v>
      </c>
      <c r="F95" s="176">
        <v>4228</v>
      </c>
      <c r="G95" s="176">
        <v>4556</v>
      </c>
      <c r="H95" s="176">
        <v>5166</v>
      </c>
      <c r="I95" s="177">
        <f t="shared" ref="I95:I107" si="20">IFERROR(H95/G95-1,"-")</f>
        <v>0.13388937664618084</v>
      </c>
      <c r="J95" s="177">
        <f t="shared" ref="J95:J107" si="21">IFERROR(H95/C95-1,"-")</f>
        <v>7.1784232365145195E-2</v>
      </c>
      <c r="K95" s="177">
        <f>H95/H95</f>
        <v>1</v>
      </c>
    </row>
    <row r="96" spans="2:11" x14ac:dyDescent="0.25">
      <c r="B96" s="157" t="s">
        <v>97</v>
      </c>
      <c r="C96" s="158">
        <v>3230</v>
      </c>
      <c r="D96" s="158">
        <v>1384</v>
      </c>
      <c r="E96" s="158">
        <v>2160</v>
      </c>
      <c r="F96" s="158">
        <v>2626</v>
      </c>
      <c r="G96" s="158">
        <v>2873</v>
      </c>
      <c r="H96" s="158">
        <v>3292</v>
      </c>
      <c r="I96" s="159">
        <f t="shared" si="20"/>
        <v>0.14584058475461181</v>
      </c>
      <c r="J96" s="160">
        <f t="shared" si="21"/>
        <v>1.9195046439628438E-2</v>
      </c>
      <c r="K96" s="159">
        <f>H96/H95</f>
        <v>0.63724351529229573</v>
      </c>
    </row>
    <row r="97" spans="2:11" x14ac:dyDescent="0.25">
      <c r="B97" s="162" t="s">
        <v>103</v>
      </c>
      <c r="C97" s="163">
        <v>1722</v>
      </c>
      <c r="D97" s="163">
        <v>566</v>
      </c>
      <c r="E97" s="163">
        <v>1201</v>
      </c>
      <c r="F97" s="163">
        <v>1070</v>
      </c>
      <c r="G97" s="163">
        <v>677</v>
      </c>
      <c r="H97" s="163">
        <v>971</v>
      </c>
      <c r="I97" s="164">
        <f t="shared" si="20"/>
        <v>0.43426883308714914</v>
      </c>
      <c r="J97" s="165">
        <f t="shared" si="21"/>
        <v>-0.43612078977932633</v>
      </c>
      <c r="K97" s="164">
        <f>H97/H95</f>
        <v>0.18795973674022454</v>
      </c>
    </row>
    <row r="98" spans="2:11" x14ac:dyDescent="0.25">
      <c r="B98" s="162" t="s">
        <v>100</v>
      </c>
      <c r="C98" s="163">
        <v>1508</v>
      </c>
      <c r="D98" s="163">
        <v>818</v>
      </c>
      <c r="E98" s="163">
        <v>959</v>
      </c>
      <c r="F98" s="163">
        <v>1556</v>
      </c>
      <c r="G98" s="163">
        <v>2196</v>
      </c>
      <c r="H98" s="163">
        <v>2321</v>
      </c>
      <c r="I98" s="164">
        <f t="shared" si="20"/>
        <v>5.6921675774134872E-2</v>
      </c>
      <c r="J98" s="165">
        <f t="shared" si="21"/>
        <v>0.53912466843501328</v>
      </c>
      <c r="K98" s="164">
        <f>H98/H95</f>
        <v>0.44928377855207124</v>
      </c>
    </row>
    <row r="99" spans="2:11" x14ac:dyDescent="0.25">
      <c r="B99" s="157" t="s">
        <v>107</v>
      </c>
      <c r="C99" s="158">
        <v>1590</v>
      </c>
      <c r="D99" s="158">
        <v>426</v>
      </c>
      <c r="E99" s="158">
        <v>1358</v>
      </c>
      <c r="F99" s="158">
        <v>1602</v>
      </c>
      <c r="G99" s="158">
        <v>1683</v>
      </c>
      <c r="H99" s="158">
        <v>1874</v>
      </c>
      <c r="I99" s="159">
        <f t="shared" si="20"/>
        <v>0.11348781937017227</v>
      </c>
      <c r="J99" s="160">
        <f t="shared" si="21"/>
        <v>0.17861635220125782</v>
      </c>
      <c r="K99" s="159">
        <f>H99/H95</f>
        <v>0.36275648470770422</v>
      </c>
    </row>
    <row r="100" spans="2:11" x14ac:dyDescent="0.25">
      <c r="B100" s="162" t="s">
        <v>110</v>
      </c>
      <c r="C100" s="163">
        <v>143</v>
      </c>
      <c r="D100" s="163">
        <v>53</v>
      </c>
      <c r="E100" s="163">
        <v>172</v>
      </c>
      <c r="F100" s="163">
        <v>182</v>
      </c>
      <c r="G100" s="163">
        <v>194</v>
      </c>
      <c r="H100" s="163">
        <v>216</v>
      </c>
      <c r="I100" s="164">
        <f t="shared" si="20"/>
        <v>0.11340206185567014</v>
      </c>
      <c r="J100" s="165">
        <f t="shared" si="21"/>
        <v>0.51048951048951041</v>
      </c>
      <c r="K100" s="164">
        <f>H100/H95</f>
        <v>4.1811846689895474E-2</v>
      </c>
    </row>
    <row r="101" spans="2:11" x14ac:dyDescent="0.25">
      <c r="B101" s="162" t="s">
        <v>113</v>
      </c>
      <c r="C101" s="163">
        <v>415</v>
      </c>
      <c r="D101" s="163">
        <v>41</v>
      </c>
      <c r="E101" s="163">
        <v>463</v>
      </c>
      <c r="F101" s="163">
        <v>360</v>
      </c>
      <c r="G101" s="163">
        <v>335</v>
      </c>
      <c r="H101" s="163">
        <v>363</v>
      </c>
      <c r="I101" s="164">
        <f t="shared" si="20"/>
        <v>8.3582089552238781E-2</v>
      </c>
      <c r="J101" s="165">
        <f t="shared" si="21"/>
        <v>-0.12530120481927709</v>
      </c>
      <c r="K101" s="164">
        <f>H101/H95</f>
        <v>7.0267131242741004E-2</v>
      </c>
    </row>
    <row r="102" spans="2:11" x14ac:dyDescent="0.25">
      <c r="B102" s="162" t="s">
        <v>116</v>
      </c>
      <c r="C102" s="163">
        <v>334</v>
      </c>
      <c r="D102" s="163">
        <v>154</v>
      </c>
      <c r="E102" s="163">
        <v>208</v>
      </c>
      <c r="F102" s="163">
        <v>224</v>
      </c>
      <c r="G102" s="163">
        <v>298</v>
      </c>
      <c r="H102" s="163">
        <v>300</v>
      </c>
      <c r="I102" s="164">
        <f t="shared" si="20"/>
        <v>6.7114093959732557E-3</v>
      </c>
      <c r="J102" s="165">
        <f t="shared" si="21"/>
        <v>-0.10179640718562877</v>
      </c>
      <c r="K102" s="164">
        <f>H102/H95</f>
        <v>5.8072009291521488E-2</v>
      </c>
    </row>
    <row r="103" spans="2:11" x14ac:dyDescent="0.25">
      <c r="B103" s="162" t="s">
        <v>123</v>
      </c>
      <c r="C103" s="163">
        <v>73</v>
      </c>
      <c r="D103" s="163">
        <v>4</v>
      </c>
      <c r="E103" s="163">
        <v>49</v>
      </c>
      <c r="F103" s="163">
        <v>84</v>
      </c>
      <c r="G103" s="163">
        <v>72</v>
      </c>
      <c r="H103" s="163">
        <v>81</v>
      </c>
      <c r="I103" s="164">
        <f t="shared" si="20"/>
        <v>0.125</v>
      </c>
      <c r="J103" s="165">
        <f t="shared" si="21"/>
        <v>0.1095890410958904</v>
      </c>
      <c r="K103" s="164">
        <f>H103/H95</f>
        <v>1.5679442508710801E-2</v>
      </c>
    </row>
    <row r="104" spans="2:11" x14ac:dyDescent="0.25">
      <c r="B104" s="162" t="s">
        <v>119</v>
      </c>
      <c r="C104" s="163">
        <v>27</v>
      </c>
      <c r="D104" s="163">
        <v>39</v>
      </c>
      <c r="E104" s="163">
        <v>66</v>
      </c>
      <c r="F104" s="163">
        <v>40</v>
      </c>
      <c r="G104" s="163">
        <v>45</v>
      </c>
      <c r="H104" s="163">
        <v>59</v>
      </c>
      <c r="I104" s="164">
        <f t="shared" si="20"/>
        <v>0.31111111111111112</v>
      </c>
      <c r="J104" s="165">
        <f t="shared" si="21"/>
        <v>1.1851851851851851</v>
      </c>
      <c r="K104" s="164">
        <f>H104/H95</f>
        <v>1.1420828493999226E-2</v>
      </c>
    </row>
    <row r="105" spans="2:11" x14ac:dyDescent="0.25">
      <c r="B105" s="162" t="s">
        <v>128</v>
      </c>
      <c r="C105" s="163">
        <v>12</v>
      </c>
      <c r="D105" s="163">
        <v>0</v>
      </c>
      <c r="E105" s="163">
        <v>31</v>
      </c>
      <c r="F105" s="163">
        <v>14</v>
      </c>
      <c r="G105" s="163">
        <v>6</v>
      </c>
      <c r="H105" s="163">
        <v>10</v>
      </c>
      <c r="I105" s="164">
        <f t="shared" si="20"/>
        <v>0.66666666666666674</v>
      </c>
      <c r="J105" s="165">
        <f t="shared" si="21"/>
        <v>-0.16666666666666663</v>
      </c>
      <c r="K105" s="164">
        <f>H105/H95</f>
        <v>1.9357336430507162E-3</v>
      </c>
    </row>
    <row r="106" spans="2:11" x14ac:dyDescent="0.25">
      <c r="B106" s="162" t="s">
        <v>131</v>
      </c>
      <c r="C106" s="163">
        <v>22</v>
      </c>
      <c r="D106" s="163">
        <v>4</v>
      </c>
      <c r="E106" s="163">
        <v>6</v>
      </c>
      <c r="F106" s="163">
        <v>11</v>
      </c>
      <c r="G106" s="163">
        <v>16</v>
      </c>
      <c r="H106" s="163">
        <v>27</v>
      </c>
      <c r="I106" s="164">
        <f t="shared" si="20"/>
        <v>0.6875</v>
      </c>
      <c r="J106" s="165">
        <f t="shared" si="21"/>
        <v>0.22727272727272729</v>
      </c>
      <c r="K106" s="164">
        <f>H106/H95</f>
        <v>5.2264808362369342E-3</v>
      </c>
    </row>
    <row r="107" spans="2:11" x14ac:dyDescent="0.25">
      <c r="B107" s="168" t="s">
        <v>145</v>
      </c>
      <c r="C107" s="169">
        <f t="shared" ref="C107:H107" si="22">C99-SUM(C100:C106)</f>
        <v>564</v>
      </c>
      <c r="D107" s="169">
        <f t="shared" si="22"/>
        <v>131</v>
      </c>
      <c r="E107" s="169">
        <f t="shared" si="22"/>
        <v>363</v>
      </c>
      <c r="F107" s="169">
        <f t="shared" si="22"/>
        <v>687</v>
      </c>
      <c r="G107" s="169">
        <f t="shared" si="22"/>
        <v>717</v>
      </c>
      <c r="H107" s="169">
        <f t="shared" si="22"/>
        <v>818</v>
      </c>
      <c r="I107" s="170">
        <f t="shared" si="20"/>
        <v>0.14086471408647139</v>
      </c>
      <c r="J107" s="171">
        <f t="shared" si="21"/>
        <v>0.45035460992907805</v>
      </c>
      <c r="K107" s="170">
        <f>H107/H95</f>
        <v>0.1583430120015486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14064</v>
      </c>
      <c r="D109" s="176">
        <v>5132</v>
      </c>
      <c r="E109" s="176">
        <v>15495</v>
      </c>
      <c r="F109" s="176">
        <v>22985</v>
      </c>
      <c r="G109" s="176">
        <v>29771</v>
      </c>
      <c r="H109" s="176">
        <v>24336</v>
      </c>
      <c r="I109" s="177">
        <f t="shared" ref="I109:I121" si="23">IFERROR(H109/G109-1,"-")</f>
        <v>-0.18256020959994623</v>
      </c>
      <c r="J109" s="177">
        <f t="shared" ref="J109:J121" si="24">IFERROR(H109/C109-1,"-")</f>
        <v>0.7303754266211604</v>
      </c>
      <c r="K109" s="177">
        <f>H109/H109</f>
        <v>1</v>
      </c>
    </row>
    <row r="110" spans="2:11" x14ac:dyDescent="0.25">
      <c r="B110" s="157" t="s">
        <v>97</v>
      </c>
      <c r="C110" s="158">
        <v>3003</v>
      </c>
      <c r="D110" s="158">
        <v>2597</v>
      </c>
      <c r="E110" s="158">
        <v>2156</v>
      </c>
      <c r="F110" s="158">
        <v>4883</v>
      </c>
      <c r="G110" s="158">
        <v>6370</v>
      </c>
      <c r="H110" s="158">
        <v>4123</v>
      </c>
      <c r="I110" s="159">
        <f t="shared" si="23"/>
        <v>-0.35274725274725272</v>
      </c>
      <c r="J110" s="160">
        <f t="shared" si="24"/>
        <v>0.37296037296037299</v>
      </c>
      <c r="K110" s="159">
        <f>H110/H109</f>
        <v>0.1694197896120973</v>
      </c>
    </row>
    <row r="111" spans="2:11" x14ac:dyDescent="0.25">
      <c r="B111" s="162" t="s">
        <v>103</v>
      </c>
      <c r="C111" s="163">
        <v>1255</v>
      </c>
      <c r="D111" s="163">
        <v>729</v>
      </c>
      <c r="E111" s="163">
        <v>341</v>
      </c>
      <c r="F111" s="163">
        <v>1566</v>
      </c>
      <c r="G111" s="163">
        <v>1565</v>
      </c>
      <c r="H111" s="163">
        <v>1459</v>
      </c>
      <c r="I111" s="164">
        <f t="shared" si="23"/>
        <v>-6.7731629392971282E-2</v>
      </c>
      <c r="J111" s="165">
        <f t="shared" si="24"/>
        <v>0.16254980079681269</v>
      </c>
      <c r="K111" s="164">
        <f>H111/H109</f>
        <v>5.9952333990795532E-2</v>
      </c>
    </row>
    <row r="112" spans="2:11" x14ac:dyDescent="0.25">
      <c r="B112" s="162" t="s">
        <v>100</v>
      </c>
      <c r="C112" s="163">
        <v>1748</v>
      </c>
      <c r="D112" s="163">
        <v>1868</v>
      </c>
      <c r="E112" s="163">
        <v>1815</v>
      </c>
      <c r="F112" s="163">
        <v>3317</v>
      </c>
      <c r="G112" s="163">
        <v>4805</v>
      </c>
      <c r="H112" s="163">
        <v>2664</v>
      </c>
      <c r="I112" s="164">
        <f t="shared" si="23"/>
        <v>-0.4455775234131113</v>
      </c>
      <c r="J112" s="165">
        <f t="shared" si="24"/>
        <v>0.52402745995423339</v>
      </c>
      <c r="K112" s="164">
        <f>H112/H109</f>
        <v>0.10946745562130178</v>
      </c>
    </row>
    <row r="113" spans="2:11" x14ac:dyDescent="0.25">
      <c r="B113" s="157" t="s">
        <v>107</v>
      </c>
      <c r="C113" s="158">
        <v>11061</v>
      </c>
      <c r="D113" s="158">
        <v>2535</v>
      </c>
      <c r="E113" s="158">
        <v>13339</v>
      </c>
      <c r="F113" s="158">
        <v>18102</v>
      </c>
      <c r="G113" s="158">
        <v>23401</v>
      </c>
      <c r="H113" s="158">
        <v>20213</v>
      </c>
      <c r="I113" s="159">
        <f t="shared" si="23"/>
        <v>-0.13623349429511555</v>
      </c>
      <c r="J113" s="160">
        <f t="shared" si="24"/>
        <v>0.82741162643522292</v>
      </c>
      <c r="K113" s="159">
        <f>H113/H109</f>
        <v>0.83058021038790275</v>
      </c>
    </row>
    <row r="114" spans="2:11" x14ac:dyDescent="0.25">
      <c r="B114" s="162" t="s">
        <v>110</v>
      </c>
      <c r="C114" s="163">
        <v>6099</v>
      </c>
      <c r="D114" s="163">
        <v>1543</v>
      </c>
      <c r="E114" s="163">
        <v>8148</v>
      </c>
      <c r="F114" s="163">
        <v>11873</v>
      </c>
      <c r="G114" s="163">
        <v>16951</v>
      </c>
      <c r="H114" s="163">
        <v>12496</v>
      </c>
      <c r="I114" s="164">
        <f t="shared" si="23"/>
        <v>-0.26281635301752104</v>
      </c>
      <c r="J114" s="165">
        <f t="shared" si="24"/>
        <v>1.0488604689293326</v>
      </c>
      <c r="K114" s="164">
        <f>H114/H109</f>
        <v>0.51347797501643655</v>
      </c>
    </row>
    <row r="115" spans="2:11" x14ac:dyDescent="0.25">
      <c r="B115" s="162" t="s">
        <v>113</v>
      </c>
      <c r="C115" s="163">
        <v>904</v>
      </c>
      <c r="D115" s="163">
        <v>102</v>
      </c>
      <c r="E115" s="163">
        <v>776</v>
      </c>
      <c r="F115" s="163">
        <v>567</v>
      </c>
      <c r="G115" s="163">
        <v>688</v>
      </c>
      <c r="H115" s="163">
        <v>845</v>
      </c>
      <c r="I115" s="164">
        <f t="shared" si="23"/>
        <v>0.22819767441860472</v>
      </c>
      <c r="J115" s="165">
        <f t="shared" si="24"/>
        <v>-6.5265486725663679E-2</v>
      </c>
      <c r="K115" s="164">
        <f>H115/H109</f>
        <v>3.4722222222222224E-2</v>
      </c>
    </row>
    <row r="116" spans="2:11" x14ac:dyDescent="0.25">
      <c r="B116" s="162" t="s">
        <v>116</v>
      </c>
      <c r="C116" s="163">
        <v>1167</v>
      </c>
      <c r="D116" s="163">
        <v>342</v>
      </c>
      <c r="E116" s="163">
        <v>817</v>
      </c>
      <c r="F116" s="163">
        <v>1241</v>
      </c>
      <c r="G116" s="163">
        <v>913</v>
      </c>
      <c r="H116" s="163">
        <v>1845</v>
      </c>
      <c r="I116" s="164">
        <f t="shared" si="23"/>
        <v>1.0208105147864184</v>
      </c>
      <c r="J116" s="165">
        <f t="shared" si="24"/>
        <v>0.58097686375321334</v>
      </c>
      <c r="K116" s="164">
        <f>H116/H109</f>
        <v>7.581360946745562E-2</v>
      </c>
    </row>
    <row r="117" spans="2:11" x14ac:dyDescent="0.25">
      <c r="B117" s="162" t="s">
        <v>123</v>
      </c>
      <c r="C117" s="163">
        <v>303</v>
      </c>
      <c r="D117" s="163">
        <v>50</v>
      </c>
      <c r="E117" s="163">
        <v>705</v>
      </c>
      <c r="F117" s="163">
        <v>559</v>
      </c>
      <c r="G117" s="163">
        <v>1004</v>
      </c>
      <c r="H117" s="163">
        <v>833</v>
      </c>
      <c r="I117" s="164">
        <f t="shared" si="23"/>
        <v>-0.17031872509960155</v>
      </c>
      <c r="J117" s="165">
        <f t="shared" si="24"/>
        <v>1.7491749174917492</v>
      </c>
      <c r="K117" s="164">
        <f>H117/H109</f>
        <v>3.422912557527942E-2</v>
      </c>
    </row>
    <row r="118" spans="2:11" x14ac:dyDescent="0.25">
      <c r="B118" s="162" t="s">
        <v>119</v>
      </c>
      <c r="C118" s="163">
        <v>258</v>
      </c>
      <c r="D118" s="163">
        <v>254</v>
      </c>
      <c r="E118" s="163">
        <v>754</v>
      </c>
      <c r="F118" s="163">
        <v>417</v>
      </c>
      <c r="G118" s="163">
        <v>480</v>
      </c>
      <c r="H118" s="163">
        <v>690</v>
      </c>
      <c r="I118" s="164">
        <f t="shared" si="23"/>
        <v>0.4375</v>
      </c>
      <c r="J118" s="165">
        <f t="shared" si="24"/>
        <v>1.6744186046511627</v>
      </c>
      <c r="K118" s="164">
        <f>H118/H109</f>
        <v>2.8353057199211044E-2</v>
      </c>
    </row>
    <row r="119" spans="2:11" x14ac:dyDescent="0.25">
      <c r="B119" s="162" t="s">
        <v>128</v>
      </c>
      <c r="C119" s="163">
        <v>54</v>
      </c>
      <c r="D119" s="163">
        <v>0</v>
      </c>
      <c r="E119" s="163">
        <v>78</v>
      </c>
      <c r="F119" s="163">
        <v>388</v>
      </c>
      <c r="G119" s="163">
        <v>99</v>
      </c>
      <c r="H119" s="163">
        <v>61</v>
      </c>
      <c r="I119" s="164">
        <f t="shared" si="23"/>
        <v>-0.38383838383838387</v>
      </c>
      <c r="J119" s="165">
        <f t="shared" si="24"/>
        <v>0.12962962962962954</v>
      </c>
      <c r="K119" s="164">
        <f>H119/H109</f>
        <v>2.5065746219592373E-3</v>
      </c>
    </row>
    <row r="120" spans="2:11" x14ac:dyDescent="0.25">
      <c r="B120" s="162" t="s">
        <v>131</v>
      </c>
      <c r="C120" s="163">
        <v>96</v>
      </c>
      <c r="D120" s="163">
        <v>8</v>
      </c>
      <c r="E120" s="163">
        <v>62</v>
      </c>
      <c r="F120" s="163">
        <v>58</v>
      </c>
      <c r="G120" s="163">
        <v>40</v>
      </c>
      <c r="H120" s="163">
        <v>47</v>
      </c>
      <c r="I120" s="164">
        <f t="shared" si="23"/>
        <v>0.17500000000000004</v>
      </c>
      <c r="J120" s="165">
        <f t="shared" si="24"/>
        <v>-0.51041666666666674</v>
      </c>
      <c r="K120" s="164">
        <f>H120/H109</f>
        <v>1.9312952005259697E-3</v>
      </c>
    </row>
    <row r="121" spans="2:11" x14ac:dyDescent="0.25">
      <c r="B121" s="168" t="s">
        <v>145</v>
      </c>
      <c r="C121" s="169">
        <f t="shared" ref="C121:H121" si="25">C113-SUM(C114:C120)</f>
        <v>2180</v>
      </c>
      <c r="D121" s="169">
        <f t="shared" si="25"/>
        <v>236</v>
      </c>
      <c r="E121" s="169">
        <f t="shared" si="25"/>
        <v>1999</v>
      </c>
      <c r="F121" s="169">
        <f t="shared" si="25"/>
        <v>2999</v>
      </c>
      <c r="G121" s="169">
        <f t="shared" si="25"/>
        <v>3226</v>
      </c>
      <c r="H121" s="169">
        <f t="shared" si="25"/>
        <v>3396</v>
      </c>
      <c r="I121" s="170">
        <f t="shared" si="23"/>
        <v>5.2696838189708606E-2</v>
      </c>
      <c r="J121" s="171">
        <f t="shared" si="24"/>
        <v>0.55779816513761471</v>
      </c>
      <c r="K121" s="170">
        <f>H121/H109</f>
        <v>0.13954635108481261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19444</v>
      </c>
      <c r="D123" s="176">
        <v>9540</v>
      </c>
      <c r="E123" s="176">
        <v>20259</v>
      </c>
      <c r="F123" s="176">
        <v>22673</v>
      </c>
      <c r="G123" s="176">
        <v>21328</v>
      </c>
      <c r="H123" s="176">
        <v>20067</v>
      </c>
      <c r="I123" s="177">
        <f t="shared" ref="I123:I135" si="26">IFERROR(H123/G123-1,"-")</f>
        <v>-5.9124156039009779E-2</v>
      </c>
      <c r="J123" s="177">
        <f t="shared" ref="J123:J135" si="27">IFERROR(H123/C123-1,"-")</f>
        <v>3.2040732359596813E-2</v>
      </c>
      <c r="K123" s="177">
        <f>H123/H123</f>
        <v>1</v>
      </c>
    </row>
    <row r="124" spans="2:11" x14ac:dyDescent="0.25">
      <c r="B124" s="157" t="s">
        <v>97</v>
      </c>
      <c r="C124" s="158">
        <v>11233</v>
      </c>
      <c r="D124" s="158">
        <v>6895</v>
      </c>
      <c r="E124" s="158">
        <v>12929</v>
      </c>
      <c r="F124" s="158">
        <v>13547</v>
      </c>
      <c r="G124" s="158">
        <v>14315</v>
      </c>
      <c r="H124" s="158">
        <v>13116</v>
      </c>
      <c r="I124" s="159">
        <f t="shared" si="26"/>
        <v>-8.3758295494236856E-2</v>
      </c>
      <c r="J124" s="160">
        <f t="shared" si="27"/>
        <v>0.16763108697587459</v>
      </c>
      <c r="K124" s="159">
        <f>H124/H123</f>
        <v>0.65361040514277169</v>
      </c>
    </row>
    <row r="125" spans="2:11" x14ac:dyDescent="0.25">
      <c r="B125" s="162" t="s">
        <v>103</v>
      </c>
      <c r="C125" s="163">
        <v>5792</v>
      </c>
      <c r="D125" s="163">
        <v>2852</v>
      </c>
      <c r="E125" s="163">
        <v>6685</v>
      </c>
      <c r="F125" s="163">
        <v>6793</v>
      </c>
      <c r="G125" s="163">
        <v>7058</v>
      </c>
      <c r="H125" s="163">
        <v>5094</v>
      </c>
      <c r="I125" s="164">
        <f t="shared" si="26"/>
        <v>-0.27826579767639559</v>
      </c>
      <c r="J125" s="165">
        <f t="shared" si="27"/>
        <v>-0.12051104972375692</v>
      </c>
      <c r="K125" s="164">
        <f>H125/H123</f>
        <v>0.25384960382717897</v>
      </c>
    </row>
    <row r="126" spans="2:11" x14ac:dyDescent="0.25">
      <c r="B126" s="162" t="s">
        <v>100</v>
      </c>
      <c r="C126" s="163">
        <v>5441</v>
      </c>
      <c r="D126" s="163">
        <v>4043</v>
      </c>
      <c r="E126" s="163">
        <v>6244</v>
      </c>
      <c r="F126" s="163">
        <v>6754</v>
      </c>
      <c r="G126" s="163">
        <v>7257</v>
      </c>
      <c r="H126" s="163">
        <v>8022</v>
      </c>
      <c r="I126" s="164">
        <f t="shared" si="26"/>
        <v>0.10541546093427034</v>
      </c>
      <c r="J126" s="165">
        <f t="shared" si="27"/>
        <v>0.47436133063775032</v>
      </c>
      <c r="K126" s="164">
        <f>H126/H123</f>
        <v>0.39976080131559277</v>
      </c>
    </row>
    <row r="127" spans="2:11" x14ac:dyDescent="0.25">
      <c r="B127" s="157" t="s">
        <v>107</v>
      </c>
      <c r="C127" s="158">
        <v>8211</v>
      </c>
      <c r="D127" s="158">
        <v>2645</v>
      </c>
      <c r="E127" s="158">
        <v>7330</v>
      </c>
      <c r="F127" s="158">
        <v>9126</v>
      </c>
      <c r="G127" s="158">
        <v>7013</v>
      </c>
      <c r="H127" s="158">
        <v>6951</v>
      </c>
      <c r="I127" s="159">
        <f t="shared" si="26"/>
        <v>-8.8407243690289405E-3</v>
      </c>
      <c r="J127" s="160">
        <f t="shared" si="27"/>
        <v>-0.15345268542199486</v>
      </c>
      <c r="K127" s="159">
        <f>H127/H123</f>
        <v>0.34638959485722831</v>
      </c>
    </row>
    <row r="128" spans="2:11" x14ac:dyDescent="0.25">
      <c r="B128" s="162" t="s">
        <v>110</v>
      </c>
      <c r="C128" s="163">
        <v>681</v>
      </c>
      <c r="D128" s="163">
        <v>153</v>
      </c>
      <c r="E128" s="163">
        <v>620</v>
      </c>
      <c r="F128" s="163">
        <v>1017</v>
      </c>
      <c r="G128" s="163">
        <v>898</v>
      </c>
      <c r="H128" s="163">
        <v>663</v>
      </c>
      <c r="I128" s="164">
        <f t="shared" si="26"/>
        <v>-0.26169265033407574</v>
      </c>
      <c r="J128" s="165">
        <f t="shared" si="27"/>
        <v>-2.6431718061673992E-2</v>
      </c>
      <c r="K128" s="164">
        <f>H128/H123</f>
        <v>3.3039318283749439E-2</v>
      </c>
    </row>
    <row r="129" spans="2:11" x14ac:dyDescent="0.25">
      <c r="B129" s="162" t="s">
        <v>113</v>
      </c>
      <c r="C129" s="163">
        <v>818</v>
      </c>
      <c r="D129" s="163">
        <v>154</v>
      </c>
      <c r="E129" s="163">
        <v>1001</v>
      </c>
      <c r="F129" s="163">
        <v>1177</v>
      </c>
      <c r="G129" s="163">
        <v>952</v>
      </c>
      <c r="H129" s="163">
        <v>895</v>
      </c>
      <c r="I129" s="164">
        <f t="shared" si="26"/>
        <v>-5.9873949579831942E-2</v>
      </c>
      <c r="J129" s="165">
        <f t="shared" si="27"/>
        <v>9.4132029339853318E-2</v>
      </c>
      <c r="K129" s="164">
        <f>H129/H123</f>
        <v>4.460058803009917E-2</v>
      </c>
    </row>
    <row r="130" spans="2:11" x14ac:dyDescent="0.25">
      <c r="B130" s="162" t="s">
        <v>116</v>
      </c>
      <c r="C130" s="163">
        <v>607</v>
      </c>
      <c r="D130" s="163">
        <v>205</v>
      </c>
      <c r="E130" s="163">
        <v>655</v>
      </c>
      <c r="F130" s="163">
        <v>677</v>
      </c>
      <c r="G130" s="163">
        <v>745</v>
      </c>
      <c r="H130" s="163">
        <v>710</v>
      </c>
      <c r="I130" s="164">
        <f t="shared" si="26"/>
        <v>-4.6979865771812124E-2</v>
      </c>
      <c r="J130" s="165">
        <f t="shared" si="27"/>
        <v>0.16968698517298186</v>
      </c>
      <c r="K130" s="164">
        <f>H130/H123</f>
        <v>3.5381472068570292E-2</v>
      </c>
    </row>
    <row r="131" spans="2:11" x14ac:dyDescent="0.25">
      <c r="B131" s="162" t="s">
        <v>123</v>
      </c>
      <c r="C131" s="163">
        <v>114</v>
      </c>
      <c r="D131" s="163">
        <v>30</v>
      </c>
      <c r="E131" s="163">
        <v>171</v>
      </c>
      <c r="F131" s="163">
        <v>136</v>
      </c>
      <c r="G131" s="163">
        <v>165</v>
      </c>
      <c r="H131" s="163">
        <v>130</v>
      </c>
      <c r="I131" s="164">
        <f t="shared" si="26"/>
        <v>-0.21212121212121215</v>
      </c>
      <c r="J131" s="165">
        <f t="shared" si="27"/>
        <v>0.14035087719298245</v>
      </c>
      <c r="K131" s="164">
        <f>H131/H123</f>
        <v>6.4782977026959683E-3</v>
      </c>
    </row>
    <row r="132" spans="2:11" x14ac:dyDescent="0.25">
      <c r="B132" s="162" t="s">
        <v>119</v>
      </c>
      <c r="C132" s="163">
        <v>113</v>
      </c>
      <c r="D132" s="163">
        <v>49</v>
      </c>
      <c r="E132" s="163">
        <v>181</v>
      </c>
      <c r="F132" s="163">
        <v>116</v>
      </c>
      <c r="G132" s="163">
        <v>138</v>
      </c>
      <c r="H132" s="163">
        <v>158</v>
      </c>
      <c r="I132" s="164">
        <f t="shared" si="26"/>
        <v>0.14492753623188404</v>
      </c>
      <c r="J132" s="165">
        <f t="shared" si="27"/>
        <v>0.39823008849557517</v>
      </c>
      <c r="K132" s="164">
        <f>H132/H123</f>
        <v>7.8736233617381773E-3</v>
      </c>
    </row>
    <row r="133" spans="2:11" x14ac:dyDescent="0.25">
      <c r="B133" s="162" t="s">
        <v>128</v>
      </c>
      <c r="C133" s="163">
        <v>109</v>
      </c>
      <c r="D133" s="163">
        <v>15</v>
      </c>
      <c r="E133" s="163">
        <v>111</v>
      </c>
      <c r="F133" s="163">
        <v>144</v>
      </c>
      <c r="G133" s="163">
        <v>115</v>
      </c>
      <c r="H133" s="163">
        <v>114</v>
      </c>
      <c r="I133" s="164">
        <f t="shared" si="26"/>
        <v>-8.6956521739129933E-3</v>
      </c>
      <c r="J133" s="165">
        <f t="shared" si="27"/>
        <v>4.587155963302747E-2</v>
      </c>
      <c r="K133" s="164">
        <f>H133/H123</f>
        <v>5.6809687546718491E-3</v>
      </c>
    </row>
    <row r="134" spans="2:11" x14ac:dyDescent="0.25">
      <c r="B134" s="162" t="s">
        <v>131</v>
      </c>
      <c r="C134" s="163">
        <v>256</v>
      </c>
      <c r="D134" s="163">
        <v>20</v>
      </c>
      <c r="E134" s="163">
        <v>131</v>
      </c>
      <c r="F134" s="163">
        <v>164</v>
      </c>
      <c r="G134" s="163">
        <v>244</v>
      </c>
      <c r="H134" s="163">
        <v>228</v>
      </c>
      <c r="I134" s="164">
        <f t="shared" si="26"/>
        <v>-6.557377049180324E-2</v>
      </c>
      <c r="J134" s="165">
        <f t="shared" si="27"/>
        <v>-0.109375</v>
      </c>
      <c r="K134" s="164">
        <f>H134/H123</f>
        <v>1.1361937509343698E-2</v>
      </c>
    </row>
    <row r="135" spans="2:11" x14ac:dyDescent="0.25">
      <c r="B135" s="168" t="s">
        <v>145</v>
      </c>
      <c r="C135" s="169">
        <f t="shared" ref="C135:H135" si="28">C127-SUM(C128:C134)</f>
        <v>5513</v>
      </c>
      <c r="D135" s="169">
        <f t="shared" si="28"/>
        <v>2019</v>
      </c>
      <c r="E135" s="169">
        <f t="shared" si="28"/>
        <v>4460</v>
      </c>
      <c r="F135" s="169">
        <f t="shared" si="28"/>
        <v>5695</v>
      </c>
      <c r="G135" s="169">
        <f t="shared" si="28"/>
        <v>3756</v>
      </c>
      <c r="H135" s="169">
        <f t="shared" si="28"/>
        <v>4053</v>
      </c>
      <c r="I135" s="170">
        <f t="shared" si="26"/>
        <v>7.9073482428114961E-2</v>
      </c>
      <c r="J135" s="171">
        <f t="shared" si="27"/>
        <v>-0.26482858697623801</v>
      </c>
      <c r="K135" s="170">
        <f>H135/H123</f>
        <v>0.20197338914635971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26561</v>
      </c>
      <c r="D137" s="176">
        <v>7040</v>
      </c>
      <c r="E137" s="176">
        <v>25271</v>
      </c>
      <c r="F137" s="176">
        <v>25947</v>
      </c>
      <c r="G137" s="176">
        <v>29384</v>
      </c>
      <c r="H137" s="176">
        <v>31676</v>
      </c>
      <c r="I137" s="177">
        <f t="shared" ref="I137:I149" si="29">IFERROR(H137/G137-1,"-")</f>
        <v>7.8001633542063686E-2</v>
      </c>
      <c r="J137" s="177">
        <f t="shared" ref="J137:J149" si="30">IFERROR(H137/C137-1,"-")</f>
        <v>0.19257558073867709</v>
      </c>
      <c r="K137" s="177">
        <f>H137/H137</f>
        <v>1</v>
      </c>
    </row>
    <row r="138" spans="2:11" x14ac:dyDescent="0.25">
      <c r="B138" s="157" t="s">
        <v>97</v>
      </c>
      <c r="C138" s="158">
        <v>4139</v>
      </c>
      <c r="D138" s="158">
        <v>3911</v>
      </c>
      <c r="E138" s="158">
        <v>4503</v>
      </c>
      <c r="F138" s="158">
        <v>1973</v>
      </c>
      <c r="G138" s="158">
        <v>2519</v>
      </c>
      <c r="H138" s="158">
        <v>3687</v>
      </c>
      <c r="I138" s="159">
        <f t="shared" si="29"/>
        <v>0.46367606192933697</v>
      </c>
      <c r="J138" s="160">
        <f t="shared" si="30"/>
        <v>-0.10920512201014743</v>
      </c>
      <c r="K138" s="159">
        <f>H138/H137</f>
        <v>0.11639727238287663</v>
      </c>
    </row>
    <row r="139" spans="2:11" x14ac:dyDescent="0.25">
      <c r="B139" s="162" t="s">
        <v>103</v>
      </c>
      <c r="C139" s="163">
        <v>1975</v>
      </c>
      <c r="D139" s="163">
        <v>3333</v>
      </c>
      <c r="E139" s="163">
        <v>3429</v>
      </c>
      <c r="F139" s="163">
        <v>1308</v>
      </c>
      <c r="G139" s="163">
        <v>1721</v>
      </c>
      <c r="H139" s="163">
        <v>2633</v>
      </c>
      <c r="I139" s="164">
        <f t="shared" si="29"/>
        <v>0.5299244625217896</v>
      </c>
      <c r="J139" s="165">
        <f t="shared" si="30"/>
        <v>0.3331645569620254</v>
      </c>
      <c r="K139" s="164">
        <f>H139/H137</f>
        <v>8.3122869049122361E-2</v>
      </c>
    </row>
    <row r="140" spans="2:11" x14ac:dyDescent="0.25">
      <c r="B140" s="162" t="s">
        <v>100</v>
      </c>
      <c r="C140" s="163">
        <v>2164</v>
      </c>
      <c r="D140" s="163">
        <v>578</v>
      </c>
      <c r="E140" s="163">
        <v>1074</v>
      </c>
      <c r="F140" s="163">
        <v>665</v>
      </c>
      <c r="G140" s="163">
        <v>798</v>
      </c>
      <c r="H140" s="163">
        <v>1054</v>
      </c>
      <c r="I140" s="164">
        <f t="shared" si="29"/>
        <v>0.32080200501253131</v>
      </c>
      <c r="J140" s="165">
        <f t="shared" si="30"/>
        <v>-0.51293900184842878</v>
      </c>
      <c r="K140" s="164">
        <f>H140/H137</f>
        <v>3.3274403333754261E-2</v>
      </c>
    </row>
    <row r="141" spans="2:11" x14ac:dyDescent="0.25">
      <c r="B141" s="157" t="s">
        <v>107</v>
      </c>
      <c r="C141" s="158">
        <v>22422</v>
      </c>
      <c r="D141" s="158">
        <v>3129</v>
      </c>
      <c r="E141" s="158">
        <v>20768</v>
      </c>
      <c r="F141" s="158">
        <v>23974</v>
      </c>
      <c r="G141" s="158">
        <v>26865</v>
      </c>
      <c r="H141" s="158">
        <v>27989</v>
      </c>
      <c r="I141" s="159">
        <f t="shared" si="29"/>
        <v>4.1838823748371556E-2</v>
      </c>
      <c r="J141" s="160">
        <f t="shared" si="30"/>
        <v>0.24828293640174826</v>
      </c>
      <c r="K141" s="159">
        <f>H141/H137</f>
        <v>0.88360272761712333</v>
      </c>
    </row>
    <row r="142" spans="2:11" x14ac:dyDescent="0.25">
      <c r="B142" s="162" t="s">
        <v>110</v>
      </c>
      <c r="C142" s="163">
        <v>11652</v>
      </c>
      <c r="D142" s="163">
        <v>727</v>
      </c>
      <c r="E142" s="163">
        <v>7645</v>
      </c>
      <c r="F142" s="163">
        <v>11480</v>
      </c>
      <c r="G142" s="163">
        <v>12844</v>
      </c>
      <c r="H142" s="163">
        <v>13327</v>
      </c>
      <c r="I142" s="164">
        <f t="shared" si="29"/>
        <v>3.7605107443164032E-2</v>
      </c>
      <c r="J142" s="165">
        <f t="shared" si="30"/>
        <v>0.14375214555441129</v>
      </c>
      <c r="K142" s="164">
        <f>H142/H137</f>
        <v>0.42072862735193839</v>
      </c>
    </row>
    <row r="143" spans="2:11" x14ac:dyDescent="0.25">
      <c r="B143" s="162" t="s">
        <v>113</v>
      </c>
      <c r="C143" s="163">
        <v>1770</v>
      </c>
      <c r="D143" s="163">
        <v>201</v>
      </c>
      <c r="E143" s="163">
        <v>2033</v>
      </c>
      <c r="F143" s="163">
        <v>1887</v>
      </c>
      <c r="G143" s="163">
        <v>2549</v>
      </c>
      <c r="H143" s="163">
        <v>2369</v>
      </c>
      <c r="I143" s="164">
        <f t="shared" si="29"/>
        <v>-7.0615927814829393E-2</v>
      </c>
      <c r="J143" s="165">
        <f t="shared" si="30"/>
        <v>0.33841807909604515</v>
      </c>
      <c r="K143" s="164">
        <f>H143/H137</f>
        <v>7.4788483394367972E-2</v>
      </c>
    </row>
    <row r="144" spans="2:11" x14ac:dyDescent="0.25">
      <c r="B144" s="162" t="s">
        <v>116</v>
      </c>
      <c r="C144" s="163">
        <v>2238</v>
      </c>
      <c r="D144" s="163">
        <v>913</v>
      </c>
      <c r="E144" s="163">
        <v>3065</v>
      </c>
      <c r="F144" s="163">
        <v>2954</v>
      </c>
      <c r="G144" s="163">
        <v>2891</v>
      </c>
      <c r="H144" s="163">
        <v>3079</v>
      </c>
      <c r="I144" s="164">
        <f t="shared" si="29"/>
        <v>6.5029401591145009E-2</v>
      </c>
      <c r="J144" s="165">
        <f t="shared" si="30"/>
        <v>0.37578194816800714</v>
      </c>
      <c r="K144" s="164">
        <f>H144/H137</f>
        <v>9.720292966283621E-2</v>
      </c>
    </row>
    <row r="145" spans="2:11" x14ac:dyDescent="0.25">
      <c r="B145" s="162" t="s">
        <v>123</v>
      </c>
      <c r="C145" s="163">
        <v>391</v>
      </c>
      <c r="D145" s="163">
        <v>19</v>
      </c>
      <c r="E145" s="163">
        <v>1352</v>
      </c>
      <c r="F145" s="163">
        <v>839</v>
      </c>
      <c r="G145" s="163">
        <v>981</v>
      </c>
      <c r="H145" s="163">
        <v>833</v>
      </c>
      <c r="I145" s="164">
        <f t="shared" si="29"/>
        <v>-0.15086646279306826</v>
      </c>
      <c r="J145" s="165">
        <f t="shared" si="30"/>
        <v>1.1304347826086958</v>
      </c>
      <c r="K145" s="164">
        <f>H145/H137</f>
        <v>2.6297512312160626E-2</v>
      </c>
    </row>
    <row r="146" spans="2:11" x14ac:dyDescent="0.25">
      <c r="B146" s="162" t="s">
        <v>119</v>
      </c>
      <c r="C146" s="163">
        <v>331</v>
      </c>
      <c r="D146" s="163">
        <v>121</v>
      </c>
      <c r="E146" s="163">
        <v>470</v>
      </c>
      <c r="F146" s="163">
        <v>414</v>
      </c>
      <c r="G146" s="163">
        <v>717</v>
      </c>
      <c r="H146" s="163">
        <v>382</v>
      </c>
      <c r="I146" s="164">
        <f t="shared" si="29"/>
        <v>-0.46722454672245473</v>
      </c>
      <c r="J146" s="165">
        <f t="shared" si="30"/>
        <v>0.15407854984894254</v>
      </c>
      <c r="K146" s="164">
        <f>H146/H137</f>
        <v>1.2059603485288546E-2</v>
      </c>
    </row>
    <row r="147" spans="2:11" x14ac:dyDescent="0.25">
      <c r="B147" s="162" t="s">
        <v>128</v>
      </c>
      <c r="C147" s="163">
        <v>257</v>
      </c>
      <c r="D147" s="163">
        <v>2</v>
      </c>
      <c r="E147" s="163">
        <v>287</v>
      </c>
      <c r="F147" s="163">
        <v>90</v>
      </c>
      <c r="G147" s="163">
        <v>79</v>
      </c>
      <c r="H147" s="163">
        <v>182</v>
      </c>
      <c r="I147" s="164">
        <f t="shared" si="29"/>
        <v>1.3037974683544302</v>
      </c>
      <c r="J147" s="165">
        <f t="shared" si="30"/>
        <v>-0.29182879377431903</v>
      </c>
      <c r="K147" s="164">
        <f>H147/H137</f>
        <v>5.7456749589594649E-3</v>
      </c>
    </row>
    <row r="148" spans="2:11" x14ac:dyDescent="0.25">
      <c r="B148" s="162" t="s">
        <v>131</v>
      </c>
      <c r="C148" s="163">
        <v>305</v>
      </c>
      <c r="D148" s="163">
        <v>57</v>
      </c>
      <c r="E148" s="163">
        <v>142</v>
      </c>
      <c r="F148" s="163">
        <v>151</v>
      </c>
      <c r="G148" s="163">
        <v>132</v>
      </c>
      <c r="H148" s="163">
        <v>235</v>
      </c>
      <c r="I148" s="164">
        <f t="shared" si="29"/>
        <v>0.78030303030303028</v>
      </c>
      <c r="J148" s="165">
        <f t="shared" si="30"/>
        <v>-0.22950819672131151</v>
      </c>
      <c r="K148" s="164">
        <f>H148/H137</f>
        <v>7.4188660184366711E-3</v>
      </c>
    </row>
    <row r="149" spans="2:11" x14ac:dyDescent="0.25">
      <c r="B149" s="168" t="s">
        <v>145</v>
      </c>
      <c r="C149" s="169">
        <f t="shared" ref="C149:H149" si="31">C141-SUM(C142:C148)</f>
        <v>5478</v>
      </c>
      <c r="D149" s="169">
        <f t="shared" si="31"/>
        <v>1089</v>
      </c>
      <c r="E149" s="169">
        <f t="shared" si="31"/>
        <v>5774</v>
      </c>
      <c r="F149" s="169">
        <f t="shared" si="31"/>
        <v>6159</v>
      </c>
      <c r="G149" s="169">
        <f t="shared" si="31"/>
        <v>6672</v>
      </c>
      <c r="H149" s="169">
        <f t="shared" si="31"/>
        <v>7582</v>
      </c>
      <c r="I149" s="170">
        <f t="shared" si="29"/>
        <v>0.13639088729016779</v>
      </c>
      <c r="J149" s="171">
        <f t="shared" si="30"/>
        <v>0.38408178167214313</v>
      </c>
      <c r="K149" s="170">
        <f>H149/H137</f>
        <v>0.2393610304331355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11169</v>
      </c>
      <c r="D151" s="176">
        <v>2853</v>
      </c>
      <c r="E151" s="176">
        <v>10365</v>
      </c>
      <c r="F151" s="176">
        <v>10623</v>
      </c>
      <c r="G151" s="176">
        <v>12600</v>
      </c>
      <c r="H151" s="176">
        <v>12749</v>
      </c>
      <c r="I151" s="177">
        <f t="shared" ref="I151:I163" si="32">IFERROR(H151/G151-1,"-")</f>
        <v>1.1825396825396739E-2</v>
      </c>
      <c r="J151" s="177">
        <f t="shared" ref="J151:J163" si="33">IFERROR(H151/C151-1,"-")</f>
        <v>0.14146297788521811</v>
      </c>
      <c r="K151" s="177">
        <f>H151/H151</f>
        <v>1</v>
      </c>
    </row>
    <row r="152" spans="2:11" x14ac:dyDescent="0.25">
      <c r="B152" s="157" t="s">
        <v>97</v>
      </c>
      <c r="C152" s="158">
        <v>5044</v>
      </c>
      <c r="D152" s="158">
        <v>2248</v>
      </c>
      <c r="E152" s="158">
        <v>5143</v>
      </c>
      <c r="F152" s="158">
        <v>5827</v>
      </c>
      <c r="G152" s="158">
        <v>5679</v>
      </c>
      <c r="H152" s="158">
        <v>5445</v>
      </c>
      <c r="I152" s="159">
        <f t="shared" si="32"/>
        <v>-4.1204437400950922E-2</v>
      </c>
      <c r="J152" s="160">
        <f t="shared" si="33"/>
        <v>7.9500396510705729E-2</v>
      </c>
      <c r="K152" s="159">
        <f>H152/H151</f>
        <v>0.4270923209663503</v>
      </c>
    </row>
    <row r="153" spans="2:11" x14ac:dyDescent="0.25">
      <c r="B153" s="162" t="s">
        <v>103</v>
      </c>
      <c r="C153" s="163">
        <v>3596</v>
      </c>
      <c r="D153" s="163">
        <v>1811</v>
      </c>
      <c r="E153" s="163">
        <v>4210</v>
      </c>
      <c r="F153" s="163">
        <v>4368</v>
      </c>
      <c r="G153" s="163">
        <v>4747</v>
      </c>
      <c r="H153" s="163">
        <v>3717</v>
      </c>
      <c r="I153" s="164">
        <f t="shared" si="32"/>
        <v>-0.21697914472298296</v>
      </c>
      <c r="J153" s="165">
        <f t="shared" si="33"/>
        <v>3.3648498331479315E-2</v>
      </c>
      <c r="K153" s="164">
        <f>H153/H151</f>
        <v>0.29155227861008709</v>
      </c>
    </row>
    <row r="154" spans="2:11" x14ac:dyDescent="0.25">
      <c r="B154" s="162" t="s">
        <v>100</v>
      </c>
      <c r="C154" s="163">
        <v>1448</v>
      </c>
      <c r="D154" s="163">
        <v>437</v>
      </c>
      <c r="E154" s="163">
        <v>933</v>
      </c>
      <c r="F154" s="163">
        <v>1459</v>
      </c>
      <c r="G154" s="163">
        <v>932</v>
      </c>
      <c r="H154" s="163">
        <v>1728</v>
      </c>
      <c r="I154" s="164">
        <f t="shared" si="32"/>
        <v>0.85407725321888406</v>
      </c>
      <c r="J154" s="165">
        <f t="shared" si="33"/>
        <v>0.19337016574585641</v>
      </c>
      <c r="K154" s="164">
        <f>H154/H151</f>
        <v>0.13554004235626324</v>
      </c>
    </row>
    <row r="155" spans="2:11" x14ac:dyDescent="0.25">
      <c r="B155" s="157" t="s">
        <v>107</v>
      </c>
      <c r="C155" s="158">
        <v>6125</v>
      </c>
      <c r="D155" s="158">
        <v>605</v>
      </c>
      <c r="E155" s="158">
        <v>5222</v>
      </c>
      <c r="F155" s="158">
        <v>4796</v>
      </c>
      <c r="G155" s="158">
        <v>6921</v>
      </c>
      <c r="H155" s="158">
        <v>7304</v>
      </c>
      <c r="I155" s="159">
        <f t="shared" si="32"/>
        <v>5.5338823869383047E-2</v>
      </c>
      <c r="J155" s="160">
        <f t="shared" si="33"/>
        <v>0.19248979591836735</v>
      </c>
      <c r="K155" s="159">
        <f>H155/H151</f>
        <v>0.5729076790336497</v>
      </c>
    </row>
    <row r="156" spans="2:11" x14ac:dyDescent="0.25">
      <c r="B156" s="162" t="s">
        <v>110</v>
      </c>
      <c r="C156" s="163">
        <v>1419</v>
      </c>
      <c r="D156" s="163">
        <v>118</v>
      </c>
      <c r="E156" s="163">
        <v>1034</v>
      </c>
      <c r="F156" s="163">
        <v>1552</v>
      </c>
      <c r="G156" s="163">
        <v>1782</v>
      </c>
      <c r="H156" s="163">
        <v>1766</v>
      </c>
      <c r="I156" s="164">
        <f t="shared" si="32"/>
        <v>-8.9786756453422711E-3</v>
      </c>
      <c r="J156" s="165">
        <f t="shared" si="33"/>
        <v>0.24453840732910503</v>
      </c>
      <c r="K156" s="164">
        <f>H156/H151</f>
        <v>0.13852066828770884</v>
      </c>
    </row>
    <row r="157" spans="2:11" x14ac:dyDescent="0.25">
      <c r="B157" s="162" t="s">
        <v>113</v>
      </c>
      <c r="C157" s="163">
        <v>1688</v>
      </c>
      <c r="D157" s="163">
        <v>53</v>
      </c>
      <c r="E157" s="163">
        <v>1793</v>
      </c>
      <c r="F157" s="163">
        <v>1134</v>
      </c>
      <c r="G157" s="163">
        <v>1490</v>
      </c>
      <c r="H157" s="163">
        <v>1339</v>
      </c>
      <c r="I157" s="164">
        <f t="shared" si="32"/>
        <v>-0.10134228187919458</v>
      </c>
      <c r="J157" s="165">
        <f t="shared" si="33"/>
        <v>-0.20675355450236965</v>
      </c>
      <c r="K157" s="164">
        <f>H157/H151</f>
        <v>0.10502784532120166</v>
      </c>
    </row>
    <row r="158" spans="2:11" x14ac:dyDescent="0.25">
      <c r="B158" s="162" t="s">
        <v>116</v>
      </c>
      <c r="C158" s="163">
        <v>962</v>
      </c>
      <c r="D158" s="163">
        <v>70</v>
      </c>
      <c r="E158" s="163">
        <v>746</v>
      </c>
      <c r="F158" s="163">
        <v>518</v>
      </c>
      <c r="G158" s="163">
        <v>1188</v>
      </c>
      <c r="H158" s="163">
        <v>1524</v>
      </c>
      <c r="I158" s="164">
        <f t="shared" si="32"/>
        <v>0.28282828282828287</v>
      </c>
      <c r="J158" s="165">
        <f t="shared" si="33"/>
        <v>0.58419958419958418</v>
      </c>
      <c r="K158" s="164">
        <f>H158/H151</f>
        <v>0.11953878735587105</v>
      </c>
    </row>
    <row r="159" spans="2:11" x14ac:dyDescent="0.25">
      <c r="B159" s="162" t="s">
        <v>123</v>
      </c>
      <c r="C159" s="163">
        <v>201</v>
      </c>
      <c r="D159" s="163">
        <v>1</v>
      </c>
      <c r="E159" s="163">
        <v>144</v>
      </c>
      <c r="F159" s="163">
        <v>194</v>
      </c>
      <c r="G159" s="163">
        <v>218</v>
      </c>
      <c r="H159" s="163">
        <v>314</v>
      </c>
      <c r="I159" s="164">
        <f t="shared" si="32"/>
        <v>0.44036697247706424</v>
      </c>
      <c r="J159" s="165">
        <f t="shared" si="33"/>
        <v>0.56218905472636815</v>
      </c>
      <c r="K159" s="164">
        <f>H159/H151</f>
        <v>2.4629382696682092E-2</v>
      </c>
    </row>
    <row r="160" spans="2:11" x14ac:dyDescent="0.25">
      <c r="B160" s="162" t="s">
        <v>119</v>
      </c>
      <c r="C160" s="163">
        <v>207</v>
      </c>
      <c r="D160" s="163">
        <v>94</v>
      </c>
      <c r="E160" s="163">
        <v>202</v>
      </c>
      <c r="F160" s="163">
        <v>309</v>
      </c>
      <c r="G160" s="163">
        <v>383</v>
      </c>
      <c r="H160" s="163">
        <v>329</v>
      </c>
      <c r="I160" s="164">
        <f t="shared" si="32"/>
        <v>-0.14099216710182771</v>
      </c>
      <c r="J160" s="165">
        <f t="shared" si="33"/>
        <v>0.58937198067632846</v>
      </c>
      <c r="K160" s="164">
        <f>H160/H151</f>
        <v>2.5805945564357988E-2</v>
      </c>
    </row>
    <row r="161" spans="2:11" x14ac:dyDescent="0.25">
      <c r="B161" s="162" t="s">
        <v>128</v>
      </c>
      <c r="C161" s="163">
        <v>20</v>
      </c>
      <c r="D161" s="163">
        <v>4</v>
      </c>
      <c r="E161" s="163">
        <v>80</v>
      </c>
      <c r="F161" s="163">
        <v>32</v>
      </c>
      <c r="G161" s="163">
        <v>23</v>
      </c>
      <c r="H161" s="163">
        <v>16</v>
      </c>
      <c r="I161" s="164">
        <f t="shared" si="32"/>
        <v>-0.30434782608695654</v>
      </c>
      <c r="J161" s="165">
        <f t="shared" si="33"/>
        <v>-0.19999999999999996</v>
      </c>
      <c r="K161" s="164">
        <f>H161/H151</f>
        <v>1.2550003921876225E-3</v>
      </c>
    </row>
    <row r="162" spans="2:11" x14ac:dyDescent="0.25">
      <c r="B162" s="162" t="s">
        <v>131</v>
      </c>
      <c r="C162" s="163">
        <v>75</v>
      </c>
      <c r="D162" s="163">
        <v>6</v>
      </c>
      <c r="E162" s="163">
        <v>59</v>
      </c>
      <c r="F162" s="163">
        <v>53</v>
      </c>
      <c r="G162" s="163">
        <v>71</v>
      </c>
      <c r="H162" s="163">
        <v>52</v>
      </c>
      <c r="I162" s="164">
        <f t="shared" si="32"/>
        <v>-0.26760563380281688</v>
      </c>
      <c r="J162" s="165">
        <f t="shared" si="33"/>
        <v>-0.30666666666666664</v>
      </c>
      <c r="K162" s="164">
        <f>H162/H151</f>
        <v>4.0787512746097735E-3</v>
      </c>
    </row>
    <row r="163" spans="2:11" x14ac:dyDescent="0.25">
      <c r="B163" s="168" t="s">
        <v>145</v>
      </c>
      <c r="C163" s="169">
        <f t="shared" ref="C163:H163" si="34">C155-SUM(C156:C162)</f>
        <v>1553</v>
      </c>
      <c r="D163" s="169">
        <f t="shared" si="34"/>
        <v>259</v>
      </c>
      <c r="E163" s="169">
        <f t="shared" si="34"/>
        <v>1164</v>
      </c>
      <c r="F163" s="169">
        <f t="shared" si="34"/>
        <v>1004</v>
      </c>
      <c r="G163" s="169">
        <f t="shared" si="34"/>
        <v>1766</v>
      </c>
      <c r="H163" s="169">
        <f t="shared" si="34"/>
        <v>1964</v>
      </c>
      <c r="I163" s="170">
        <f t="shared" si="32"/>
        <v>0.11211778029445063</v>
      </c>
      <c r="J163" s="171">
        <f t="shared" si="33"/>
        <v>0.26464906632324525</v>
      </c>
      <c r="K163" s="170">
        <f>H163/H151</f>
        <v>0.15405129814103066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FE8F2-12C6-4858-83F1-E510A4B02BBD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261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262</v>
      </c>
      <c r="D7" s="172" t="s">
        <v>263</v>
      </c>
      <c r="E7" s="172" t="s">
        <v>264</v>
      </c>
      <c r="F7" s="172" t="s">
        <v>265</v>
      </c>
      <c r="G7" s="172" t="s">
        <v>266</v>
      </c>
      <c r="H7" s="172" t="s">
        <v>267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262</v>
      </c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4079006</v>
      </c>
      <c r="D9" s="176">
        <v>4041070</v>
      </c>
      <c r="E9" s="176">
        <v>1407412</v>
      </c>
      <c r="F9" s="176">
        <v>3924823</v>
      </c>
      <c r="G9" s="176">
        <v>4320832</v>
      </c>
      <c r="H9" s="176">
        <v>4588197</v>
      </c>
      <c r="I9" s="177">
        <f>IFERROR(H9/G9-1,"-")</f>
        <v>6.1878129027002293E-2</v>
      </c>
      <c r="J9" s="177">
        <f>IFERROR(H9/D9-1,"-")</f>
        <v>0.13539161657679766</v>
      </c>
      <c r="K9" s="176">
        <f>H9-G9</f>
        <v>267365</v>
      </c>
      <c r="L9" s="176">
        <f>H9-D9</f>
        <v>547127</v>
      </c>
      <c r="M9" s="177">
        <f t="shared" ref="M9:M21" si="0">H9/H$9</f>
        <v>1</v>
      </c>
      <c r="P9" s="154" t="s">
        <v>68</v>
      </c>
      <c r="Q9" s="176">
        <v>121703</v>
      </c>
      <c r="R9" s="176">
        <v>119184</v>
      </c>
      <c r="S9" s="176">
        <v>64241</v>
      </c>
      <c r="T9" s="176">
        <v>166144</v>
      </c>
      <c r="U9" s="176">
        <v>213829</v>
      </c>
      <c r="V9" s="176">
        <v>202567</v>
      </c>
      <c r="W9" s="177">
        <f>IFERROR(V9/U9-1,"-")</f>
        <v>-5.2668253604515769E-2</v>
      </c>
      <c r="X9" s="177">
        <f>IFERROR(V9/R9-1,"-")</f>
        <v>0.69961572023090346</v>
      </c>
      <c r="Y9" s="176">
        <f>V9-U9</f>
        <v>-11262</v>
      </c>
      <c r="Z9" s="176">
        <f>V9-R9</f>
        <v>83383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905052</v>
      </c>
      <c r="D10" s="158">
        <v>910213</v>
      </c>
      <c r="E10" s="158">
        <v>408177</v>
      </c>
      <c r="F10" s="158">
        <v>883151</v>
      </c>
      <c r="G10" s="158">
        <v>913897</v>
      </c>
      <c r="H10" s="158">
        <v>920763</v>
      </c>
      <c r="I10" s="160">
        <f>IFERROR(H10/G10-1,"-")</f>
        <v>7.512881648588321E-3</v>
      </c>
      <c r="J10" s="159">
        <f t="shared" ref="J10:J21" si="2">IFERROR(H10/D10-1,"-")</f>
        <v>1.1590693606881031E-2</v>
      </c>
      <c r="K10" s="158">
        <f t="shared" ref="K10:K20" si="3">H10-G10</f>
        <v>6866</v>
      </c>
      <c r="L10" s="158">
        <f t="shared" ref="L10:L21" si="4">H10-D10</f>
        <v>10550</v>
      </c>
      <c r="M10" s="159">
        <f t="shared" si="0"/>
        <v>0.20068079029736519</v>
      </c>
      <c r="P10" s="157" t="s">
        <v>97</v>
      </c>
      <c r="Q10" s="158">
        <v>27533</v>
      </c>
      <c r="R10" s="158">
        <v>26438</v>
      </c>
      <c r="S10" s="158">
        <v>26699</v>
      </c>
      <c r="T10" s="158">
        <v>42099</v>
      </c>
      <c r="U10" s="158">
        <v>49296</v>
      </c>
      <c r="V10" s="158">
        <v>44255</v>
      </c>
      <c r="W10" s="160">
        <f>IFERROR(V10/U10-1,"-")</f>
        <v>-0.10225981824083086</v>
      </c>
      <c r="X10" s="159">
        <f t="shared" ref="X10:X21" si="5">IFERROR(V10/R10-1,"-")</f>
        <v>0.67391633255163019</v>
      </c>
      <c r="Y10" s="157">
        <f t="shared" ref="Y10:Y20" si="6">V10-U10</f>
        <v>-5041</v>
      </c>
      <c r="Z10" s="158">
        <f t="shared" ref="Z10:Z21" si="7">V10-R10</f>
        <v>17817</v>
      </c>
      <c r="AA10" s="159">
        <f t="shared" si="1"/>
        <v>0.21847092566903789</v>
      </c>
    </row>
    <row r="11" spans="1:27" x14ac:dyDescent="0.25">
      <c r="A11" s="161" t="s">
        <v>100</v>
      </c>
      <c r="B11" s="162" t="s">
        <v>103</v>
      </c>
      <c r="C11" s="163">
        <v>375830</v>
      </c>
      <c r="D11" s="163">
        <v>363873</v>
      </c>
      <c r="E11" s="163">
        <v>179710</v>
      </c>
      <c r="F11" s="163">
        <v>374364</v>
      </c>
      <c r="G11" s="163">
        <v>380988</v>
      </c>
      <c r="H11" s="163">
        <v>371208</v>
      </c>
      <c r="I11" s="165">
        <f>IFERROR(H11/G11-1,"-")</f>
        <v>-2.5670099845664485E-2</v>
      </c>
      <c r="J11" s="164">
        <f t="shared" si="2"/>
        <v>2.015813209553885E-2</v>
      </c>
      <c r="K11" s="163">
        <f t="shared" si="3"/>
        <v>-9780</v>
      </c>
      <c r="L11" s="163">
        <f t="shared" si="4"/>
        <v>7335</v>
      </c>
      <c r="M11" s="164">
        <f t="shared" si="0"/>
        <v>8.0904982937742217E-2</v>
      </c>
      <c r="P11" s="162" t="s">
        <v>103</v>
      </c>
      <c r="Q11" s="163">
        <v>12909</v>
      </c>
      <c r="R11" s="163">
        <v>10469</v>
      </c>
      <c r="S11" s="163">
        <v>2599</v>
      </c>
      <c r="T11" s="163">
        <v>14941</v>
      </c>
      <c r="U11" s="163">
        <v>18268</v>
      </c>
      <c r="V11" s="163">
        <v>14687</v>
      </c>
      <c r="W11" s="165">
        <f>IFERROR(V11/U11-1,"-")</f>
        <v>-0.19602583753010727</v>
      </c>
      <c r="X11" s="164">
        <f t="shared" si="5"/>
        <v>0.40290381125226871</v>
      </c>
      <c r="Y11" s="162">
        <f t="shared" si="6"/>
        <v>-3581</v>
      </c>
      <c r="Z11" s="163">
        <f t="shared" si="7"/>
        <v>4218</v>
      </c>
      <c r="AA11" s="164">
        <f>V11/V$9</f>
        <v>7.2504405949636419E-2</v>
      </c>
    </row>
    <row r="12" spans="1:27" x14ac:dyDescent="0.25">
      <c r="A12" s="1"/>
      <c r="B12" s="162" t="s">
        <v>100</v>
      </c>
      <c r="C12" s="163">
        <v>529222</v>
      </c>
      <c r="D12" s="163">
        <v>546340</v>
      </c>
      <c r="E12" s="163">
        <v>228467</v>
      </c>
      <c r="F12" s="163">
        <v>508787</v>
      </c>
      <c r="G12" s="163">
        <v>532909</v>
      </c>
      <c r="H12" s="163">
        <v>549555</v>
      </c>
      <c r="I12" s="165">
        <f>IFERROR(H12/G12-1,"-")</f>
        <v>3.1236102223831885E-2</v>
      </c>
      <c r="J12" s="164">
        <f t="shared" si="2"/>
        <v>5.884613976644637E-3</v>
      </c>
      <c r="K12" s="163">
        <f t="shared" si="3"/>
        <v>16646</v>
      </c>
      <c r="L12" s="163">
        <f t="shared" si="4"/>
        <v>3215</v>
      </c>
      <c r="M12" s="164">
        <f t="shared" si="0"/>
        <v>0.11977580735962297</v>
      </c>
      <c r="P12" s="162" t="s">
        <v>100</v>
      </c>
      <c r="Q12" s="163">
        <v>14624</v>
      </c>
      <c r="R12" s="163">
        <v>15969</v>
      </c>
      <c r="S12" s="163">
        <v>24100</v>
      </c>
      <c r="T12" s="163">
        <v>27158</v>
      </c>
      <c r="U12" s="163">
        <v>31028</v>
      </c>
      <c r="V12" s="163">
        <v>29568</v>
      </c>
      <c r="W12" s="165">
        <f>IFERROR(V12/U12-1,"-")</f>
        <v>-4.7054273559365756E-2</v>
      </c>
      <c r="X12" s="164">
        <f t="shared" si="5"/>
        <v>0.85158745068570352</v>
      </c>
      <c r="Y12" s="162">
        <f t="shared" si="6"/>
        <v>-1460</v>
      </c>
      <c r="Z12" s="163">
        <f t="shared" si="7"/>
        <v>13599</v>
      </c>
      <c r="AA12" s="164">
        <f t="shared" si="1"/>
        <v>0.14596651971940147</v>
      </c>
    </row>
    <row r="13" spans="1:27" s="56" customFormat="1" x14ac:dyDescent="0.25">
      <c r="B13" s="157" t="s">
        <v>107</v>
      </c>
      <c r="C13" s="158">
        <v>3173954</v>
      </c>
      <c r="D13" s="158">
        <v>3130857</v>
      </c>
      <c r="E13" s="158">
        <v>999235</v>
      </c>
      <c r="F13" s="158">
        <v>3041672</v>
      </c>
      <c r="G13" s="158">
        <v>3406935</v>
      </c>
      <c r="H13" s="158">
        <v>3667434</v>
      </c>
      <c r="I13" s="160">
        <f>IFERROR(H13/G13-1,"-")</f>
        <v>7.6461394185683096E-2</v>
      </c>
      <c r="J13" s="159">
        <f t="shared" si="2"/>
        <v>0.17138342632704084</v>
      </c>
      <c r="K13" s="158">
        <f t="shared" si="3"/>
        <v>260499</v>
      </c>
      <c r="L13" s="158">
        <f t="shared" si="4"/>
        <v>536577</v>
      </c>
      <c r="M13" s="159">
        <f t="shared" si="0"/>
        <v>0.79931920970263481</v>
      </c>
      <c r="P13" s="157" t="s">
        <v>107</v>
      </c>
      <c r="Q13" s="158">
        <v>94170</v>
      </c>
      <c r="R13" s="158">
        <v>92746</v>
      </c>
      <c r="S13" s="158">
        <v>37542</v>
      </c>
      <c r="T13" s="158">
        <v>124045</v>
      </c>
      <c r="U13" s="158">
        <v>164533</v>
      </c>
      <c r="V13" s="158">
        <v>158312</v>
      </c>
      <c r="W13" s="160">
        <f>IFERROR(V13/U13-1,"-")</f>
        <v>-3.7810044185664915E-2</v>
      </c>
      <c r="X13" s="159">
        <f t="shared" si="5"/>
        <v>0.70694153925775782</v>
      </c>
      <c r="Y13" s="157">
        <f t="shared" si="6"/>
        <v>-6221</v>
      </c>
      <c r="Z13" s="158">
        <f t="shared" si="7"/>
        <v>65566</v>
      </c>
      <c r="AA13" s="159">
        <f t="shared" si="1"/>
        <v>0.78152907433096208</v>
      </c>
    </row>
    <row r="14" spans="1:27" s="56" customFormat="1" x14ac:dyDescent="0.25">
      <c r="B14" s="162" t="s">
        <v>110</v>
      </c>
      <c r="C14" s="163">
        <v>1422049</v>
      </c>
      <c r="D14" s="163">
        <v>1458560</v>
      </c>
      <c r="E14" s="163">
        <v>385012</v>
      </c>
      <c r="F14" s="163">
        <v>1431126</v>
      </c>
      <c r="G14" s="163">
        <v>1624627</v>
      </c>
      <c r="H14" s="163">
        <v>1752831</v>
      </c>
      <c r="I14" s="165">
        <f t="shared" ref="I14:I21" si="8">IFERROR(H14/G14-1,"-")</f>
        <v>7.8912882772476323E-2</v>
      </c>
      <c r="J14" s="164">
        <f t="shared" si="2"/>
        <v>0.20175447016235193</v>
      </c>
      <c r="K14" s="163">
        <f t="shared" si="3"/>
        <v>128204</v>
      </c>
      <c r="L14" s="163">
        <f t="shared" si="4"/>
        <v>294271</v>
      </c>
      <c r="M14" s="164">
        <f t="shared" si="0"/>
        <v>0.38203045771574323</v>
      </c>
      <c r="P14" s="162" t="s">
        <v>110</v>
      </c>
      <c r="Q14" s="163">
        <v>52059</v>
      </c>
      <c r="R14" s="163">
        <v>51449</v>
      </c>
      <c r="S14" s="163">
        <v>19022</v>
      </c>
      <c r="T14" s="163">
        <v>75653</v>
      </c>
      <c r="U14" s="163">
        <v>109003</v>
      </c>
      <c r="V14" s="163">
        <v>98238</v>
      </c>
      <c r="W14" s="165">
        <f t="shared" ref="W14:W21" si="9">IFERROR(V14/U14-1,"-")</f>
        <v>-9.8758749759180975E-2</v>
      </c>
      <c r="X14" s="164">
        <f t="shared" si="5"/>
        <v>0.90942486734436034</v>
      </c>
      <c r="Y14" s="162">
        <f t="shared" si="6"/>
        <v>-10765</v>
      </c>
      <c r="Z14" s="163">
        <f t="shared" si="7"/>
        <v>46789</v>
      </c>
      <c r="AA14" s="164">
        <f t="shared" si="1"/>
        <v>0.48496546821545466</v>
      </c>
    </row>
    <row r="15" spans="1:27" x14ac:dyDescent="0.25">
      <c r="A15" s="1"/>
      <c r="B15" s="162" t="s">
        <v>113</v>
      </c>
      <c r="C15" s="163">
        <v>477576</v>
      </c>
      <c r="D15" s="163">
        <v>403748</v>
      </c>
      <c r="E15" s="163">
        <v>124078</v>
      </c>
      <c r="F15" s="163">
        <v>300252</v>
      </c>
      <c r="G15" s="163">
        <v>340777</v>
      </c>
      <c r="H15" s="163">
        <v>356314</v>
      </c>
      <c r="I15" s="165">
        <f t="shared" si="8"/>
        <v>4.5592865715702535E-2</v>
      </c>
      <c r="J15" s="164">
        <f t="shared" si="2"/>
        <v>-0.11748417329621452</v>
      </c>
      <c r="K15" s="163">
        <f t="shared" si="3"/>
        <v>15537</v>
      </c>
      <c r="L15" s="163">
        <f t="shared" si="4"/>
        <v>-47434</v>
      </c>
      <c r="M15" s="164">
        <f t="shared" si="0"/>
        <v>7.7658827639702485E-2</v>
      </c>
      <c r="P15" s="162" t="s">
        <v>113</v>
      </c>
      <c r="Q15" s="163">
        <v>10165</v>
      </c>
      <c r="R15" s="163">
        <v>7761</v>
      </c>
      <c r="S15" s="163">
        <v>2421</v>
      </c>
      <c r="T15" s="163">
        <v>5137</v>
      </c>
      <c r="U15" s="163">
        <v>6845</v>
      </c>
      <c r="V15" s="163">
        <v>6748</v>
      </c>
      <c r="W15" s="165">
        <f t="shared" si="9"/>
        <v>-1.417092768444117E-2</v>
      </c>
      <c r="X15" s="164">
        <f t="shared" si="5"/>
        <v>-0.13052441695657779</v>
      </c>
      <c r="Y15" s="162">
        <f t="shared" si="6"/>
        <v>-97</v>
      </c>
      <c r="Z15" s="163">
        <f t="shared" si="7"/>
        <v>-1013</v>
      </c>
      <c r="AA15" s="164">
        <f t="shared" si="1"/>
        <v>3.3312434898083103E-2</v>
      </c>
    </row>
    <row r="16" spans="1:27" x14ac:dyDescent="0.25">
      <c r="A16" s="1"/>
      <c r="B16" s="162" t="s">
        <v>116</v>
      </c>
      <c r="C16" s="163">
        <v>140796</v>
      </c>
      <c r="D16" s="163">
        <v>143231</v>
      </c>
      <c r="E16" s="163">
        <v>52755</v>
      </c>
      <c r="F16" s="163">
        <v>164388</v>
      </c>
      <c r="G16" s="163">
        <v>185624</v>
      </c>
      <c r="H16" s="163">
        <v>199100</v>
      </c>
      <c r="I16" s="165">
        <f t="shared" si="8"/>
        <v>7.2598370900314624E-2</v>
      </c>
      <c r="J16" s="164">
        <f t="shared" si="2"/>
        <v>0.39006220720374785</v>
      </c>
      <c r="K16" s="163">
        <f t="shared" si="3"/>
        <v>13476</v>
      </c>
      <c r="L16" s="163">
        <f t="shared" si="4"/>
        <v>55869</v>
      </c>
      <c r="M16" s="164">
        <f t="shared" si="0"/>
        <v>4.3393951916188431E-2</v>
      </c>
      <c r="P16" s="162" t="s">
        <v>116</v>
      </c>
      <c r="Q16" s="163">
        <v>11291</v>
      </c>
      <c r="R16" s="163">
        <v>10561</v>
      </c>
      <c r="S16" s="163">
        <v>2278</v>
      </c>
      <c r="T16" s="163">
        <v>8163</v>
      </c>
      <c r="U16" s="163">
        <v>11769</v>
      </c>
      <c r="V16" s="163">
        <v>12112</v>
      </c>
      <c r="W16" s="165">
        <f t="shared" si="9"/>
        <v>2.9144362307757632E-2</v>
      </c>
      <c r="X16" s="164">
        <f t="shared" si="5"/>
        <v>0.14686109269955505</v>
      </c>
      <c r="Y16" s="162">
        <f t="shared" si="6"/>
        <v>343</v>
      </c>
      <c r="Z16" s="163">
        <f t="shared" si="7"/>
        <v>1551</v>
      </c>
      <c r="AA16" s="164">
        <f t="shared" si="1"/>
        <v>5.9792562460815435E-2</v>
      </c>
    </row>
    <row r="17" spans="1:27" x14ac:dyDescent="0.25">
      <c r="A17" s="1"/>
      <c r="B17" s="162" t="s">
        <v>123</v>
      </c>
      <c r="C17" s="163">
        <v>126572</v>
      </c>
      <c r="D17" s="163">
        <v>117379</v>
      </c>
      <c r="E17" s="163">
        <v>36756</v>
      </c>
      <c r="F17" s="163">
        <v>145398</v>
      </c>
      <c r="G17" s="163">
        <v>138315</v>
      </c>
      <c r="H17" s="163">
        <v>147784</v>
      </c>
      <c r="I17" s="165">
        <f t="shared" si="8"/>
        <v>6.8459675378664597E-2</v>
      </c>
      <c r="J17" s="164">
        <f t="shared" si="2"/>
        <v>0.25903270602066808</v>
      </c>
      <c r="K17" s="163">
        <f t="shared" si="3"/>
        <v>9469</v>
      </c>
      <c r="L17" s="163">
        <f t="shared" si="4"/>
        <v>30405</v>
      </c>
      <c r="M17" s="164">
        <f t="shared" si="0"/>
        <v>3.220960215962828E-2</v>
      </c>
      <c r="P17" s="162" t="s">
        <v>123</v>
      </c>
      <c r="Q17" s="163">
        <v>1996</v>
      </c>
      <c r="R17" s="163">
        <v>2103</v>
      </c>
      <c r="S17" s="163">
        <v>1106</v>
      </c>
      <c r="T17" s="163">
        <v>5044</v>
      </c>
      <c r="U17" s="163">
        <v>5191</v>
      </c>
      <c r="V17" s="163">
        <v>5187</v>
      </c>
      <c r="W17" s="165">
        <f t="shared" si="9"/>
        <v>-7.7056443845113787E-4</v>
      </c>
      <c r="X17" s="164">
        <f t="shared" si="5"/>
        <v>1.4664764621968618</v>
      </c>
      <c r="Y17" s="162">
        <f t="shared" si="6"/>
        <v>-4</v>
      </c>
      <c r="Z17" s="163">
        <f t="shared" si="7"/>
        <v>3084</v>
      </c>
      <c r="AA17" s="164">
        <f t="shared" si="1"/>
        <v>2.560634259282114E-2</v>
      </c>
    </row>
    <row r="18" spans="1:27" x14ac:dyDescent="0.25">
      <c r="A18" s="1"/>
      <c r="B18" s="162" t="s">
        <v>119</v>
      </c>
      <c r="C18" s="163">
        <v>112757</v>
      </c>
      <c r="D18" s="163">
        <v>109526</v>
      </c>
      <c r="E18" s="163">
        <v>51013</v>
      </c>
      <c r="F18" s="163">
        <v>119837</v>
      </c>
      <c r="G18" s="163">
        <v>123591</v>
      </c>
      <c r="H18" s="163">
        <v>129349</v>
      </c>
      <c r="I18" s="165">
        <f t="shared" si="8"/>
        <v>4.6589152931847844E-2</v>
      </c>
      <c r="J18" s="164">
        <f t="shared" si="2"/>
        <v>0.18098898891587378</v>
      </c>
      <c r="K18" s="163">
        <f t="shared" si="3"/>
        <v>5758</v>
      </c>
      <c r="L18" s="163">
        <f t="shared" si="4"/>
        <v>19823</v>
      </c>
      <c r="M18" s="164">
        <f t="shared" si="0"/>
        <v>2.819168401008065E-2</v>
      </c>
      <c r="P18" s="162" t="s">
        <v>119</v>
      </c>
      <c r="Q18" s="163">
        <v>3159</v>
      </c>
      <c r="R18" s="163">
        <v>3093</v>
      </c>
      <c r="S18" s="163">
        <v>2696</v>
      </c>
      <c r="T18" s="163">
        <v>4104</v>
      </c>
      <c r="U18" s="163">
        <v>4377</v>
      </c>
      <c r="V18" s="163">
        <v>4218</v>
      </c>
      <c r="W18" s="165">
        <f t="shared" si="9"/>
        <v>-3.632625085675123E-2</v>
      </c>
      <c r="X18" s="164">
        <f t="shared" si="5"/>
        <v>0.36372453928225035</v>
      </c>
      <c r="Y18" s="162">
        <f t="shared" si="6"/>
        <v>-159</v>
      </c>
      <c r="Z18" s="163">
        <f t="shared" si="7"/>
        <v>1125</v>
      </c>
      <c r="AA18" s="164">
        <f t="shared" si="1"/>
        <v>2.0822740130425982E-2</v>
      </c>
    </row>
    <row r="19" spans="1:27" x14ac:dyDescent="0.25">
      <c r="A19" s="161" t="s">
        <v>144</v>
      </c>
      <c r="B19" s="162" t="s">
        <v>128</v>
      </c>
      <c r="C19" s="163">
        <v>50764</v>
      </c>
      <c r="D19" s="163">
        <v>57227</v>
      </c>
      <c r="E19" s="163">
        <v>28587</v>
      </c>
      <c r="F19" s="163">
        <v>44415</v>
      </c>
      <c r="G19" s="163">
        <v>51790</v>
      </c>
      <c r="H19" s="163">
        <v>47305</v>
      </c>
      <c r="I19" s="165">
        <f t="shared" si="8"/>
        <v>-8.6599729677543924E-2</v>
      </c>
      <c r="J19" s="164">
        <f t="shared" si="2"/>
        <v>-0.17337969839411471</v>
      </c>
      <c r="K19" s="163">
        <f t="shared" si="3"/>
        <v>-4485</v>
      </c>
      <c r="L19" s="163">
        <f t="shared" si="4"/>
        <v>-9922</v>
      </c>
      <c r="M19" s="164">
        <f t="shared" si="0"/>
        <v>1.0310150152663454E-2</v>
      </c>
      <c r="P19" s="162" t="s">
        <v>128</v>
      </c>
      <c r="Q19" s="163">
        <v>520</v>
      </c>
      <c r="R19" s="163">
        <v>567</v>
      </c>
      <c r="S19" s="163">
        <v>403</v>
      </c>
      <c r="T19" s="163">
        <v>926</v>
      </c>
      <c r="U19" s="163">
        <v>1004</v>
      </c>
      <c r="V19" s="163">
        <v>964</v>
      </c>
      <c r="W19" s="165">
        <f t="shared" si="9"/>
        <v>-3.9840637450199168E-2</v>
      </c>
      <c r="X19" s="164">
        <f t="shared" si="5"/>
        <v>0.70017636684303342</v>
      </c>
      <c r="Y19" s="162">
        <f t="shared" si="6"/>
        <v>-40</v>
      </c>
      <c r="Z19" s="163">
        <f t="shared" si="7"/>
        <v>397</v>
      </c>
      <c r="AA19" s="164">
        <f t="shared" si="1"/>
        <v>4.7589192711547292E-3</v>
      </c>
    </row>
    <row r="20" spans="1:27" x14ac:dyDescent="0.25">
      <c r="A20" s="167" t="s">
        <v>145</v>
      </c>
      <c r="B20" s="162" t="s">
        <v>131</v>
      </c>
      <c r="C20" s="163">
        <v>84309</v>
      </c>
      <c r="D20" s="163">
        <v>72152</v>
      </c>
      <c r="E20" s="163">
        <v>41109</v>
      </c>
      <c r="F20" s="163">
        <v>33983</v>
      </c>
      <c r="G20" s="163">
        <v>47849</v>
      </c>
      <c r="H20" s="163">
        <v>47652</v>
      </c>
      <c r="I20" s="165">
        <f t="shared" si="8"/>
        <v>-4.1171184350770051E-3</v>
      </c>
      <c r="J20" s="164">
        <f t="shared" si="2"/>
        <v>-0.33956092693203233</v>
      </c>
      <c r="K20" s="163">
        <f t="shared" si="3"/>
        <v>-197</v>
      </c>
      <c r="L20" s="163">
        <f t="shared" si="4"/>
        <v>-24500</v>
      </c>
      <c r="M20" s="164">
        <f t="shared" si="0"/>
        <v>1.0385778989001561E-2</v>
      </c>
      <c r="P20" s="162" t="s">
        <v>131</v>
      </c>
      <c r="Q20" s="163">
        <v>1239</v>
      </c>
      <c r="R20" s="163">
        <v>1027</v>
      </c>
      <c r="S20" s="163">
        <v>925</v>
      </c>
      <c r="T20" s="163">
        <v>781</v>
      </c>
      <c r="U20" s="163">
        <v>524</v>
      </c>
      <c r="V20" s="163">
        <v>1183</v>
      </c>
      <c r="W20" s="165">
        <f t="shared" si="9"/>
        <v>1.2576335877862594</v>
      </c>
      <c r="X20" s="164">
        <f t="shared" si="5"/>
        <v>0.15189873417721511</v>
      </c>
      <c r="Y20" s="162">
        <f t="shared" si="6"/>
        <v>659</v>
      </c>
      <c r="Z20" s="163">
        <f t="shared" si="7"/>
        <v>156</v>
      </c>
      <c r="AA20" s="164">
        <f t="shared" si="1"/>
        <v>5.8400430474855229E-3</v>
      </c>
    </row>
    <row r="21" spans="1:27" x14ac:dyDescent="0.25">
      <c r="B21" s="168" t="s">
        <v>145</v>
      </c>
      <c r="C21" s="169">
        <f t="shared" ref="C21:H21" si="10">C13-SUM(C14:C20)</f>
        <v>759131</v>
      </c>
      <c r="D21" s="169">
        <f t="shared" si="10"/>
        <v>769034</v>
      </c>
      <c r="E21" s="169">
        <f t="shared" si="10"/>
        <v>279925</v>
      </c>
      <c r="F21" s="169">
        <f t="shared" si="10"/>
        <v>802273</v>
      </c>
      <c r="G21" s="169">
        <f t="shared" si="10"/>
        <v>894362</v>
      </c>
      <c r="H21" s="169">
        <f t="shared" si="10"/>
        <v>987099</v>
      </c>
      <c r="I21" s="171">
        <f t="shared" si="8"/>
        <v>0.10369067558773737</v>
      </c>
      <c r="J21" s="170">
        <f t="shared" si="2"/>
        <v>0.28355703388926878</v>
      </c>
      <c r="K21" s="169">
        <f>H21-G21</f>
        <v>92737</v>
      </c>
      <c r="L21" s="169">
        <f t="shared" si="4"/>
        <v>218065</v>
      </c>
      <c r="M21" s="170">
        <f t="shared" si="0"/>
        <v>0.21513875711962674</v>
      </c>
      <c r="P21" s="168" t="s">
        <v>145</v>
      </c>
      <c r="Q21" s="169">
        <f t="shared" ref="Q21:V21" si="11">Q13-SUM(Q14:Q20)</f>
        <v>13741</v>
      </c>
      <c r="R21" s="169">
        <f t="shared" si="11"/>
        <v>16185</v>
      </c>
      <c r="S21" s="169">
        <f t="shared" si="11"/>
        <v>8691</v>
      </c>
      <c r="T21" s="169">
        <f t="shared" si="11"/>
        <v>24237</v>
      </c>
      <c r="U21" s="169">
        <f t="shared" si="11"/>
        <v>25820</v>
      </c>
      <c r="V21" s="169">
        <f t="shared" si="11"/>
        <v>29662</v>
      </c>
      <c r="W21" s="171">
        <f t="shared" si="9"/>
        <v>0.14879938032532913</v>
      </c>
      <c r="X21" s="170">
        <f t="shared" si="5"/>
        <v>0.83268458449181337</v>
      </c>
      <c r="Y21" s="168">
        <f>V21-U21</f>
        <v>3842</v>
      </c>
      <c r="Z21" s="169">
        <f t="shared" si="7"/>
        <v>13477</v>
      </c>
      <c r="AA21" s="170">
        <f t="shared" si="1"/>
        <v>0.14643056371472155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1433849</v>
      </c>
      <c r="D23" s="176">
        <v>1485492</v>
      </c>
      <c r="E23" s="176">
        <v>464064</v>
      </c>
      <c r="F23" s="176">
        <v>1457395</v>
      </c>
      <c r="G23" s="176">
        <v>1572308</v>
      </c>
      <c r="H23" s="176">
        <v>1622538</v>
      </c>
      <c r="I23" s="177">
        <f>IFERROR(H23/G23-1,"-")</f>
        <v>3.1946666938029944E-2</v>
      </c>
      <c r="J23" s="177">
        <f>IFERROR(H23/D23-1,"-")</f>
        <v>9.2256302962250958E-2</v>
      </c>
      <c r="K23" s="176">
        <f>H23-G23</f>
        <v>50230</v>
      </c>
      <c r="L23" s="176">
        <f>H23-D23</f>
        <v>137046</v>
      </c>
      <c r="M23" s="177">
        <f t="shared" ref="M23:M35" si="12">H23/H$9</f>
        <v>0.353633028398737</v>
      </c>
    </row>
    <row r="24" spans="1:27" x14ac:dyDescent="0.25">
      <c r="B24" s="157" t="s">
        <v>97</v>
      </c>
      <c r="C24" s="158">
        <v>167889</v>
      </c>
      <c r="D24" s="158">
        <v>200261</v>
      </c>
      <c r="E24" s="158">
        <v>91009</v>
      </c>
      <c r="F24" s="158">
        <v>184306</v>
      </c>
      <c r="G24" s="158">
        <v>161501</v>
      </c>
      <c r="H24" s="158">
        <v>142945</v>
      </c>
      <c r="I24" s="160">
        <f>IFERROR(H24/G24-1,"-")</f>
        <v>-0.11489712138005337</v>
      </c>
      <c r="J24" s="159">
        <f t="shared" ref="J24:J35" si="13">IFERROR(H24/D24-1,"-")</f>
        <v>-0.2862065005168255</v>
      </c>
      <c r="K24" s="158">
        <f t="shared" ref="K24:K34" si="14">H24-G24</f>
        <v>-18556</v>
      </c>
      <c r="L24" s="158">
        <f t="shared" ref="L24:L35" si="15">H24-D24</f>
        <v>-57316</v>
      </c>
      <c r="M24" s="159">
        <f t="shared" si="12"/>
        <v>3.1154939511097716E-2</v>
      </c>
    </row>
    <row r="25" spans="1:27" x14ac:dyDescent="0.25">
      <c r="B25" s="162" t="s">
        <v>103</v>
      </c>
      <c r="C25" s="163">
        <v>80385</v>
      </c>
      <c r="D25" s="163">
        <v>102815</v>
      </c>
      <c r="E25" s="163">
        <v>52174</v>
      </c>
      <c r="F25" s="163">
        <v>78213</v>
      </c>
      <c r="G25" s="163">
        <v>68547</v>
      </c>
      <c r="H25" s="163">
        <v>54723</v>
      </c>
      <c r="I25" s="165">
        <f>IFERROR(H25/G25-1,"-")</f>
        <v>-0.20167184559499318</v>
      </c>
      <c r="J25" s="164">
        <f t="shared" si="13"/>
        <v>-0.46775275981131159</v>
      </c>
      <c r="K25" s="163">
        <f t="shared" si="14"/>
        <v>-13824</v>
      </c>
      <c r="L25" s="163">
        <f t="shared" si="15"/>
        <v>-48092</v>
      </c>
      <c r="M25" s="164">
        <f t="shared" si="12"/>
        <v>1.1926907236110394E-2</v>
      </c>
    </row>
    <row r="26" spans="1:27" x14ac:dyDescent="0.25">
      <c r="B26" s="162" t="s">
        <v>100</v>
      </c>
      <c r="C26" s="163">
        <v>87504</v>
      </c>
      <c r="D26" s="163">
        <v>97446</v>
      </c>
      <c r="E26" s="163">
        <v>38835</v>
      </c>
      <c r="F26" s="163">
        <v>106093</v>
      </c>
      <c r="G26" s="163">
        <v>92954</v>
      </c>
      <c r="H26" s="163">
        <v>88222</v>
      </c>
      <c r="I26" s="165">
        <f>IFERROR(H26/G26-1,"-")</f>
        <v>-5.0906900187189352E-2</v>
      </c>
      <c r="J26" s="164">
        <f t="shared" si="13"/>
        <v>-9.4657553927303351E-2</v>
      </c>
      <c r="K26" s="163">
        <f t="shared" si="14"/>
        <v>-4732</v>
      </c>
      <c r="L26" s="163">
        <f t="shared" si="15"/>
        <v>-9224</v>
      </c>
      <c r="M26" s="164">
        <f t="shared" si="12"/>
        <v>1.922803227498732E-2</v>
      </c>
    </row>
    <row r="27" spans="1:27" x14ac:dyDescent="0.25">
      <c r="B27" s="157" t="s">
        <v>107</v>
      </c>
      <c r="C27" s="158">
        <v>1265960</v>
      </c>
      <c r="D27" s="158">
        <v>1285231</v>
      </c>
      <c r="E27" s="158">
        <v>373055</v>
      </c>
      <c r="F27" s="158">
        <v>1273089</v>
      </c>
      <c r="G27" s="158">
        <v>1410807</v>
      </c>
      <c r="H27" s="158">
        <v>1479593</v>
      </c>
      <c r="I27" s="160">
        <f>IFERROR(H27/G27-1,"-")</f>
        <v>4.8756491851826622E-2</v>
      </c>
      <c r="J27" s="159">
        <f t="shared" si="13"/>
        <v>0.15122728910211469</v>
      </c>
      <c r="K27" s="158">
        <f t="shared" si="14"/>
        <v>68786</v>
      </c>
      <c r="L27" s="158">
        <f t="shared" si="15"/>
        <v>194362</v>
      </c>
      <c r="M27" s="159">
        <f t="shared" si="12"/>
        <v>0.32247808888763929</v>
      </c>
    </row>
    <row r="28" spans="1:27" x14ac:dyDescent="0.25">
      <c r="B28" s="162" t="s">
        <v>110</v>
      </c>
      <c r="C28" s="163">
        <v>620281</v>
      </c>
      <c r="D28" s="163">
        <v>644448</v>
      </c>
      <c r="E28" s="163">
        <v>161958</v>
      </c>
      <c r="F28" s="163">
        <v>652433</v>
      </c>
      <c r="G28" s="163">
        <v>740531</v>
      </c>
      <c r="H28" s="163">
        <v>783161</v>
      </c>
      <c r="I28" s="165">
        <f t="shared" ref="I28:I35" si="16">IFERROR(H28/G28-1,"-")</f>
        <v>5.7566800039431154E-2</v>
      </c>
      <c r="J28" s="164">
        <f t="shared" si="13"/>
        <v>0.21524312279656388</v>
      </c>
      <c r="K28" s="163">
        <f t="shared" si="14"/>
        <v>42630</v>
      </c>
      <c r="L28" s="163">
        <f t="shared" si="15"/>
        <v>138713</v>
      </c>
      <c r="M28" s="164">
        <f t="shared" si="12"/>
        <v>0.17069036050544473</v>
      </c>
    </row>
    <row r="29" spans="1:27" x14ac:dyDescent="0.25">
      <c r="B29" s="162" t="s">
        <v>113</v>
      </c>
      <c r="C29" s="163">
        <v>184092</v>
      </c>
      <c r="D29" s="163">
        <v>168355</v>
      </c>
      <c r="E29" s="163">
        <v>45892</v>
      </c>
      <c r="F29" s="163">
        <v>136074</v>
      </c>
      <c r="G29" s="163">
        <v>148299</v>
      </c>
      <c r="H29" s="163">
        <v>149978</v>
      </c>
      <c r="I29" s="165">
        <f t="shared" si="16"/>
        <v>1.1321721656922801E-2</v>
      </c>
      <c r="J29" s="164">
        <f t="shared" si="13"/>
        <v>-0.10915624721570494</v>
      </c>
      <c r="K29" s="163">
        <f t="shared" si="14"/>
        <v>1679</v>
      </c>
      <c r="L29" s="163">
        <f t="shared" si="15"/>
        <v>-18377</v>
      </c>
      <c r="M29" s="164">
        <f t="shared" si="12"/>
        <v>3.2687785637800643E-2</v>
      </c>
    </row>
    <row r="30" spans="1:27" x14ac:dyDescent="0.25">
      <c r="B30" s="162" t="s">
        <v>116</v>
      </c>
      <c r="C30" s="163">
        <v>40965</v>
      </c>
      <c r="D30" s="163">
        <v>44885</v>
      </c>
      <c r="E30" s="163">
        <v>17768</v>
      </c>
      <c r="F30" s="163">
        <v>53676</v>
      </c>
      <c r="G30" s="163">
        <v>56218</v>
      </c>
      <c r="H30" s="163">
        <v>50209</v>
      </c>
      <c r="I30" s="165">
        <f t="shared" si="16"/>
        <v>-0.10688747376285179</v>
      </c>
      <c r="J30" s="164">
        <f t="shared" si="13"/>
        <v>0.11861423638186475</v>
      </c>
      <c r="K30" s="163">
        <f t="shared" si="14"/>
        <v>-6009</v>
      </c>
      <c r="L30" s="163">
        <f t="shared" si="15"/>
        <v>5324</v>
      </c>
      <c r="M30" s="164">
        <f t="shared" si="12"/>
        <v>1.0943078512103991E-2</v>
      </c>
    </row>
    <row r="31" spans="1:27" x14ac:dyDescent="0.25">
      <c r="B31" s="162" t="s">
        <v>123</v>
      </c>
      <c r="C31" s="163">
        <v>56582</v>
      </c>
      <c r="D31" s="163">
        <v>52271</v>
      </c>
      <c r="E31" s="163">
        <v>15339</v>
      </c>
      <c r="F31" s="163">
        <v>66087</v>
      </c>
      <c r="G31" s="163">
        <v>60607</v>
      </c>
      <c r="H31" s="163">
        <v>61026</v>
      </c>
      <c r="I31" s="165">
        <f t="shared" si="16"/>
        <v>6.9133928424109925E-3</v>
      </c>
      <c r="J31" s="164">
        <f t="shared" si="13"/>
        <v>0.1674924910562261</v>
      </c>
      <c r="K31" s="163">
        <f t="shared" si="14"/>
        <v>419</v>
      </c>
      <c r="L31" s="163">
        <f t="shared" si="15"/>
        <v>8755</v>
      </c>
      <c r="M31" s="164">
        <f t="shared" si="12"/>
        <v>1.3300649470805198E-2</v>
      </c>
    </row>
    <row r="32" spans="1:27" x14ac:dyDescent="0.25">
      <c r="B32" s="162" t="s">
        <v>119</v>
      </c>
      <c r="C32" s="163">
        <v>58816</v>
      </c>
      <c r="D32" s="163">
        <v>57868</v>
      </c>
      <c r="E32" s="163">
        <v>24224</v>
      </c>
      <c r="F32" s="163">
        <v>68490</v>
      </c>
      <c r="G32" s="163">
        <v>65328</v>
      </c>
      <c r="H32" s="163">
        <v>66877</v>
      </c>
      <c r="I32" s="165">
        <f t="shared" si="16"/>
        <v>2.3711119275042769E-2</v>
      </c>
      <c r="J32" s="164">
        <f t="shared" si="13"/>
        <v>0.15568189673049004</v>
      </c>
      <c r="K32" s="163">
        <f t="shared" si="14"/>
        <v>1549</v>
      </c>
      <c r="L32" s="163">
        <f t="shared" si="15"/>
        <v>9009</v>
      </c>
      <c r="M32" s="164">
        <f t="shared" si="12"/>
        <v>1.4575878062777164E-2</v>
      </c>
    </row>
    <row r="33" spans="2:13" x14ac:dyDescent="0.25">
      <c r="B33" s="162" t="s">
        <v>128</v>
      </c>
      <c r="C33" s="163">
        <v>20760</v>
      </c>
      <c r="D33" s="163">
        <v>24642</v>
      </c>
      <c r="E33" s="163">
        <v>11538</v>
      </c>
      <c r="F33" s="163">
        <v>17067</v>
      </c>
      <c r="G33" s="163">
        <v>19064</v>
      </c>
      <c r="H33" s="163">
        <v>18391</v>
      </c>
      <c r="I33" s="165">
        <f t="shared" si="16"/>
        <v>-3.5302140159462869E-2</v>
      </c>
      <c r="J33" s="164">
        <f t="shared" si="13"/>
        <v>-0.25367259151042931</v>
      </c>
      <c r="K33" s="163">
        <f t="shared" si="14"/>
        <v>-673</v>
      </c>
      <c r="L33" s="163">
        <f t="shared" si="15"/>
        <v>-6251</v>
      </c>
      <c r="M33" s="164">
        <f t="shared" si="12"/>
        <v>4.0083283259197454E-3</v>
      </c>
    </row>
    <row r="34" spans="2:13" x14ac:dyDescent="0.25">
      <c r="B34" s="162" t="s">
        <v>131</v>
      </c>
      <c r="C34" s="163">
        <v>25829</v>
      </c>
      <c r="D34" s="163">
        <v>24035</v>
      </c>
      <c r="E34" s="163">
        <v>12984</v>
      </c>
      <c r="F34" s="163">
        <v>11060</v>
      </c>
      <c r="G34" s="163">
        <v>17223</v>
      </c>
      <c r="H34" s="163">
        <v>16241</v>
      </c>
      <c r="I34" s="165">
        <f t="shared" si="16"/>
        <v>-5.7016779887359981E-2</v>
      </c>
      <c r="J34" s="164">
        <f t="shared" si="13"/>
        <v>-0.32427709590180986</v>
      </c>
      <c r="K34" s="163">
        <f t="shared" si="14"/>
        <v>-982</v>
      </c>
      <c r="L34" s="163">
        <f t="shared" si="15"/>
        <v>-7794</v>
      </c>
      <c r="M34" s="164">
        <f t="shared" si="12"/>
        <v>3.5397346713752702E-3</v>
      </c>
    </row>
    <row r="35" spans="2:13" x14ac:dyDescent="0.25">
      <c r="B35" s="168" t="s">
        <v>145</v>
      </c>
      <c r="C35" s="169">
        <f t="shared" ref="C35:H35" si="17">C27-SUM(C28:C34)</f>
        <v>258635</v>
      </c>
      <c r="D35" s="169">
        <f t="shared" si="17"/>
        <v>268727</v>
      </c>
      <c r="E35" s="169">
        <f t="shared" si="17"/>
        <v>83352</v>
      </c>
      <c r="F35" s="169">
        <f t="shared" si="17"/>
        <v>268202</v>
      </c>
      <c r="G35" s="169">
        <f t="shared" si="17"/>
        <v>303537</v>
      </c>
      <c r="H35" s="169">
        <f t="shared" si="17"/>
        <v>333710</v>
      </c>
      <c r="I35" s="171">
        <f t="shared" si="16"/>
        <v>9.9404685425499961E-2</v>
      </c>
      <c r="J35" s="170">
        <f t="shared" si="13"/>
        <v>0.24181790441600581</v>
      </c>
      <c r="K35" s="169">
        <f>H35-G35</f>
        <v>30173</v>
      </c>
      <c r="L35" s="169">
        <f t="shared" si="15"/>
        <v>64983</v>
      </c>
      <c r="M35" s="170">
        <f t="shared" si="12"/>
        <v>7.2732273701412553E-2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1105867</v>
      </c>
      <c r="D37" s="176">
        <v>1082702</v>
      </c>
      <c r="E37" s="176">
        <v>319934</v>
      </c>
      <c r="F37" s="176">
        <v>1027252</v>
      </c>
      <c r="G37" s="176">
        <v>1094360</v>
      </c>
      <c r="H37" s="176">
        <v>1158457</v>
      </c>
      <c r="I37" s="177">
        <f>IFERROR(H37/G37-1,"-")</f>
        <v>5.8570305932234445E-2</v>
      </c>
      <c r="J37" s="177">
        <f>IFERROR(H37/D37-1,"-")</f>
        <v>6.9968467777837384E-2</v>
      </c>
      <c r="K37" s="176">
        <f>H37-G37</f>
        <v>64097</v>
      </c>
      <c r="L37" s="176">
        <f>H37-D37</f>
        <v>75755</v>
      </c>
      <c r="M37" s="177">
        <f t="shared" ref="M37:M49" si="18">H37/H$9</f>
        <v>0.25248632523843245</v>
      </c>
    </row>
    <row r="38" spans="2:13" x14ac:dyDescent="0.25">
      <c r="B38" s="157" t="s">
        <v>97</v>
      </c>
      <c r="C38" s="158">
        <v>117233</v>
      </c>
      <c r="D38" s="158">
        <v>111759</v>
      </c>
      <c r="E38" s="158">
        <v>41966</v>
      </c>
      <c r="F38" s="158">
        <v>110023</v>
      </c>
      <c r="G38" s="158">
        <v>104488</v>
      </c>
      <c r="H38" s="158">
        <v>100942</v>
      </c>
      <c r="I38" s="160">
        <f>IFERROR(H38/G38-1,"-")</f>
        <v>-3.3936911415664905E-2</v>
      </c>
      <c r="J38" s="159">
        <f t="shared" ref="J38:J49" si="19">IFERROR(H38/D38-1,"-")</f>
        <v>-9.6788625524566241E-2</v>
      </c>
      <c r="K38" s="158">
        <f t="shared" ref="K38:K48" si="20">H38-G38</f>
        <v>-3546</v>
      </c>
      <c r="L38" s="158">
        <f t="shared" ref="L38:L49" si="21">H38-D38</f>
        <v>-10817</v>
      </c>
      <c r="M38" s="159">
        <f t="shared" si="18"/>
        <v>2.2000363105594639E-2</v>
      </c>
    </row>
    <row r="39" spans="2:13" x14ac:dyDescent="0.25">
      <c r="B39" s="162" t="s">
        <v>103</v>
      </c>
      <c r="C39" s="163">
        <v>38018</v>
      </c>
      <c r="D39" s="163">
        <v>45528</v>
      </c>
      <c r="E39" s="163">
        <v>20552</v>
      </c>
      <c r="F39" s="163">
        <v>44470</v>
      </c>
      <c r="G39" s="163">
        <v>46357</v>
      </c>
      <c r="H39" s="163">
        <v>45451</v>
      </c>
      <c r="I39" s="165">
        <f>IFERROR(H39/G39-1,"-")</f>
        <v>-1.9543973941368087E-2</v>
      </c>
      <c r="J39" s="164">
        <f t="shared" si="19"/>
        <v>-1.691266912669076E-3</v>
      </c>
      <c r="K39" s="163">
        <f t="shared" si="20"/>
        <v>-906</v>
      </c>
      <c r="L39" s="163">
        <f t="shared" si="21"/>
        <v>-77</v>
      </c>
      <c r="M39" s="164">
        <f t="shared" si="18"/>
        <v>9.9060698570702169E-3</v>
      </c>
    </row>
    <row r="40" spans="2:13" x14ac:dyDescent="0.25">
      <c r="B40" s="162" t="s">
        <v>100</v>
      </c>
      <c r="C40" s="163">
        <v>79215</v>
      </c>
      <c r="D40" s="163">
        <v>66231</v>
      </c>
      <c r="E40" s="163">
        <v>21414</v>
      </c>
      <c r="F40" s="163">
        <v>65553</v>
      </c>
      <c r="G40" s="163">
        <v>58131</v>
      </c>
      <c r="H40" s="163">
        <v>55491</v>
      </c>
      <c r="I40" s="165">
        <f>IFERROR(H40/G40-1,"-")</f>
        <v>-4.5414666873096921E-2</v>
      </c>
      <c r="J40" s="164">
        <f t="shared" si="19"/>
        <v>-0.16215971372922044</v>
      </c>
      <c r="K40" s="163">
        <f t="shared" si="20"/>
        <v>-2640</v>
      </c>
      <c r="L40" s="163">
        <f t="shared" si="21"/>
        <v>-10740</v>
      </c>
      <c r="M40" s="164">
        <f t="shared" si="18"/>
        <v>1.2094293248524421E-2</v>
      </c>
    </row>
    <row r="41" spans="2:13" x14ac:dyDescent="0.25">
      <c r="B41" s="157" t="s">
        <v>107</v>
      </c>
      <c r="C41" s="158">
        <v>988634</v>
      </c>
      <c r="D41" s="158">
        <v>970943</v>
      </c>
      <c r="E41" s="158">
        <v>277968</v>
      </c>
      <c r="F41" s="158">
        <v>917229</v>
      </c>
      <c r="G41" s="158">
        <v>989872</v>
      </c>
      <c r="H41" s="158">
        <v>1057515</v>
      </c>
      <c r="I41" s="160">
        <f>IFERROR(H41/G41-1,"-")</f>
        <v>6.8335097871239814E-2</v>
      </c>
      <c r="J41" s="159">
        <f t="shared" si="19"/>
        <v>8.9162803583732408E-2</v>
      </c>
      <c r="K41" s="158">
        <f t="shared" si="20"/>
        <v>67643</v>
      </c>
      <c r="L41" s="158">
        <f t="shared" si="21"/>
        <v>86572</v>
      </c>
      <c r="M41" s="159">
        <f t="shared" si="18"/>
        <v>0.23048596213283781</v>
      </c>
    </row>
    <row r="42" spans="2:13" x14ac:dyDescent="0.25">
      <c r="B42" s="162" t="s">
        <v>110</v>
      </c>
      <c r="C42" s="163">
        <v>523340</v>
      </c>
      <c r="D42" s="163">
        <v>546745</v>
      </c>
      <c r="E42" s="163">
        <v>123180</v>
      </c>
      <c r="F42" s="163">
        <v>483953</v>
      </c>
      <c r="G42" s="163">
        <v>534551</v>
      </c>
      <c r="H42" s="163">
        <v>581317</v>
      </c>
      <c r="I42" s="165">
        <f t="shared" ref="I42:I49" si="22">IFERROR(H42/G42-1,"-")</f>
        <v>8.7486507367865674E-2</v>
      </c>
      <c r="J42" s="164">
        <f t="shared" si="19"/>
        <v>6.3232402674006982E-2</v>
      </c>
      <c r="K42" s="163">
        <f t="shared" si="20"/>
        <v>46766</v>
      </c>
      <c r="L42" s="163">
        <f t="shared" si="21"/>
        <v>34572</v>
      </c>
      <c r="M42" s="164">
        <f t="shared" si="18"/>
        <v>0.12669835231573534</v>
      </c>
    </row>
    <row r="43" spans="2:13" x14ac:dyDescent="0.25">
      <c r="B43" s="162" t="s">
        <v>113</v>
      </c>
      <c r="C43" s="163">
        <v>60988</v>
      </c>
      <c r="D43" s="163">
        <v>43160</v>
      </c>
      <c r="E43" s="163">
        <v>13421</v>
      </c>
      <c r="F43" s="163">
        <v>29659</v>
      </c>
      <c r="G43" s="163">
        <v>35338</v>
      </c>
      <c r="H43" s="163">
        <v>34693</v>
      </c>
      <c r="I43" s="165">
        <f t="shared" si="22"/>
        <v>-1.8252306299168075E-2</v>
      </c>
      <c r="J43" s="164">
        <f t="shared" si="19"/>
        <v>-0.19617701575532898</v>
      </c>
      <c r="K43" s="163">
        <f t="shared" si="20"/>
        <v>-645</v>
      </c>
      <c r="L43" s="163">
        <f t="shared" si="21"/>
        <v>-8467</v>
      </c>
      <c r="M43" s="164">
        <f t="shared" si="18"/>
        <v>7.5613579800518594E-3</v>
      </c>
    </row>
    <row r="44" spans="2:13" x14ac:dyDescent="0.25">
      <c r="B44" s="162" t="s">
        <v>116</v>
      </c>
      <c r="C44" s="163">
        <v>20589</v>
      </c>
      <c r="D44" s="163">
        <v>20589</v>
      </c>
      <c r="E44" s="163">
        <v>8464</v>
      </c>
      <c r="F44" s="163">
        <v>22634</v>
      </c>
      <c r="G44" s="163">
        <v>24674</v>
      </c>
      <c r="H44" s="163">
        <v>24753</v>
      </c>
      <c r="I44" s="165">
        <f t="shared" si="22"/>
        <v>3.2017508308341824E-3</v>
      </c>
      <c r="J44" s="164">
        <f t="shared" si="19"/>
        <v>0.20224391665452424</v>
      </c>
      <c r="K44" s="163">
        <f t="shared" si="20"/>
        <v>79</v>
      </c>
      <c r="L44" s="163">
        <f t="shared" si="21"/>
        <v>4164</v>
      </c>
      <c r="M44" s="164">
        <f t="shared" si="18"/>
        <v>5.394929642297399E-3</v>
      </c>
    </row>
    <row r="45" spans="2:13" x14ac:dyDescent="0.25">
      <c r="B45" s="162" t="s">
        <v>123</v>
      </c>
      <c r="C45" s="163">
        <v>48515</v>
      </c>
      <c r="D45" s="163">
        <v>46365</v>
      </c>
      <c r="E45" s="163">
        <v>12393</v>
      </c>
      <c r="F45" s="163">
        <v>49372</v>
      </c>
      <c r="G45" s="163">
        <v>46567</v>
      </c>
      <c r="H45" s="163">
        <v>49253</v>
      </c>
      <c r="I45" s="165">
        <f t="shared" si="22"/>
        <v>5.7680331565271636E-2</v>
      </c>
      <c r="J45" s="164">
        <f t="shared" si="19"/>
        <v>6.2288364067723423E-2</v>
      </c>
      <c r="K45" s="163">
        <f t="shared" si="20"/>
        <v>2686</v>
      </c>
      <c r="L45" s="163">
        <f t="shared" si="21"/>
        <v>2888</v>
      </c>
      <c r="M45" s="164">
        <f t="shared" si="18"/>
        <v>1.0734717798734448E-2</v>
      </c>
    </row>
    <row r="46" spans="2:13" x14ac:dyDescent="0.25">
      <c r="B46" s="162" t="s">
        <v>119</v>
      </c>
      <c r="C46" s="163">
        <v>34853</v>
      </c>
      <c r="D46" s="163">
        <v>33250</v>
      </c>
      <c r="E46" s="163">
        <v>13586</v>
      </c>
      <c r="F46" s="163">
        <v>31205</v>
      </c>
      <c r="G46" s="163">
        <v>36085</v>
      </c>
      <c r="H46" s="163">
        <v>36824</v>
      </c>
      <c r="I46" s="165">
        <f t="shared" si="22"/>
        <v>2.0479423583206424E-2</v>
      </c>
      <c r="J46" s="164">
        <f t="shared" si="19"/>
        <v>0.1074887218045113</v>
      </c>
      <c r="K46" s="163">
        <f t="shared" si="20"/>
        <v>739</v>
      </c>
      <c r="L46" s="163">
        <f t="shared" si="21"/>
        <v>3574</v>
      </c>
      <c r="M46" s="164">
        <f t="shared" si="18"/>
        <v>8.0258105743933831E-3</v>
      </c>
    </row>
    <row r="47" spans="2:13" x14ac:dyDescent="0.25">
      <c r="B47" s="162" t="s">
        <v>128</v>
      </c>
      <c r="C47" s="163">
        <v>20005</v>
      </c>
      <c r="D47" s="163">
        <v>20414</v>
      </c>
      <c r="E47" s="163">
        <v>9638</v>
      </c>
      <c r="F47" s="163">
        <v>16484</v>
      </c>
      <c r="G47" s="163">
        <v>17819</v>
      </c>
      <c r="H47" s="163">
        <v>16068</v>
      </c>
      <c r="I47" s="165">
        <f t="shared" si="22"/>
        <v>-9.8265895953757232E-2</v>
      </c>
      <c r="J47" s="164">
        <f t="shared" si="19"/>
        <v>-0.21289311256980503</v>
      </c>
      <c r="K47" s="163">
        <f t="shared" si="20"/>
        <v>-1751</v>
      </c>
      <c r="L47" s="163">
        <f t="shared" si="21"/>
        <v>-4346</v>
      </c>
      <c r="M47" s="164">
        <f t="shared" si="18"/>
        <v>3.5020292284747147E-3</v>
      </c>
    </row>
    <row r="48" spans="2:13" x14ac:dyDescent="0.25">
      <c r="B48" s="162" t="s">
        <v>131</v>
      </c>
      <c r="C48" s="163">
        <v>34685</v>
      </c>
      <c r="D48" s="163">
        <v>28997</v>
      </c>
      <c r="E48" s="163">
        <v>15776</v>
      </c>
      <c r="F48" s="163">
        <v>14048</v>
      </c>
      <c r="G48" s="163">
        <v>17655</v>
      </c>
      <c r="H48" s="163">
        <v>17179</v>
      </c>
      <c r="I48" s="165">
        <f t="shared" si="22"/>
        <v>-2.6961200792976481E-2</v>
      </c>
      <c r="J48" s="164">
        <f t="shared" si="19"/>
        <v>-0.40755940269683066</v>
      </c>
      <c r="K48" s="163">
        <f t="shared" si="20"/>
        <v>-476</v>
      </c>
      <c r="L48" s="163">
        <f t="shared" si="21"/>
        <v>-11818</v>
      </c>
      <c r="M48" s="164">
        <f t="shared" si="18"/>
        <v>3.7441722750788599E-3</v>
      </c>
    </row>
    <row r="49" spans="2:13" x14ac:dyDescent="0.25">
      <c r="B49" s="168" t="s">
        <v>145</v>
      </c>
      <c r="C49" s="169">
        <f t="shared" ref="C49:H49" si="23">C41-SUM(C42:C48)</f>
        <v>245659</v>
      </c>
      <c r="D49" s="169">
        <f t="shared" si="23"/>
        <v>231423</v>
      </c>
      <c r="E49" s="169">
        <f t="shared" si="23"/>
        <v>81510</v>
      </c>
      <c r="F49" s="169">
        <f t="shared" si="23"/>
        <v>269874</v>
      </c>
      <c r="G49" s="169">
        <f t="shared" si="23"/>
        <v>277183</v>
      </c>
      <c r="H49" s="169">
        <f t="shared" si="23"/>
        <v>297428</v>
      </c>
      <c r="I49" s="171">
        <f t="shared" si="22"/>
        <v>7.3038389800240244E-2</v>
      </c>
      <c r="J49" s="170">
        <f t="shared" si="19"/>
        <v>0.28521365637814733</v>
      </c>
      <c r="K49" s="169">
        <f>H49-G49</f>
        <v>20245</v>
      </c>
      <c r="L49" s="169">
        <f t="shared" si="21"/>
        <v>66005</v>
      </c>
      <c r="M49" s="170">
        <f t="shared" si="18"/>
        <v>6.4824592318071778E-2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37938</v>
      </c>
      <c r="D51" s="176">
        <v>36869</v>
      </c>
      <c r="E51" s="176">
        <v>11628</v>
      </c>
      <c r="F51" s="176">
        <v>29058</v>
      </c>
      <c r="G51" s="176">
        <v>41308</v>
      </c>
      <c r="H51" s="176">
        <v>35995</v>
      </c>
      <c r="I51" s="177">
        <f>IFERROR(H51/G51-1,"-")</f>
        <v>-0.12861915367483301</v>
      </c>
      <c r="J51" s="177">
        <f>IFERROR(H51/D51-1,"-")</f>
        <v>-2.3705552089831605E-2</v>
      </c>
      <c r="K51" s="176">
        <f>H51-G51</f>
        <v>-5313</v>
      </c>
      <c r="L51" s="176">
        <f>H51-D51</f>
        <v>-874</v>
      </c>
      <c r="M51" s="177">
        <f t="shared" ref="M51:M63" si="24">H51/H$9</f>
        <v>7.845129579222513E-3</v>
      </c>
    </row>
    <row r="52" spans="2:13" x14ac:dyDescent="0.25">
      <c r="B52" s="157" t="s">
        <v>97</v>
      </c>
      <c r="C52" s="158">
        <v>9914</v>
      </c>
      <c r="D52" s="158">
        <v>9302</v>
      </c>
      <c r="E52" s="158">
        <v>2244</v>
      </c>
      <c r="F52" s="158">
        <v>4856</v>
      </c>
      <c r="G52" s="158">
        <v>17500</v>
      </c>
      <c r="H52" s="158">
        <v>9811</v>
      </c>
      <c r="I52" s="160">
        <f>IFERROR(H52/G52-1,"-")</f>
        <v>-0.43937142857142852</v>
      </c>
      <c r="J52" s="159">
        <f t="shared" ref="J52:J63" si="25">IFERROR(H52/D52-1,"-")</f>
        <v>5.4719415179531383E-2</v>
      </c>
      <c r="K52" s="158">
        <f t="shared" ref="K52:K62" si="26">H52-G52</f>
        <v>-7689</v>
      </c>
      <c r="L52" s="158">
        <f t="shared" ref="L52:L63" si="27">H52-D52</f>
        <v>509</v>
      </c>
      <c r="M52" s="159">
        <f t="shared" si="24"/>
        <v>2.1383127184817913E-3</v>
      </c>
    </row>
    <row r="53" spans="2:13" x14ac:dyDescent="0.25">
      <c r="B53" s="162" t="s">
        <v>103</v>
      </c>
      <c r="C53" s="163">
        <v>6291</v>
      </c>
      <c r="D53" s="163">
        <v>5254</v>
      </c>
      <c r="E53" s="163">
        <v>1592</v>
      </c>
      <c r="F53" s="163">
        <v>2591</v>
      </c>
      <c r="G53" s="163">
        <v>12921</v>
      </c>
      <c r="H53" s="163">
        <v>6705</v>
      </c>
      <c r="I53" s="165">
        <f>IFERROR(H53/G53-1,"-")</f>
        <v>-0.48107731599721382</v>
      </c>
      <c r="J53" s="164">
        <f t="shared" si="25"/>
        <v>0.27617053673391712</v>
      </c>
      <c r="K53" s="163">
        <f t="shared" si="26"/>
        <v>-6216</v>
      </c>
      <c r="L53" s="163">
        <f t="shared" si="27"/>
        <v>1451</v>
      </c>
      <c r="M53" s="164">
        <f t="shared" si="24"/>
        <v>1.4613583505677721E-3</v>
      </c>
    </row>
    <row r="54" spans="2:13" x14ac:dyDescent="0.25">
      <c r="B54" s="162" t="s">
        <v>100</v>
      </c>
      <c r="C54" s="163">
        <v>3623</v>
      </c>
      <c r="D54" s="163">
        <v>4048</v>
      </c>
      <c r="E54" s="163">
        <v>652</v>
      </c>
      <c r="F54" s="163">
        <v>2265</v>
      </c>
      <c r="G54" s="163">
        <v>4579</v>
      </c>
      <c r="H54" s="163">
        <v>3106</v>
      </c>
      <c r="I54" s="165">
        <f>IFERROR(H54/G54-1,"-")</f>
        <v>-0.32168595763267094</v>
      </c>
      <c r="J54" s="164">
        <f t="shared" si="25"/>
        <v>-0.23270750988142297</v>
      </c>
      <c r="K54" s="163">
        <f t="shared" si="26"/>
        <v>-1473</v>
      </c>
      <c r="L54" s="163">
        <f t="shared" si="27"/>
        <v>-942</v>
      </c>
      <c r="M54" s="164">
        <f t="shared" si="24"/>
        <v>6.7695436791401936E-4</v>
      </c>
    </row>
    <row r="55" spans="2:13" x14ac:dyDescent="0.25">
      <c r="B55" s="157" t="s">
        <v>107</v>
      </c>
      <c r="C55" s="158">
        <v>28024</v>
      </c>
      <c r="D55" s="158">
        <v>27567</v>
      </c>
      <c r="E55" s="158">
        <v>9384</v>
      </c>
      <c r="F55" s="158">
        <v>24202</v>
      </c>
      <c r="G55" s="158">
        <v>23808</v>
      </c>
      <c r="H55" s="158">
        <v>26184</v>
      </c>
      <c r="I55" s="160">
        <f>IFERROR(H55/G55-1,"-")</f>
        <v>9.9798387096774244E-2</v>
      </c>
      <c r="J55" s="159">
        <f t="shared" si="25"/>
        <v>-5.0168679943410566E-2</v>
      </c>
      <c r="K55" s="158">
        <f t="shared" si="26"/>
        <v>2376</v>
      </c>
      <c r="L55" s="158">
        <f t="shared" si="27"/>
        <v>-1383</v>
      </c>
      <c r="M55" s="159">
        <f t="shared" si="24"/>
        <v>5.7068168607407226E-3</v>
      </c>
    </row>
    <row r="56" spans="2:13" x14ac:dyDescent="0.25">
      <c r="B56" s="162" t="s">
        <v>110</v>
      </c>
      <c r="C56" s="163">
        <v>8126</v>
      </c>
      <c r="D56" s="163">
        <v>8621</v>
      </c>
      <c r="E56" s="163">
        <v>2951</v>
      </c>
      <c r="F56" s="163">
        <v>8555</v>
      </c>
      <c r="G56" s="163">
        <v>7494</v>
      </c>
      <c r="H56" s="163">
        <v>9162</v>
      </c>
      <c r="I56" s="165">
        <f t="shared" ref="I56:I63" si="28">IFERROR(H56/G56-1,"-")</f>
        <v>0.22257806244996003</v>
      </c>
      <c r="J56" s="164">
        <f t="shared" si="25"/>
        <v>6.2753740865328922E-2</v>
      </c>
      <c r="K56" s="163">
        <f t="shared" si="26"/>
        <v>1668</v>
      </c>
      <c r="L56" s="163">
        <f t="shared" si="27"/>
        <v>541</v>
      </c>
      <c r="M56" s="164">
        <f t="shared" si="24"/>
        <v>1.996862819970459E-3</v>
      </c>
    </row>
    <row r="57" spans="2:13" x14ac:dyDescent="0.25">
      <c r="B57" s="162" t="s">
        <v>113</v>
      </c>
      <c r="C57" s="163">
        <v>8872</v>
      </c>
      <c r="D57" s="163">
        <v>7201</v>
      </c>
      <c r="E57" s="163">
        <v>2373</v>
      </c>
      <c r="F57" s="163">
        <v>5239</v>
      </c>
      <c r="G57" s="163">
        <v>4202</v>
      </c>
      <c r="H57" s="163">
        <v>5076</v>
      </c>
      <c r="I57" s="165">
        <f t="shared" si="28"/>
        <v>0.20799619228938604</v>
      </c>
      <c r="J57" s="164">
        <f t="shared" si="25"/>
        <v>-0.29509790306901817</v>
      </c>
      <c r="K57" s="163">
        <f t="shared" si="26"/>
        <v>874</v>
      </c>
      <c r="L57" s="163">
        <f t="shared" si="27"/>
        <v>-2125</v>
      </c>
      <c r="M57" s="164">
        <f t="shared" si="24"/>
        <v>1.1063169257989577E-3</v>
      </c>
    </row>
    <row r="58" spans="2:13" x14ac:dyDescent="0.25">
      <c r="B58" s="162" t="s">
        <v>116</v>
      </c>
      <c r="C58" s="163">
        <v>1764</v>
      </c>
      <c r="D58" s="163">
        <v>1922</v>
      </c>
      <c r="E58" s="163">
        <v>504</v>
      </c>
      <c r="F58" s="163">
        <v>2127</v>
      </c>
      <c r="G58" s="163">
        <v>2399</v>
      </c>
      <c r="H58" s="163">
        <v>1961</v>
      </c>
      <c r="I58" s="165">
        <f t="shared" si="28"/>
        <v>-0.18257607336390158</v>
      </c>
      <c r="J58" s="164">
        <f t="shared" si="25"/>
        <v>2.0291363163371434E-2</v>
      </c>
      <c r="K58" s="163">
        <f t="shared" si="26"/>
        <v>-438</v>
      </c>
      <c r="L58" s="163">
        <f t="shared" si="27"/>
        <v>39</v>
      </c>
      <c r="M58" s="164">
        <f t="shared" si="24"/>
        <v>4.2740100305196135E-4</v>
      </c>
    </row>
    <row r="59" spans="2:13" x14ac:dyDescent="0.25">
      <c r="B59" s="162" t="s">
        <v>123</v>
      </c>
      <c r="C59" s="163">
        <v>566</v>
      </c>
      <c r="D59" s="163">
        <v>640</v>
      </c>
      <c r="E59" s="163">
        <v>247</v>
      </c>
      <c r="F59" s="163">
        <v>711</v>
      </c>
      <c r="G59" s="163">
        <v>596</v>
      </c>
      <c r="H59" s="163">
        <v>870</v>
      </c>
      <c r="I59" s="165">
        <f t="shared" si="28"/>
        <v>0.45973154362416113</v>
      </c>
      <c r="J59" s="164">
        <f t="shared" si="25"/>
        <v>0.359375</v>
      </c>
      <c r="K59" s="163">
        <f t="shared" si="26"/>
        <v>274</v>
      </c>
      <c r="L59" s="163">
        <f t="shared" si="27"/>
        <v>230</v>
      </c>
      <c r="M59" s="164">
        <f t="shared" si="24"/>
        <v>1.8961696718776459E-4</v>
      </c>
    </row>
    <row r="60" spans="2:13" x14ac:dyDescent="0.25">
      <c r="B60" s="162" t="s">
        <v>119</v>
      </c>
      <c r="C60" s="163">
        <v>511</v>
      </c>
      <c r="D60" s="163">
        <v>588</v>
      </c>
      <c r="E60" s="163">
        <v>217</v>
      </c>
      <c r="F60" s="163">
        <v>550</v>
      </c>
      <c r="G60" s="163">
        <v>548</v>
      </c>
      <c r="H60" s="163">
        <v>593</v>
      </c>
      <c r="I60" s="165">
        <f t="shared" si="28"/>
        <v>8.2116788321167977E-2</v>
      </c>
      <c r="J60" s="164">
        <f t="shared" si="25"/>
        <v>8.5034013605442826E-3</v>
      </c>
      <c r="K60" s="163">
        <f t="shared" si="26"/>
        <v>45</v>
      </c>
      <c r="L60" s="163">
        <f t="shared" si="27"/>
        <v>5</v>
      </c>
      <c r="M60" s="164">
        <f t="shared" si="24"/>
        <v>1.2924466843947633E-4</v>
      </c>
    </row>
    <row r="61" spans="2:13" x14ac:dyDescent="0.25">
      <c r="B61" s="162" t="s">
        <v>128</v>
      </c>
      <c r="C61" s="163">
        <v>270</v>
      </c>
      <c r="D61" s="163">
        <v>190</v>
      </c>
      <c r="E61" s="163">
        <v>136</v>
      </c>
      <c r="F61" s="163">
        <v>70</v>
      </c>
      <c r="G61" s="163">
        <v>184</v>
      </c>
      <c r="H61" s="163">
        <v>98</v>
      </c>
      <c r="I61" s="165">
        <f t="shared" si="28"/>
        <v>-0.46739130434782605</v>
      </c>
      <c r="J61" s="164">
        <f t="shared" si="25"/>
        <v>-0.48421052631578942</v>
      </c>
      <c r="K61" s="163">
        <f t="shared" si="26"/>
        <v>-86</v>
      </c>
      <c r="L61" s="163">
        <f t="shared" si="27"/>
        <v>-92</v>
      </c>
      <c r="M61" s="164">
        <f t="shared" si="24"/>
        <v>2.1359152625748198E-5</v>
      </c>
    </row>
    <row r="62" spans="2:13" x14ac:dyDescent="0.25">
      <c r="B62" s="162" t="s">
        <v>131</v>
      </c>
      <c r="C62" s="163">
        <v>302</v>
      </c>
      <c r="D62" s="163">
        <v>323</v>
      </c>
      <c r="E62" s="163">
        <v>207</v>
      </c>
      <c r="F62" s="163">
        <v>110</v>
      </c>
      <c r="G62" s="163">
        <v>156</v>
      </c>
      <c r="H62" s="163">
        <v>100</v>
      </c>
      <c r="I62" s="165">
        <f t="shared" si="28"/>
        <v>-0.35897435897435892</v>
      </c>
      <c r="J62" s="164">
        <f t="shared" si="25"/>
        <v>-0.69040247678018574</v>
      </c>
      <c r="K62" s="163">
        <f t="shared" si="26"/>
        <v>-56</v>
      </c>
      <c r="L62" s="163">
        <f t="shared" si="27"/>
        <v>-223</v>
      </c>
      <c r="M62" s="164">
        <f t="shared" si="24"/>
        <v>2.1795053699743058E-5</v>
      </c>
    </row>
    <row r="63" spans="2:13" x14ac:dyDescent="0.25">
      <c r="B63" s="168" t="s">
        <v>145</v>
      </c>
      <c r="C63" s="169">
        <f t="shared" ref="C63:H63" si="29">C55-SUM(C56:C62)</f>
        <v>7613</v>
      </c>
      <c r="D63" s="169">
        <f t="shared" si="29"/>
        <v>8082</v>
      </c>
      <c r="E63" s="169">
        <f t="shared" si="29"/>
        <v>2749</v>
      </c>
      <c r="F63" s="169">
        <f t="shared" si="29"/>
        <v>6840</v>
      </c>
      <c r="G63" s="169">
        <f t="shared" si="29"/>
        <v>8229</v>
      </c>
      <c r="H63" s="169">
        <f t="shared" si="29"/>
        <v>8324</v>
      </c>
      <c r="I63" s="171">
        <f t="shared" si="28"/>
        <v>1.154453761088825E-2</v>
      </c>
      <c r="J63" s="170">
        <f t="shared" si="25"/>
        <v>2.9943083395199244E-2</v>
      </c>
      <c r="K63" s="169">
        <f>H63-G63</f>
        <v>95</v>
      </c>
      <c r="L63" s="169">
        <f t="shared" si="27"/>
        <v>242</v>
      </c>
      <c r="M63" s="170">
        <f t="shared" si="24"/>
        <v>1.8142202699666121E-3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115505</v>
      </c>
      <c r="D65" s="176">
        <v>116760</v>
      </c>
      <c r="E65" s="176">
        <v>41527</v>
      </c>
      <c r="F65" s="176">
        <v>132337</v>
      </c>
      <c r="G65" s="176">
        <v>154946</v>
      </c>
      <c r="H65" s="176">
        <v>200452</v>
      </c>
      <c r="I65" s="177">
        <f>IFERROR(H65/G65-1,"-")</f>
        <v>0.29368941437662155</v>
      </c>
      <c r="J65" s="177">
        <f>IFERROR(H65/D65-1,"-")</f>
        <v>0.71678657074340535</v>
      </c>
      <c r="K65" s="176">
        <f>H65-G65</f>
        <v>45506</v>
      </c>
      <c r="L65" s="176">
        <f>H65-D65</f>
        <v>83692</v>
      </c>
      <c r="M65" s="177">
        <f t="shared" ref="M65:M77" si="30">H65/H$9</f>
        <v>4.3688621042208955E-2</v>
      </c>
    </row>
    <row r="66" spans="2:13" x14ac:dyDescent="0.25">
      <c r="B66" s="157" t="s">
        <v>97</v>
      </c>
      <c r="C66" s="158">
        <v>31609</v>
      </c>
      <c r="D66" s="158">
        <v>37493</v>
      </c>
      <c r="E66" s="158">
        <v>20131</v>
      </c>
      <c r="F66" s="158">
        <v>30651</v>
      </c>
      <c r="G66" s="158">
        <v>40798</v>
      </c>
      <c r="H66" s="158">
        <v>53591</v>
      </c>
      <c r="I66" s="160">
        <f>IFERROR(H66/G66-1,"-")</f>
        <v>0.31356929261238298</v>
      </c>
      <c r="J66" s="159">
        <f t="shared" ref="J66:J77" si="31">IFERROR(H66/D66-1,"-")</f>
        <v>0.42936014722748239</v>
      </c>
      <c r="K66" s="158">
        <f t="shared" ref="K66:K76" si="32">H66-G66</f>
        <v>12793</v>
      </c>
      <c r="L66" s="158">
        <f t="shared" ref="L66:L77" si="33">H66-D66</f>
        <v>16098</v>
      </c>
      <c r="M66" s="159">
        <f t="shared" si="30"/>
        <v>1.1680187228229302E-2</v>
      </c>
    </row>
    <row r="67" spans="2:13" x14ac:dyDescent="0.25">
      <c r="B67" s="162" t="s">
        <v>103</v>
      </c>
      <c r="C67" s="163">
        <v>18149</v>
      </c>
      <c r="D67" s="163">
        <v>20759</v>
      </c>
      <c r="E67" s="163">
        <v>7189</v>
      </c>
      <c r="F67" s="163">
        <v>23072</v>
      </c>
      <c r="G67" s="163">
        <v>28586</v>
      </c>
      <c r="H67" s="163">
        <v>33767</v>
      </c>
      <c r="I67" s="165">
        <f>IFERROR(H67/G67-1,"-")</f>
        <v>0.1812425662911914</v>
      </c>
      <c r="J67" s="164">
        <f t="shared" si="31"/>
        <v>0.62661977937280211</v>
      </c>
      <c r="K67" s="163">
        <f t="shared" si="32"/>
        <v>5181</v>
      </c>
      <c r="L67" s="163">
        <f t="shared" si="33"/>
        <v>13008</v>
      </c>
      <c r="M67" s="164">
        <f t="shared" si="30"/>
        <v>7.3595357827922385E-3</v>
      </c>
    </row>
    <row r="68" spans="2:13" x14ac:dyDescent="0.25">
      <c r="B68" s="162" t="s">
        <v>100</v>
      </c>
      <c r="C68" s="163">
        <v>13460</v>
      </c>
      <c r="D68" s="163">
        <v>16734</v>
      </c>
      <c r="E68" s="163">
        <v>12942</v>
      </c>
      <c r="F68" s="163">
        <v>7579</v>
      </c>
      <c r="G68" s="163">
        <v>12212</v>
      </c>
      <c r="H68" s="163">
        <v>19824</v>
      </c>
      <c r="I68" s="165">
        <f>IFERROR(H68/G68-1,"-")</f>
        <v>0.6233213232885686</v>
      </c>
      <c r="J68" s="164">
        <f t="shared" si="31"/>
        <v>0.18465399784869119</v>
      </c>
      <c r="K68" s="163">
        <f t="shared" si="32"/>
        <v>7612</v>
      </c>
      <c r="L68" s="163">
        <f t="shared" si="33"/>
        <v>3090</v>
      </c>
      <c r="M68" s="164">
        <f t="shared" si="30"/>
        <v>4.320651445437064E-3</v>
      </c>
    </row>
    <row r="69" spans="2:13" x14ac:dyDescent="0.25">
      <c r="B69" s="157" t="s">
        <v>107</v>
      </c>
      <c r="C69" s="158">
        <v>83896</v>
      </c>
      <c r="D69" s="158">
        <v>79267</v>
      </c>
      <c r="E69" s="158">
        <v>21396</v>
      </c>
      <c r="F69" s="158">
        <v>101686</v>
      </c>
      <c r="G69" s="158">
        <v>114148</v>
      </c>
      <c r="H69" s="158">
        <v>146861</v>
      </c>
      <c r="I69" s="160">
        <f>IFERROR(H69/G69-1,"-")</f>
        <v>0.28658408382100431</v>
      </c>
      <c r="J69" s="159">
        <f t="shared" si="31"/>
        <v>0.85273821388471882</v>
      </c>
      <c r="K69" s="158">
        <f t="shared" si="32"/>
        <v>32713</v>
      </c>
      <c r="L69" s="158">
        <f t="shared" si="33"/>
        <v>67594</v>
      </c>
      <c r="M69" s="159">
        <f t="shared" si="30"/>
        <v>3.200843381397965E-2</v>
      </c>
    </row>
    <row r="70" spans="2:13" x14ac:dyDescent="0.25">
      <c r="B70" s="162" t="s">
        <v>110</v>
      </c>
      <c r="C70" s="163">
        <v>38413</v>
      </c>
      <c r="D70" s="163">
        <v>34452</v>
      </c>
      <c r="E70" s="163">
        <v>8131</v>
      </c>
      <c r="F70" s="163">
        <v>47102</v>
      </c>
      <c r="G70" s="163">
        <v>41776</v>
      </c>
      <c r="H70" s="163">
        <v>63422</v>
      </c>
      <c r="I70" s="165">
        <f t="shared" ref="I70:I77" si="34">IFERROR(H70/G70-1,"-")</f>
        <v>0.51814438912294136</v>
      </c>
      <c r="J70" s="164">
        <f t="shared" si="31"/>
        <v>0.84088006501799595</v>
      </c>
      <c r="K70" s="163">
        <f t="shared" si="32"/>
        <v>21646</v>
      </c>
      <c r="L70" s="163">
        <f t="shared" si="33"/>
        <v>28970</v>
      </c>
      <c r="M70" s="164">
        <f t="shared" si="30"/>
        <v>1.3822858957451042E-2</v>
      </c>
    </row>
    <row r="71" spans="2:13" x14ac:dyDescent="0.25">
      <c r="B71" s="162" t="s">
        <v>113</v>
      </c>
      <c r="C71" s="163">
        <v>11279</v>
      </c>
      <c r="D71" s="163">
        <v>9604</v>
      </c>
      <c r="E71" s="163">
        <v>2515</v>
      </c>
      <c r="F71" s="163">
        <v>6396</v>
      </c>
      <c r="G71" s="163">
        <v>7886</v>
      </c>
      <c r="H71" s="163">
        <v>8160</v>
      </c>
      <c r="I71" s="165">
        <f t="shared" si="34"/>
        <v>3.4745117930509828E-2</v>
      </c>
      <c r="J71" s="164">
        <f t="shared" si="31"/>
        <v>-0.15035401915868385</v>
      </c>
      <c r="K71" s="163">
        <f t="shared" si="32"/>
        <v>274</v>
      </c>
      <c r="L71" s="163">
        <f t="shared" si="33"/>
        <v>-1444</v>
      </c>
      <c r="M71" s="164">
        <f t="shared" si="30"/>
        <v>1.7784763818990336E-3</v>
      </c>
    </row>
    <row r="72" spans="2:13" x14ac:dyDescent="0.25">
      <c r="B72" s="162" t="s">
        <v>116</v>
      </c>
      <c r="C72" s="163">
        <v>5559</v>
      </c>
      <c r="D72" s="163">
        <v>9264</v>
      </c>
      <c r="E72" s="163">
        <v>2837</v>
      </c>
      <c r="F72" s="163">
        <v>14640</v>
      </c>
      <c r="G72" s="163">
        <v>15024</v>
      </c>
      <c r="H72" s="163">
        <v>17826</v>
      </c>
      <c r="I72" s="165">
        <f t="shared" si="34"/>
        <v>0.18650159744408956</v>
      </c>
      <c r="J72" s="164">
        <f t="shared" si="31"/>
        <v>0.92422279792746109</v>
      </c>
      <c r="K72" s="163">
        <f t="shared" si="32"/>
        <v>2802</v>
      </c>
      <c r="L72" s="163">
        <f t="shared" si="33"/>
        <v>8562</v>
      </c>
      <c r="M72" s="164">
        <f t="shared" si="30"/>
        <v>3.8851862725161977E-3</v>
      </c>
    </row>
    <row r="73" spans="2:13" x14ac:dyDescent="0.25">
      <c r="B73" s="162" t="s">
        <v>123</v>
      </c>
      <c r="C73" s="163">
        <v>1935</v>
      </c>
      <c r="D73" s="163">
        <v>1484</v>
      </c>
      <c r="E73" s="163">
        <v>273</v>
      </c>
      <c r="F73" s="163">
        <v>2490</v>
      </c>
      <c r="G73" s="163">
        <v>3276</v>
      </c>
      <c r="H73" s="163">
        <v>5584</v>
      </c>
      <c r="I73" s="165">
        <f t="shared" si="34"/>
        <v>0.70451770451770446</v>
      </c>
      <c r="J73" s="164">
        <f t="shared" si="31"/>
        <v>2.7628032345013476</v>
      </c>
      <c r="K73" s="163">
        <f t="shared" si="32"/>
        <v>2308</v>
      </c>
      <c r="L73" s="163">
        <f t="shared" si="33"/>
        <v>4100</v>
      </c>
      <c r="M73" s="164">
        <f t="shared" si="30"/>
        <v>1.2170357985936524E-3</v>
      </c>
    </row>
    <row r="74" spans="2:13" x14ac:dyDescent="0.25">
      <c r="B74" s="162" t="s">
        <v>119</v>
      </c>
      <c r="C74" s="163">
        <v>2352</v>
      </c>
      <c r="D74" s="163">
        <v>1859</v>
      </c>
      <c r="E74" s="163">
        <v>871</v>
      </c>
      <c r="F74" s="163">
        <v>2633</v>
      </c>
      <c r="G74" s="163">
        <v>2484</v>
      </c>
      <c r="H74" s="163">
        <v>3654</v>
      </c>
      <c r="I74" s="165">
        <f t="shared" si="34"/>
        <v>0.47101449275362328</v>
      </c>
      <c r="J74" s="164">
        <f t="shared" si="31"/>
        <v>0.96557288864981183</v>
      </c>
      <c r="K74" s="163">
        <f t="shared" si="32"/>
        <v>1170</v>
      </c>
      <c r="L74" s="163">
        <f t="shared" si="33"/>
        <v>1795</v>
      </c>
      <c r="M74" s="164">
        <f t="shared" si="30"/>
        <v>7.9639126218861134E-4</v>
      </c>
    </row>
    <row r="75" spans="2:13" x14ac:dyDescent="0.25">
      <c r="B75" s="162" t="s">
        <v>128</v>
      </c>
      <c r="C75" s="163">
        <v>972</v>
      </c>
      <c r="D75" s="163">
        <v>1559</v>
      </c>
      <c r="E75" s="163">
        <v>666</v>
      </c>
      <c r="F75" s="163">
        <v>1414</v>
      </c>
      <c r="G75" s="163">
        <v>3520</v>
      </c>
      <c r="H75" s="163">
        <v>2498</v>
      </c>
      <c r="I75" s="165">
        <f t="shared" si="34"/>
        <v>-0.29034090909090904</v>
      </c>
      <c r="J75" s="164">
        <f t="shared" si="31"/>
        <v>0.60230917254650418</v>
      </c>
      <c r="K75" s="163">
        <f t="shared" si="32"/>
        <v>-1022</v>
      </c>
      <c r="L75" s="163">
        <f t="shared" si="33"/>
        <v>939</v>
      </c>
      <c r="M75" s="164">
        <f t="shared" si="30"/>
        <v>5.4444044141958164E-4</v>
      </c>
    </row>
    <row r="76" spans="2:13" x14ac:dyDescent="0.25">
      <c r="B76" s="162" t="s">
        <v>131</v>
      </c>
      <c r="C76" s="163">
        <v>1944</v>
      </c>
      <c r="D76" s="163">
        <v>1636</v>
      </c>
      <c r="E76" s="163">
        <v>871</v>
      </c>
      <c r="F76" s="163">
        <v>486</v>
      </c>
      <c r="G76" s="163">
        <v>1070</v>
      </c>
      <c r="H76" s="163">
        <v>1828</v>
      </c>
      <c r="I76" s="165">
        <f t="shared" si="34"/>
        <v>0.70841121495327108</v>
      </c>
      <c r="J76" s="164">
        <f t="shared" si="31"/>
        <v>0.11735941320293408</v>
      </c>
      <c r="K76" s="163">
        <f t="shared" si="32"/>
        <v>758</v>
      </c>
      <c r="L76" s="163">
        <f t="shared" si="33"/>
        <v>192</v>
      </c>
      <c r="M76" s="164">
        <f t="shared" si="30"/>
        <v>3.9841358163130309E-4</v>
      </c>
    </row>
    <row r="77" spans="2:13" x14ac:dyDescent="0.25">
      <c r="B77" s="168" t="s">
        <v>145</v>
      </c>
      <c r="C77" s="169">
        <f t="shared" ref="C77:H77" si="35">C69-SUM(C70:C76)</f>
        <v>21442</v>
      </c>
      <c r="D77" s="169">
        <f t="shared" si="35"/>
        <v>19409</v>
      </c>
      <c r="E77" s="169">
        <f t="shared" si="35"/>
        <v>5232</v>
      </c>
      <c r="F77" s="169">
        <f t="shared" si="35"/>
        <v>26525</v>
      </c>
      <c r="G77" s="169">
        <f t="shared" si="35"/>
        <v>39112</v>
      </c>
      <c r="H77" s="169">
        <f t="shared" si="35"/>
        <v>43889</v>
      </c>
      <c r="I77" s="171">
        <f t="shared" si="34"/>
        <v>0.12213642871752906</v>
      </c>
      <c r="J77" s="170">
        <f t="shared" si="31"/>
        <v>1.2612705445927146</v>
      </c>
      <c r="K77" s="169">
        <f>H77-G77</f>
        <v>4777</v>
      </c>
      <c r="L77" s="169">
        <f t="shared" si="33"/>
        <v>24480</v>
      </c>
      <c r="M77" s="170">
        <f t="shared" si="30"/>
        <v>9.5656311182802309E-3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692965</v>
      </c>
      <c r="D79" s="176">
        <v>662992</v>
      </c>
      <c r="E79" s="176">
        <v>196369</v>
      </c>
      <c r="F79" s="176">
        <v>587373</v>
      </c>
      <c r="G79" s="176">
        <v>669254</v>
      </c>
      <c r="H79" s="176">
        <v>773150</v>
      </c>
      <c r="I79" s="177">
        <f>IFERROR(H79/G79-1,"-")</f>
        <v>0.15524150770858292</v>
      </c>
      <c r="J79" s="177">
        <f>IFERROR(H79/D79-1,"-")</f>
        <v>0.16615283442334139</v>
      </c>
      <c r="K79" s="176">
        <f>H79-G79</f>
        <v>103896</v>
      </c>
      <c r="L79" s="176">
        <f>H79-D79</f>
        <v>110158</v>
      </c>
      <c r="M79" s="177">
        <f t="shared" ref="M79:M91" si="36">H79/H$9</f>
        <v>0.16850845767956346</v>
      </c>
    </row>
    <row r="80" spans="2:13" x14ac:dyDescent="0.25">
      <c r="B80" s="157" t="s">
        <v>97</v>
      </c>
      <c r="C80" s="158">
        <v>317816</v>
      </c>
      <c r="D80" s="158">
        <v>308801</v>
      </c>
      <c r="E80" s="158">
        <v>85786</v>
      </c>
      <c r="F80" s="158">
        <v>297779</v>
      </c>
      <c r="G80" s="158">
        <v>304437</v>
      </c>
      <c r="H80" s="158">
        <v>336795</v>
      </c>
      <c r="I80" s="160">
        <f>IFERROR(H80/G80-1,"-")</f>
        <v>0.10628800047300424</v>
      </c>
      <c r="J80" s="159">
        <f t="shared" ref="J80:J91" si="37">IFERROR(H80/D80-1,"-")</f>
        <v>9.06538515095483E-2</v>
      </c>
      <c r="K80" s="158">
        <f t="shared" ref="K80:K90" si="38">H80-G80</f>
        <v>32358</v>
      </c>
      <c r="L80" s="158">
        <f t="shared" ref="L80:L91" si="39">H80-D80</f>
        <v>27994</v>
      </c>
      <c r="M80" s="159">
        <f t="shared" si="36"/>
        <v>7.3404651108049626E-2</v>
      </c>
    </row>
    <row r="81" spans="2:13" x14ac:dyDescent="0.25">
      <c r="B81" s="162" t="s">
        <v>103</v>
      </c>
      <c r="C81" s="163">
        <v>81440</v>
      </c>
      <c r="D81" s="163">
        <v>62661</v>
      </c>
      <c r="E81" s="163">
        <v>20676</v>
      </c>
      <c r="F81" s="163">
        <v>86680</v>
      </c>
      <c r="G81" s="163">
        <v>82735</v>
      </c>
      <c r="H81" s="163">
        <v>94416</v>
      </c>
      <c r="I81" s="165">
        <f>IFERROR(H81/G81-1,"-")</f>
        <v>0.14118571342237263</v>
      </c>
      <c r="J81" s="164">
        <f t="shared" si="37"/>
        <v>0.50677454876238803</v>
      </c>
      <c r="K81" s="163">
        <f t="shared" si="38"/>
        <v>11681</v>
      </c>
      <c r="L81" s="163">
        <f t="shared" si="39"/>
        <v>31755</v>
      </c>
      <c r="M81" s="164">
        <f t="shared" si="36"/>
        <v>2.0578017901149406E-2</v>
      </c>
    </row>
    <row r="82" spans="2:13" x14ac:dyDescent="0.25">
      <c r="B82" s="162" t="s">
        <v>100</v>
      </c>
      <c r="C82" s="163">
        <v>236376</v>
      </c>
      <c r="D82" s="163">
        <v>246140</v>
      </c>
      <c r="E82" s="163">
        <v>65110</v>
      </c>
      <c r="F82" s="163">
        <v>211099</v>
      </c>
      <c r="G82" s="163">
        <v>221702</v>
      </c>
      <c r="H82" s="163">
        <v>242379</v>
      </c>
      <c r="I82" s="165">
        <f>IFERROR(H82/G82-1,"-")</f>
        <v>9.3264832973992018E-2</v>
      </c>
      <c r="J82" s="164">
        <f t="shared" si="37"/>
        <v>-1.5279921995612233E-2</v>
      </c>
      <c r="K82" s="163">
        <f t="shared" si="38"/>
        <v>20677</v>
      </c>
      <c r="L82" s="163">
        <f t="shared" si="39"/>
        <v>-3761</v>
      </c>
      <c r="M82" s="164">
        <f t="shared" si="36"/>
        <v>5.2826633206900224E-2</v>
      </c>
    </row>
    <row r="83" spans="2:13" x14ac:dyDescent="0.25">
      <c r="B83" s="157" t="s">
        <v>107</v>
      </c>
      <c r="C83" s="158">
        <v>375149</v>
      </c>
      <c r="D83" s="158">
        <v>354191</v>
      </c>
      <c r="E83" s="158">
        <v>110583</v>
      </c>
      <c r="F83" s="158">
        <v>289594</v>
      </c>
      <c r="G83" s="158">
        <v>364817</v>
      </c>
      <c r="H83" s="158">
        <v>436355</v>
      </c>
      <c r="I83" s="160">
        <f>IFERROR(H83/G83-1,"-")</f>
        <v>0.19609283558606094</v>
      </c>
      <c r="J83" s="159">
        <f t="shared" si="37"/>
        <v>0.23197653243588912</v>
      </c>
      <c r="K83" s="158">
        <f t="shared" si="38"/>
        <v>71538</v>
      </c>
      <c r="L83" s="158">
        <f t="shared" si="39"/>
        <v>82164</v>
      </c>
      <c r="M83" s="159">
        <f t="shared" si="36"/>
        <v>9.5103806571513821E-2</v>
      </c>
    </row>
    <row r="84" spans="2:13" x14ac:dyDescent="0.25">
      <c r="B84" s="162" t="s">
        <v>110</v>
      </c>
      <c r="C84" s="163">
        <v>56254</v>
      </c>
      <c r="D84" s="163">
        <v>61950</v>
      </c>
      <c r="E84" s="163">
        <v>18840</v>
      </c>
      <c r="F84" s="163">
        <v>58110</v>
      </c>
      <c r="G84" s="163">
        <v>76806</v>
      </c>
      <c r="H84" s="163">
        <v>92648</v>
      </c>
      <c r="I84" s="165">
        <f t="shared" ref="I84:I91" si="40">IFERROR(H84/G84-1,"-")</f>
        <v>0.20625992760982226</v>
      </c>
      <c r="J84" s="164">
        <f t="shared" si="37"/>
        <v>0.49552865213882158</v>
      </c>
      <c r="K84" s="163">
        <f t="shared" si="38"/>
        <v>15842</v>
      </c>
      <c r="L84" s="163">
        <f t="shared" si="39"/>
        <v>30698</v>
      </c>
      <c r="M84" s="164">
        <f t="shared" si="36"/>
        <v>2.0192681351737948E-2</v>
      </c>
    </row>
    <row r="85" spans="2:13" x14ac:dyDescent="0.25">
      <c r="B85" s="162" t="s">
        <v>113</v>
      </c>
      <c r="C85" s="163">
        <v>158629</v>
      </c>
      <c r="D85" s="163">
        <v>130093</v>
      </c>
      <c r="E85" s="163">
        <v>35749</v>
      </c>
      <c r="F85" s="163">
        <v>86487</v>
      </c>
      <c r="G85" s="163">
        <v>99085</v>
      </c>
      <c r="H85" s="163">
        <v>111635</v>
      </c>
      <c r="I85" s="165">
        <f t="shared" si="40"/>
        <v>0.12665892920220023</v>
      </c>
      <c r="J85" s="164">
        <f t="shared" si="37"/>
        <v>-0.14188311438739976</v>
      </c>
      <c r="K85" s="163">
        <f t="shared" si="38"/>
        <v>12550</v>
      </c>
      <c r="L85" s="163">
        <f t="shared" si="39"/>
        <v>-18458</v>
      </c>
      <c r="M85" s="164">
        <f t="shared" si="36"/>
        <v>2.4330908197708164E-2</v>
      </c>
    </row>
    <row r="86" spans="2:13" x14ac:dyDescent="0.25">
      <c r="B86" s="162" t="s">
        <v>116</v>
      </c>
      <c r="C86" s="163">
        <v>20275</v>
      </c>
      <c r="D86" s="163">
        <v>21555</v>
      </c>
      <c r="E86" s="163">
        <v>7557</v>
      </c>
      <c r="F86" s="163">
        <v>25420</v>
      </c>
      <c r="G86" s="163">
        <v>35525</v>
      </c>
      <c r="H86" s="163">
        <v>50132</v>
      </c>
      <c r="I86" s="165">
        <f t="shared" si="40"/>
        <v>0.4111752287121746</v>
      </c>
      <c r="J86" s="164">
        <f t="shared" si="37"/>
        <v>1.3257712827650199</v>
      </c>
      <c r="K86" s="163">
        <f t="shared" si="38"/>
        <v>14607</v>
      </c>
      <c r="L86" s="163">
        <f t="shared" si="39"/>
        <v>28577</v>
      </c>
      <c r="M86" s="164">
        <f t="shared" si="36"/>
        <v>1.092629632075519E-2</v>
      </c>
    </row>
    <row r="87" spans="2:13" x14ac:dyDescent="0.25">
      <c r="B87" s="162" t="s">
        <v>123</v>
      </c>
      <c r="C87" s="163">
        <v>10399</v>
      </c>
      <c r="D87" s="163">
        <v>8090</v>
      </c>
      <c r="E87" s="163">
        <v>1769</v>
      </c>
      <c r="F87" s="163">
        <v>8759</v>
      </c>
      <c r="G87" s="163">
        <v>10246</v>
      </c>
      <c r="H87" s="163">
        <v>15551</v>
      </c>
      <c r="I87" s="165">
        <f t="shared" si="40"/>
        <v>0.51776302947491715</v>
      </c>
      <c r="J87" s="164">
        <f t="shared" si="37"/>
        <v>0.92224969097651432</v>
      </c>
      <c r="K87" s="163">
        <f t="shared" si="38"/>
        <v>5305</v>
      </c>
      <c r="L87" s="163">
        <f t="shared" si="39"/>
        <v>7461</v>
      </c>
      <c r="M87" s="164">
        <f t="shared" si="36"/>
        <v>3.3893488008470431E-3</v>
      </c>
    </row>
    <row r="88" spans="2:13" x14ac:dyDescent="0.25">
      <c r="B88" s="162" t="s">
        <v>119</v>
      </c>
      <c r="C88" s="163">
        <v>5676</v>
      </c>
      <c r="D88" s="163">
        <v>5355</v>
      </c>
      <c r="E88" s="163">
        <v>1902</v>
      </c>
      <c r="F88" s="163">
        <v>4683</v>
      </c>
      <c r="G88" s="163">
        <v>5768</v>
      </c>
      <c r="H88" s="163">
        <v>7342</v>
      </c>
      <c r="I88" s="165">
        <f t="shared" si="40"/>
        <v>0.27288488210818307</v>
      </c>
      <c r="J88" s="164">
        <f t="shared" si="37"/>
        <v>0.37105508870214754</v>
      </c>
      <c r="K88" s="163">
        <f t="shared" si="38"/>
        <v>1574</v>
      </c>
      <c r="L88" s="163">
        <f t="shared" si="39"/>
        <v>1987</v>
      </c>
      <c r="M88" s="164">
        <f t="shared" si="36"/>
        <v>1.6001928426351353E-3</v>
      </c>
    </row>
    <row r="89" spans="2:13" x14ac:dyDescent="0.25">
      <c r="B89" s="162" t="s">
        <v>128</v>
      </c>
      <c r="C89" s="163">
        <v>5124</v>
      </c>
      <c r="D89" s="163">
        <v>6305</v>
      </c>
      <c r="E89" s="163">
        <v>3029</v>
      </c>
      <c r="F89" s="163">
        <v>5124</v>
      </c>
      <c r="G89" s="163">
        <v>6315</v>
      </c>
      <c r="H89" s="163">
        <v>5506</v>
      </c>
      <c r="I89" s="165">
        <f t="shared" si="40"/>
        <v>-0.1281076801266825</v>
      </c>
      <c r="J89" s="164">
        <f t="shared" si="37"/>
        <v>-0.12672482157018239</v>
      </c>
      <c r="K89" s="163">
        <f t="shared" si="38"/>
        <v>-809</v>
      </c>
      <c r="L89" s="163">
        <f t="shared" si="39"/>
        <v>-799</v>
      </c>
      <c r="M89" s="164">
        <f t="shared" si="36"/>
        <v>1.2000356567078527E-3</v>
      </c>
    </row>
    <row r="90" spans="2:13" x14ac:dyDescent="0.25">
      <c r="B90" s="162" t="s">
        <v>131</v>
      </c>
      <c r="C90" s="163">
        <v>9574</v>
      </c>
      <c r="D90" s="163">
        <v>8766</v>
      </c>
      <c r="E90" s="163">
        <v>4729</v>
      </c>
      <c r="F90" s="163">
        <v>4573</v>
      </c>
      <c r="G90" s="163">
        <v>6812</v>
      </c>
      <c r="H90" s="163">
        <v>6876</v>
      </c>
      <c r="I90" s="165">
        <f t="shared" si="40"/>
        <v>9.3951849677040844E-3</v>
      </c>
      <c r="J90" s="164">
        <f t="shared" si="37"/>
        <v>-0.21560574948665301</v>
      </c>
      <c r="K90" s="163">
        <f t="shared" si="38"/>
        <v>64</v>
      </c>
      <c r="L90" s="163">
        <f t="shared" si="39"/>
        <v>-1890</v>
      </c>
      <c r="M90" s="164">
        <f t="shared" si="36"/>
        <v>1.4986278923943327E-3</v>
      </c>
    </row>
    <row r="91" spans="2:13" x14ac:dyDescent="0.25">
      <c r="B91" s="168" t="s">
        <v>145</v>
      </c>
      <c r="C91" s="169">
        <f t="shared" ref="C91:H91" si="41">C83-SUM(C84:C90)</f>
        <v>109218</v>
      </c>
      <c r="D91" s="169">
        <f t="shared" si="41"/>
        <v>112077</v>
      </c>
      <c r="E91" s="169">
        <f t="shared" si="41"/>
        <v>37008</v>
      </c>
      <c r="F91" s="169">
        <f t="shared" si="41"/>
        <v>96438</v>
      </c>
      <c r="G91" s="169">
        <f t="shared" si="41"/>
        <v>124260</v>
      </c>
      <c r="H91" s="169">
        <f t="shared" si="41"/>
        <v>146665</v>
      </c>
      <c r="I91" s="171">
        <f t="shared" si="40"/>
        <v>0.18030741992596178</v>
      </c>
      <c r="J91" s="170">
        <f t="shared" si="37"/>
        <v>0.30860925970538111</v>
      </c>
      <c r="K91" s="169">
        <f>H91-G91</f>
        <v>22405</v>
      </c>
      <c r="L91" s="169">
        <f t="shared" si="39"/>
        <v>34588</v>
      </c>
      <c r="M91" s="170">
        <f t="shared" si="36"/>
        <v>3.1965715508728156E-2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43271</v>
      </c>
      <c r="D93" s="176">
        <v>44100</v>
      </c>
      <c r="E93" s="176">
        <v>19059</v>
      </c>
      <c r="F93" s="176">
        <v>41481</v>
      </c>
      <c r="G93" s="176">
        <v>48608</v>
      </c>
      <c r="H93" s="176"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42">H93/H$9</f>
        <v>1.0177418275632018E-2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43">IFERROR(H94/D94-1,"-")</f>
        <v>-2.8233213143751268E-3</v>
      </c>
      <c r="K94" s="158">
        <f t="shared" ref="K94:K104" si="44">H94-G94</f>
        <v>-3370</v>
      </c>
      <c r="L94" s="158">
        <f t="shared" ref="L94:L105" si="45">H94-D94</f>
        <v>-83</v>
      </c>
      <c r="M94" s="159">
        <f t="shared" si="42"/>
        <v>6.3892199920796778E-3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43"/>
        <v>-0.37113260616038968</v>
      </c>
      <c r="K95" s="163">
        <f t="shared" si="44"/>
        <v>-1029</v>
      </c>
      <c r="L95" s="163">
        <f t="shared" si="45"/>
        <v>-5410</v>
      </c>
      <c r="M95" s="164">
        <f t="shared" si="42"/>
        <v>1.997952572655446E-3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43"/>
        <v>0.35942244113082777</v>
      </c>
      <c r="K96" s="163">
        <f t="shared" si="44"/>
        <v>-2341</v>
      </c>
      <c r="L96" s="163">
        <f t="shared" si="45"/>
        <v>5327</v>
      </c>
      <c r="M96" s="164">
        <f t="shared" si="42"/>
        <v>4.3912674194242314E-3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43"/>
        <v>0.18222010610801243</v>
      </c>
      <c r="K97" s="158">
        <f t="shared" si="44"/>
        <v>1458</v>
      </c>
      <c r="L97" s="158">
        <f t="shared" si="45"/>
        <v>2679</v>
      </c>
      <c r="M97" s="159">
        <f t="shared" si="42"/>
        <v>3.7881982835523409E-3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46">IFERROR(H98/G98-1,"-")</f>
        <v>0.11464968152866239</v>
      </c>
      <c r="J98" s="164">
        <f t="shared" si="43"/>
        <v>0.28205128205128216</v>
      </c>
      <c r="K98" s="163">
        <f t="shared" si="44"/>
        <v>252</v>
      </c>
      <c r="L98" s="163">
        <f t="shared" si="45"/>
        <v>539</v>
      </c>
      <c r="M98" s="164">
        <f t="shared" si="42"/>
        <v>5.3397881564370498E-4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46"/>
        <v>0.14586933978568961</v>
      </c>
      <c r="J99" s="164">
        <f t="shared" si="43"/>
        <v>0.10869565217391308</v>
      </c>
      <c r="K99" s="163">
        <f t="shared" si="44"/>
        <v>422</v>
      </c>
      <c r="L99" s="163">
        <f t="shared" si="45"/>
        <v>325</v>
      </c>
      <c r="M99" s="164">
        <f t="shared" si="42"/>
        <v>7.2250603014648235E-4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46"/>
        <v>-2.9082774049216997E-2</v>
      </c>
      <c r="J100" s="164">
        <f t="shared" si="43"/>
        <v>-3.1867431485022357E-2</v>
      </c>
      <c r="K100" s="163">
        <f t="shared" si="44"/>
        <v>-91</v>
      </c>
      <c r="L100" s="163">
        <f t="shared" si="45"/>
        <v>-100</v>
      </c>
      <c r="M100" s="164">
        <f t="shared" si="42"/>
        <v>6.6213373139819415E-4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46"/>
        <v>9.704641350210963E-2</v>
      </c>
      <c r="J101" s="164">
        <f t="shared" si="43"/>
        <v>0.52046783625730986</v>
      </c>
      <c r="K101" s="163">
        <f t="shared" si="44"/>
        <v>69</v>
      </c>
      <c r="L101" s="163">
        <f t="shared" si="45"/>
        <v>267</v>
      </c>
      <c r="M101" s="164">
        <f t="shared" si="42"/>
        <v>1.7000141885799584E-4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46"/>
        <v>0.49356223175965663</v>
      </c>
      <c r="J102" s="164">
        <f t="shared" si="43"/>
        <v>0.74</v>
      </c>
      <c r="K102" s="163">
        <f t="shared" si="44"/>
        <v>230</v>
      </c>
      <c r="L102" s="163">
        <f t="shared" si="45"/>
        <v>296</v>
      </c>
      <c r="M102" s="164">
        <f t="shared" si="42"/>
        <v>1.5169357375021167E-4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46"/>
        <v>0.6785714285714286</v>
      </c>
      <c r="J103" s="164">
        <f t="shared" si="43"/>
        <v>0.57983193277310918</v>
      </c>
      <c r="K103" s="163">
        <f t="shared" si="44"/>
        <v>76</v>
      </c>
      <c r="L103" s="163">
        <f t="shared" si="45"/>
        <v>69</v>
      </c>
      <c r="M103" s="164">
        <f t="shared" si="42"/>
        <v>4.0974700955516949E-5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46"/>
        <v>0.49514563106796117</v>
      </c>
      <c r="J104" s="164">
        <f t="shared" si="43"/>
        <v>0.83333333333333326</v>
      </c>
      <c r="K104" s="163">
        <f t="shared" si="44"/>
        <v>102</v>
      </c>
      <c r="L104" s="163">
        <f t="shared" si="45"/>
        <v>140</v>
      </c>
      <c r="M104" s="164">
        <f t="shared" si="42"/>
        <v>6.7128765395208623E-5</v>
      </c>
    </row>
    <row r="105" spans="2:13" x14ac:dyDescent="0.25">
      <c r="B105" s="168" t="s">
        <v>145</v>
      </c>
      <c r="C105" s="169">
        <f t="shared" ref="C105:H105" si="47">C97-SUM(C98:C104)</f>
        <v>5712</v>
      </c>
      <c r="D105" s="169">
        <f t="shared" si="47"/>
        <v>5463</v>
      </c>
      <c r="E105" s="169">
        <f t="shared" si="47"/>
        <v>1974</v>
      </c>
      <c r="F105" s="169">
        <f t="shared" si="47"/>
        <v>4992</v>
      </c>
      <c r="G105" s="169">
        <f t="shared" si="47"/>
        <v>6208</v>
      </c>
      <c r="H105" s="169">
        <f t="shared" si="47"/>
        <v>6606</v>
      </c>
      <c r="I105" s="171">
        <f t="shared" si="46"/>
        <v>6.4110824742268147E-2</v>
      </c>
      <c r="J105" s="170">
        <f t="shared" si="43"/>
        <v>0.20922570016474462</v>
      </c>
      <c r="K105" s="169">
        <f>H105-G105</f>
        <v>398</v>
      </c>
      <c r="L105" s="169">
        <f t="shared" si="45"/>
        <v>1143</v>
      </c>
      <c r="M105" s="170">
        <f t="shared" si="42"/>
        <v>1.4397812474050264E-3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121703</v>
      </c>
      <c r="D107" s="176">
        <v>119184</v>
      </c>
      <c r="E107" s="176">
        <v>64241</v>
      </c>
      <c r="F107" s="176">
        <v>166144</v>
      </c>
      <c r="G107" s="176">
        <v>213829</v>
      </c>
      <c r="H107" s="176">
        <v>202567</v>
      </c>
      <c r="I107" s="177">
        <f>IFERROR(H107/G107-1,"-")</f>
        <v>-5.2668253604515769E-2</v>
      </c>
      <c r="J107" s="177">
        <f>IFERROR(H107/D107-1,"-")</f>
        <v>0.69961572023090346</v>
      </c>
      <c r="K107" s="176">
        <f>H107-G107</f>
        <v>-11262</v>
      </c>
      <c r="L107" s="176">
        <f>H107-D107</f>
        <v>83383</v>
      </c>
      <c r="M107" s="177">
        <f t="shared" ref="M107:M119" si="48">H107/H$9</f>
        <v>4.414958642795852E-2</v>
      </c>
    </row>
    <row r="108" spans="2:13" x14ac:dyDescent="0.25">
      <c r="B108" s="157" t="s">
        <v>97</v>
      </c>
      <c r="C108" s="158">
        <v>27533</v>
      </c>
      <c r="D108" s="158">
        <v>26438</v>
      </c>
      <c r="E108" s="158">
        <v>26699</v>
      </c>
      <c r="F108" s="158">
        <v>42099</v>
      </c>
      <c r="G108" s="158">
        <v>49296</v>
      </c>
      <c r="H108" s="158">
        <v>44255</v>
      </c>
      <c r="I108" s="160">
        <f>IFERROR(H108/G108-1,"-")</f>
        <v>-0.10225981824083086</v>
      </c>
      <c r="J108" s="159">
        <f t="shared" ref="J108:J119" si="49">IFERROR(H108/D108-1,"-")</f>
        <v>0.67391633255163019</v>
      </c>
      <c r="K108" s="158">
        <f t="shared" ref="K108:K118" si="50">H108-G108</f>
        <v>-5041</v>
      </c>
      <c r="L108" s="158">
        <f t="shared" ref="L108:L119" si="51">H108-D108</f>
        <v>17817</v>
      </c>
      <c r="M108" s="159">
        <f t="shared" si="48"/>
        <v>9.6454010148212897E-3</v>
      </c>
    </row>
    <row r="109" spans="2:13" x14ac:dyDescent="0.25">
      <c r="B109" s="162" t="s">
        <v>103</v>
      </c>
      <c r="C109" s="163">
        <v>12909</v>
      </c>
      <c r="D109" s="163">
        <v>10469</v>
      </c>
      <c r="E109" s="163">
        <v>2599</v>
      </c>
      <c r="F109" s="163">
        <v>14941</v>
      </c>
      <c r="G109" s="163">
        <v>18268</v>
      </c>
      <c r="H109" s="163">
        <v>14687</v>
      </c>
      <c r="I109" s="165">
        <f>IFERROR(H109/G109-1,"-")</f>
        <v>-0.19602583753010727</v>
      </c>
      <c r="J109" s="164">
        <f t="shared" si="49"/>
        <v>0.40290381125226871</v>
      </c>
      <c r="K109" s="163">
        <f t="shared" si="50"/>
        <v>-3581</v>
      </c>
      <c r="L109" s="163">
        <f t="shared" si="51"/>
        <v>4218</v>
      </c>
      <c r="M109" s="164">
        <f t="shared" si="48"/>
        <v>3.2010395368812631E-3</v>
      </c>
    </row>
    <row r="110" spans="2:13" x14ac:dyDescent="0.25">
      <c r="B110" s="162" t="s">
        <v>100</v>
      </c>
      <c r="C110" s="163">
        <v>14624</v>
      </c>
      <c r="D110" s="163">
        <v>15969</v>
      </c>
      <c r="E110" s="163">
        <v>24100</v>
      </c>
      <c r="F110" s="163">
        <v>27158</v>
      </c>
      <c r="G110" s="163">
        <v>31028</v>
      </c>
      <c r="H110" s="163">
        <v>29568</v>
      </c>
      <c r="I110" s="165">
        <f>IFERROR(H110/G110-1,"-")</f>
        <v>-4.7054273559365756E-2</v>
      </c>
      <c r="J110" s="164">
        <f t="shared" si="49"/>
        <v>0.85158745068570352</v>
      </c>
      <c r="K110" s="163">
        <f t="shared" si="50"/>
        <v>-1460</v>
      </c>
      <c r="L110" s="163">
        <f t="shared" si="51"/>
        <v>13599</v>
      </c>
      <c r="M110" s="164">
        <f t="shared" si="48"/>
        <v>6.4443614779400278E-3</v>
      </c>
    </row>
    <row r="111" spans="2:13" x14ac:dyDescent="0.25">
      <c r="B111" s="157" t="s">
        <v>107</v>
      </c>
      <c r="C111" s="158">
        <v>94170</v>
      </c>
      <c r="D111" s="158">
        <v>92746</v>
      </c>
      <c r="E111" s="158">
        <v>37542</v>
      </c>
      <c r="F111" s="158">
        <v>124045</v>
      </c>
      <c r="G111" s="158">
        <v>164533</v>
      </c>
      <c r="H111" s="158">
        <v>158312</v>
      </c>
      <c r="I111" s="160">
        <f>IFERROR(H111/G111-1,"-")</f>
        <v>-3.7810044185664915E-2</v>
      </c>
      <c r="J111" s="159">
        <f t="shared" si="49"/>
        <v>0.70694153925775782</v>
      </c>
      <c r="K111" s="158">
        <f t="shared" si="50"/>
        <v>-6221</v>
      </c>
      <c r="L111" s="158">
        <f t="shared" si="51"/>
        <v>65566</v>
      </c>
      <c r="M111" s="159">
        <f t="shared" si="48"/>
        <v>3.4504185413137232E-2</v>
      </c>
    </row>
    <row r="112" spans="2:13" x14ac:dyDescent="0.25">
      <c r="B112" s="162" t="s">
        <v>110</v>
      </c>
      <c r="C112" s="163">
        <v>52059</v>
      </c>
      <c r="D112" s="163">
        <v>51449</v>
      </c>
      <c r="E112" s="163">
        <v>19022</v>
      </c>
      <c r="F112" s="163">
        <v>75653</v>
      </c>
      <c r="G112" s="163">
        <v>109003</v>
      </c>
      <c r="H112" s="163">
        <v>98238</v>
      </c>
      <c r="I112" s="165">
        <f t="shared" ref="I112:I119" si="52">IFERROR(H112/G112-1,"-")</f>
        <v>-9.8758749759180975E-2</v>
      </c>
      <c r="J112" s="164">
        <f t="shared" si="49"/>
        <v>0.90942486734436034</v>
      </c>
      <c r="K112" s="163">
        <f t="shared" si="50"/>
        <v>-10765</v>
      </c>
      <c r="L112" s="163">
        <f t="shared" si="51"/>
        <v>46789</v>
      </c>
      <c r="M112" s="164">
        <f t="shared" si="48"/>
        <v>2.1411024853553586E-2</v>
      </c>
    </row>
    <row r="113" spans="2:13" x14ac:dyDescent="0.25">
      <c r="B113" s="162" t="s">
        <v>113</v>
      </c>
      <c r="C113" s="163">
        <v>10165</v>
      </c>
      <c r="D113" s="163">
        <v>7761</v>
      </c>
      <c r="E113" s="163">
        <v>2421</v>
      </c>
      <c r="F113" s="163">
        <v>5137</v>
      </c>
      <c r="G113" s="163">
        <v>6845</v>
      </c>
      <c r="H113" s="163">
        <v>6748</v>
      </c>
      <c r="I113" s="165">
        <f t="shared" si="52"/>
        <v>-1.417092768444117E-2</v>
      </c>
      <c r="J113" s="164">
        <f t="shared" si="49"/>
        <v>-0.13052441695657779</v>
      </c>
      <c r="K113" s="163">
        <f t="shared" si="50"/>
        <v>-97</v>
      </c>
      <c r="L113" s="163">
        <f t="shared" si="51"/>
        <v>-1013</v>
      </c>
      <c r="M113" s="164">
        <f t="shared" si="48"/>
        <v>1.4707302236586616E-3</v>
      </c>
    </row>
    <row r="114" spans="2:13" x14ac:dyDescent="0.25">
      <c r="B114" s="162" t="s">
        <v>116</v>
      </c>
      <c r="C114" s="163">
        <v>11291</v>
      </c>
      <c r="D114" s="163">
        <v>10561</v>
      </c>
      <c r="E114" s="163">
        <v>2278</v>
      </c>
      <c r="F114" s="163">
        <v>8163</v>
      </c>
      <c r="G114" s="163">
        <v>11769</v>
      </c>
      <c r="H114" s="163">
        <v>12112</v>
      </c>
      <c r="I114" s="165">
        <f t="shared" si="52"/>
        <v>2.9144362307757632E-2</v>
      </c>
      <c r="J114" s="164">
        <f t="shared" si="49"/>
        <v>0.14686109269955505</v>
      </c>
      <c r="K114" s="163">
        <f t="shared" si="50"/>
        <v>343</v>
      </c>
      <c r="L114" s="163">
        <f t="shared" si="51"/>
        <v>1551</v>
      </c>
      <c r="M114" s="164">
        <f t="shared" si="48"/>
        <v>2.6398169041128793E-3</v>
      </c>
    </row>
    <row r="115" spans="2:13" x14ac:dyDescent="0.25">
      <c r="B115" s="162" t="s">
        <v>123</v>
      </c>
      <c r="C115" s="163">
        <v>1996</v>
      </c>
      <c r="D115" s="163">
        <v>2103</v>
      </c>
      <c r="E115" s="163">
        <v>1106</v>
      </c>
      <c r="F115" s="163">
        <v>5044</v>
      </c>
      <c r="G115" s="163">
        <v>5191</v>
      </c>
      <c r="H115" s="163">
        <v>5187</v>
      </c>
      <c r="I115" s="165">
        <f t="shared" si="52"/>
        <v>-7.7056443845113787E-4</v>
      </c>
      <c r="J115" s="164">
        <f t="shared" si="49"/>
        <v>1.4664764621968618</v>
      </c>
      <c r="K115" s="163">
        <f t="shared" si="50"/>
        <v>-4</v>
      </c>
      <c r="L115" s="163">
        <f t="shared" si="51"/>
        <v>3084</v>
      </c>
      <c r="M115" s="164">
        <f t="shared" si="48"/>
        <v>1.1305094354056725E-3</v>
      </c>
    </row>
    <row r="116" spans="2:13" x14ac:dyDescent="0.25">
      <c r="B116" s="162" t="s">
        <v>119</v>
      </c>
      <c r="C116" s="163">
        <v>3159</v>
      </c>
      <c r="D116" s="163">
        <v>3093</v>
      </c>
      <c r="E116" s="163">
        <v>2696</v>
      </c>
      <c r="F116" s="163">
        <v>4104</v>
      </c>
      <c r="G116" s="163">
        <v>4377</v>
      </c>
      <c r="H116" s="163">
        <v>4218</v>
      </c>
      <c r="I116" s="165">
        <f t="shared" si="52"/>
        <v>-3.632625085675123E-2</v>
      </c>
      <c r="J116" s="164">
        <f t="shared" si="49"/>
        <v>0.36372453928225035</v>
      </c>
      <c r="K116" s="163">
        <f t="shared" si="50"/>
        <v>-159</v>
      </c>
      <c r="L116" s="163">
        <f t="shared" si="51"/>
        <v>1125</v>
      </c>
      <c r="M116" s="164">
        <f t="shared" si="48"/>
        <v>9.1931536505516218E-4</v>
      </c>
    </row>
    <row r="117" spans="2:13" x14ac:dyDescent="0.25">
      <c r="B117" s="162" t="s">
        <v>128</v>
      </c>
      <c r="C117" s="163">
        <v>520</v>
      </c>
      <c r="D117" s="163">
        <v>567</v>
      </c>
      <c r="E117" s="163">
        <v>403</v>
      </c>
      <c r="F117" s="163">
        <v>926</v>
      </c>
      <c r="G117" s="163">
        <v>1004</v>
      </c>
      <c r="H117" s="163">
        <v>964</v>
      </c>
      <c r="I117" s="165">
        <f t="shared" si="52"/>
        <v>-3.9840637450199168E-2</v>
      </c>
      <c r="J117" s="164">
        <f t="shared" si="49"/>
        <v>0.70017636684303342</v>
      </c>
      <c r="K117" s="163">
        <f t="shared" si="50"/>
        <v>-40</v>
      </c>
      <c r="L117" s="163">
        <f t="shared" si="51"/>
        <v>397</v>
      </c>
      <c r="M117" s="164">
        <f t="shared" si="48"/>
        <v>2.1010431766552308E-4</v>
      </c>
    </row>
    <row r="118" spans="2:13" x14ac:dyDescent="0.25">
      <c r="B118" s="162" t="s">
        <v>131</v>
      </c>
      <c r="C118" s="163">
        <v>1239</v>
      </c>
      <c r="D118" s="163">
        <v>1027</v>
      </c>
      <c r="E118" s="163">
        <v>925</v>
      </c>
      <c r="F118" s="163">
        <v>781</v>
      </c>
      <c r="G118" s="163">
        <v>524</v>
      </c>
      <c r="H118" s="163">
        <v>1183</v>
      </c>
      <c r="I118" s="165">
        <f t="shared" si="52"/>
        <v>1.2576335877862594</v>
      </c>
      <c r="J118" s="164">
        <f t="shared" si="49"/>
        <v>0.15189873417721511</v>
      </c>
      <c r="K118" s="163">
        <f t="shared" si="50"/>
        <v>659</v>
      </c>
      <c r="L118" s="163">
        <f t="shared" si="51"/>
        <v>156</v>
      </c>
      <c r="M118" s="164">
        <f t="shared" si="48"/>
        <v>2.5783548526796035E-4</v>
      </c>
    </row>
    <row r="119" spans="2:13" x14ac:dyDescent="0.25">
      <c r="B119" s="168" t="s">
        <v>145</v>
      </c>
      <c r="C119" s="169">
        <f t="shared" ref="C119:H119" si="53">C111-SUM(C112:C118)</f>
        <v>13741</v>
      </c>
      <c r="D119" s="169">
        <f t="shared" si="53"/>
        <v>16185</v>
      </c>
      <c r="E119" s="169">
        <f t="shared" si="53"/>
        <v>8691</v>
      </c>
      <c r="F119" s="169">
        <f t="shared" si="53"/>
        <v>24237</v>
      </c>
      <c r="G119" s="169">
        <f t="shared" si="53"/>
        <v>25820</v>
      </c>
      <c r="H119" s="169">
        <f t="shared" si="53"/>
        <v>29662</v>
      </c>
      <c r="I119" s="171">
        <f t="shared" si="52"/>
        <v>0.14879938032532913</v>
      </c>
      <c r="J119" s="170">
        <f t="shared" si="49"/>
        <v>0.83268458449181337</v>
      </c>
      <c r="K119" s="169">
        <f>H119-G119</f>
        <v>3842</v>
      </c>
      <c r="L119" s="169">
        <f t="shared" si="51"/>
        <v>13477</v>
      </c>
      <c r="M119" s="170">
        <f t="shared" si="48"/>
        <v>6.4648488284177862E-3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189870</v>
      </c>
      <c r="D121" s="176">
        <v>177807</v>
      </c>
      <c r="E121" s="176">
        <v>76350</v>
      </c>
      <c r="F121" s="176">
        <v>179915</v>
      </c>
      <c r="G121" s="176">
        <v>194865</v>
      </c>
      <c r="H121" s="176"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54">H121/H$9</f>
        <v>4.3842276170792144E-2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55">IFERROR(H122/D122-1,"-")</f>
        <v>0.30658239681346156</v>
      </c>
      <c r="K122" s="158">
        <f t="shared" ref="K122:K132" si="56">H122-G122</f>
        <v>6300</v>
      </c>
      <c r="L122" s="158">
        <f t="shared" ref="L122:L133" si="57">H122-D122</f>
        <v>30172</v>
      </c>
      <c r="M122" s="159">
        <f t="shared" si="54"/>
        <v>2.802538775035161E-2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55"/>
        <v>0.25084114395577983</v>
      </c>
      <c r="K123" s="163">
        <f t="shared" si="56"/>
        <v>6741</v>
      </c>
      <c r="L123" s="163">
        <f t="shared" si="57"/>
        <v>12525</v>
      </c>
      <c r="M123" s="164">
        <f t="shared" si="54"/>
        <v>1.3612536689248523E-2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55"/>
        <v>0.36399075945711812</v>
      </c>
      <c r="K124" s="163">
        <f t="shared" si="56"/>
        <v>-441</v>
      </c>
      <c r="L124" s="163">
        <f t="shared" si="57"/>
        <v>17647</v>
      </c>
      <c r="M124" s="164">
        <f t="shared" si="54"/>
        <v>1.4412851061103087E-2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55"/>
        <v>-8.5926970891640364E-2</v>
      </c>
      <c r="K125" s="158">
        <f t="shared" si="56"/>
        <v>-8</v>
      </c>
      <c r="L125" s="158">
        <f t="shared" si="57"/>
        <v>-6822</v>
      </c>
      <c r="M125" s="159">
        <f t="shared" si="54"/>
        <v>1.5816888420440534E-2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58">IFERROR(H126/G126-1,"-")</f>
        <v>-0.10882913402498418</v>
      </c>
      <c r="J126" s="164">
        <f t="shared" si="55"/>
        <v>1.2996389891696714E-2</v>
      </c>
      <c r="K126" s="163">
        <f t="shared" si="56"/>
        <v>-1028</v>
      </c>
      <c r="L126" s="163">
        <f t="shared" si="57"/>
        <v>108</v>
      </c>
      <c r="M126" s="164">
        <f t="shared" si="54"/>
        <v>1.8347076204443707E-3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58"/>
        <v>-4.6749379652605505E-2</v>
      </c>
      <c r="J127" s="164">
        <f t="shared" si="55"/>
        <v>0.32177263969171488</v>
      </c>
      <c r="K127" s="163">
        <f t="shared" si="56"/>
        <v>-471</v>
      </c>
      <c r="L127" s="163">
        <f t="shared" si="57"/>
        <v>2338</v>
      </c>
      <c r="M127" s="164">
        <f t="shared" si="54"/>
        <v>2.0931969573233233E-3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58"/>
        <v>-1.759614020150424E-2</v>
      </c>
      <c r="J128" s="164">
        <f t="shared" si="55"/>
        <v>0.26193948231862918</v>
      </c>
      <c r="K128" s="163">
        <f t="shared" si="56"/>
        <v>-124</v>
      </c>
      <c r="L128" s="163">
        <f t="shared" si="57"/>
        <v>1437</v>
      </c>
      <c r="M128" s="164">
        <f t="shared" si="54"/>
        <v>1.5088715676332119E-3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58"/>
        <v>-0.1164717348927875</v>
      </c>
      <c r="J129" s="164">
        <f t="shared" si="55"/>
        <v>0.36726998491704377</v>
      </c>
      <c r="K129" s="163">
        <f t="shared" si="56"/>
        <v>-239</v>
      </c>
      <c r="L129" s="163">
        <f t="shared" si="57"/>
        <v>487</v>
      </c>
      <c r="M129" s="164">
        <f t="shared" si="54"/>
        <v>3.9514432357634166E-4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58"/>
        <v>7.8855547801814474E-2</v>
      </c>
      <c r="J130" s="164">
        <f t="shared" si="55"/>
        <v>0.3609154929577465</v>
      </c>
      <c r="K130" s="163">
        <f t="shared" si="56"/>
        <v>113</v>
      </c>
      <c r="L130" s="163">
        <f t="shared" si="57"/>
        <v>410</v>
      </c>
      <c r="M130" s="164">
        <f t="shared" si="54"/>
        <v>3.3695153019802767E-4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58"/>
        <v>8.4016393442623016E-2</v>
      </c>
      <c r="J131" s="164">
        <f t="shared" si="55"/>
        <v>-0.14401294498381878</v>
      </c>
      <c r="K131" s="163">
        <f t="shared" si="56"/>
        <v>82</v>
      </c>
      <c r="L131" s="163">
        <f t="shared" si="57"/>
        <v>-178</v>
      </c>
      <c r="M131" s="164">
        <f t="shared" si="54"/>
        <v>2.3059166814328155E-4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58"/>
        <v>-8.3610188261351026E-2</v>
      </c>
      <c r="J132" s="164">
        <f t="shared" si="55"/>
        <v>-0.14822439526505404</v>
      </c>
      <c r="K132" s="163">
        <f t="shared" si="56"/>
        <v>-151</v>
      </c>
      <c r="L132" s="163">
        <f t="shared" si="57"/>
        <v>-288</v>
      </c>
      <c r="M132" s="164">
        <f t="shared" si="54"/>
        <v>3.607081387307476E-4</v>
      </c>
    </row>
    <row r="133" spans="2:13" x14ac:dyDescent="0.25">
      <c r="B133" s="168" t="s">
        <v>145</v>
      </c>
      <c r="C133" s="169">
        <f t="shared" ref="C133:H133" si="59">C125-SUM(C126:C132)</f>
        <v>46965</v>
      </c>
      <c r="D133" s="169">
        <f t="shared" si="59"/>
        <v>52690</v>
      </c>
      <c r="E133" s="169">
        <f t="shared" si="59"/>
        <v>21444</v>
      </c>
      <c r="F133" s="169">
        <f t="shared" si="59"/>
        <v>42387</v>
      </c>
      <c r="G133" s="169">
        <f t="shared" si="59"/>
        <v>39744</v>
      </c>
      <c r="H133" s="169">
        <f t="shared" si="59"/>
        <v>41554</v>
      </c>
      <c r="I133" s="171">
        <f t="shared" si="58"/>
        <v>4.5541465378421853E-2</v>
      </c>
      <c r="J133" s="170">
        <f t="shared" si="55"/>
        <v>-0.21134940216359843</v>
      </c>
      <c r="K133" s="169">
        <f>H133-G133</f>
        <v>1810</v>
      </c>
      <c r="L133" s="169">
        <f t="shared" si="57"/>
        <v>-11136</v>
      </c>
      <c r="M133" s="170">
        <f t="shared" si="54"/>
        <v>9.05671661439123E-3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231120</v>
      </c>
      <c r="D135" s="176">
        <v>209689</v>
      </c>
      <c r="E135" s="176">
        <v>77984</v>
      </c>
      <c r="F135" s="176">
        <v>212753</v>
      </c>
      <c r="G135" s="176">
        <v>230245</v>
      </c>
      <c r="H135" s="176">
        <v>241157</v>
      </c>
      <c r="I135" s="177">
        <f>IFERROR(H135/G135-1,"-")</f>
        <v>4.7392994418988366E-2</v>
      </c>
      <c r="J135" s="177">
        <f>IFERROR(H135/D135-1,"-")</f>
        <v>0.15006986537205091</v>
      </c>
      <c r="K135" s="176">
        <f>H135-G135</f>
        <v>10912</v>
      </c>
      <c r="L135" s="176">
        <f>H135-D135</f>
        <v>31468</v>
      </c>
      <c r="M135" s="177">
        <f t="shared" ref="M135:M147" si="60">H135/H$9</f>
        <v>5.2560297650689369E-2</v>
      </c>
    </row>
    <row r="136" spans="2:13" x14ac:dyDescent="0.25">
      <c r="B136" s="157" t="s">
        <v>97</v>
      </c>
      <c r="C136" s="158">
        <v>47819</v>
      </c>
      <c r="D136" s="158">
        <v>41432</v>
      </c>
      <c r="E136" s="158">
        <v>18408</v>
      </c>
      <c r="F136" s="158">
        <v>26151</v>
      </c>
      <c r="G136" s="158">
        <v>28851</v>
      </c>
      <c r="H136" s="158">
        <v>26485</v>
      </c>
      <c r="I136" s="160">
        <f>IFERROR(H136/G136-1,"-")</f>
        <v>-8.2007556063914633E-2</v>
      </c>
      <c r="J136" s="159">
        <f t="shared" ref="J136:J147" si="61">IFERROR(H136/D136-1,"-")</f>
        <v>-0.36075979918903267</v>
      </c>
      <c r="K136" s="158">
        <f t="shared" ref="K136:K146" si="62">H136-G136</f>
        <v>-2366</v>
      </c>
      <c r="L136" s="158">
        <f t="shared" ref="L136:L147" si="63">H136-D136</f>
        <v>-14947</v>
      </c>
      <c r="M136" s="159">
        <f t="shared" si="60"/>
        <v>5.7724199723769489E-3</v>
      </c>
    </row>
    <row r="137" spans="2:13" x14ac:dyDescent="0.25">
      <c r="B137" s="162" t="s">
        <v>103</v>
      </c>
      <c r="C137" s="163">
        <v>34292</v>
      </c>
      <c r="D137" s="163">
        <v>23016</v>
      </c>
      <c r="E137" s="163">
        <v>13319</v>
      </c>
      <c r="F137" s="163">
        <v>18308</v>
      </c>
      <c r="G137" s="163">
        <v>19153</v>
      </c>
      <c r="H137" s="163">
        <v>17562</v>
      </c>
      <c r="I137" s="165">
        <f>IFERROR(H137/G137-1,"-")</f>
        <v>-8.3067926695556848E-2</v>
      </c>
      <c r="J137" s="164">
        <f t="shared" si="61"/>
        <v>-0.23696558915537014</v>
      </c>
      <c r="K137" s="163">
        <f t="shared" si="62"/>
        <v>-1591</v>
      </c>
      <c r="L137" s="163">
        <f t="shared" si="63"/>
        <v>-5454</v>
      </c>
      <c r="M137" s="164">
        <f t="shared" si="60"/>
        <v>3.8276473307488758E-3</v>
      </c>
    </row>
    <row r="138" spans="2:13" x14ac:dyDescent="0.25">
      <c r="B138" s="162" t="s">
        <v>100</v>
      </c>
      <c r="C138" s="163">
        <v>13527</v>
      </c>
      <c r="D138" s="163">
        <v>18416</v>
      </c>
      <c r="E138" s="163">
        <v>5089</v>
      </c>
      <c r="F138" s="163">
        <v>7843</v>
      </c>
      <c r="G138" s="163">
        <v>9698</v>
      </c>
      <c r="H138" s="163">
        <v>8923</v>
      </c>
      <c r="I138" s="165">
        <f>IFERROR(H138/G138-1,"-")</f>
        <v>-7.9913384202928484E-2</v>
      </c>
      <c r="J138" s="164">
        <f t="shared" si="61"/>
        <v>-0.51547567332754129</v>
      </c>
      <c r="K138" s="163">
        <f t="shared" si="62"/>
        <v>-775</v>
      </c>
      <c r="L138" s="163">
        <f t="shared" si="63"/>
        <v>-9493</v>
      </c>
      <c r="M138" s="164">
        <f t="shared" si="60"/>
        <v>1.9447726416280731E-3</v>
      </c>
    </row>
    <row r="139" spans="2:13" x14ac:dyDescent="0.25">
      <c r="B139" s="157" t="s">
        <v>107</v>
      </c>
      <c r="C139" s="158">
        <v>183301</v>
      </c>
      <c r="D139" s="158">
        <v>168257</v>
      </c>
      <c r="E139" s="158">
        <v>59576</v>
      </c>
      <c r="F139" s="158">
        <v>186602</v>
      </c>
      <c r="G139" s="158">
        <v>201394</v>
      </c>
      <c r="H139" s="158">
        <v>214672</v>
      </c>
      <c r="I139" s="160">
        <f>IFERROR(H139/G139-1,"-")</f>
        <v>6.5930464661310584E-2</v>
      </c>
      <c r="J139" s="159">
        <f t="shared" si="61"/>
        <v>0.2758577652044194</v>
      </c>
      <c r="K139" s="158">
        <f t="shared" si="62"/>
        <v>13278</v>
      </c>
      <c r="L139" s="158">
        <f t="shared" si="63"/>
        <v>46415</v>
      </c>
      <c r="M139" s="159">
        <f t="shared" si="60"/>
        <v>4.6787877678312419E-2</v>
      </c>
    </row>
    <row r="140" spans="2:13" x14ac:dyDescent="0.25">
      <c r="B140" s="162" t="s">
        <v>110</v>
      </c>
      <c r="C140" s="163">
        <v>93678</v>
      </c>
      <c r="D140" s="163">
        <v>83212</v>
      </c>
      <c r="E140" s="163">
        <v>22964</v>
      </c>
      <c r="F140" s="163">
        <v>80833</v>
      </c>
      <c r="G140" s="163">
        <v>87905</v>
      </c>
      <c r="H140" s="163">
        <v>97506</v>
      </c>
      <c r="I140" s="165">
        <f t="shared" ref="I140:I147" si="64">IFERROR(H140/G140-1,"-")</f>
        <v>0.10922018087708318</v>
      </c>
      <c r="J140" s="164">
        <f t="shared" si="61"/>
        <v>0.17177810892659706</v>
      </c>
      <c r="K140" s="163">
        <f t="shared" si="62"/>
        <v>9601</v>
      </c>
      <c r="L140" s="163">
        <f t="shared" si="63"/>
        <v>14294</v>
      </c>
      <c r="M140" s="164">
        <f t="shared" si="60"/>
        <v>2.1251485060471465E-2</v>
      </c>
    </row>
    <row r="141" spans="2:13" x14ac:dyDescent="0.25">
      <c r="B141" s="162" t="s">
        <v>113</v>
      </c>
      <c r="C141" s="163">
        <v>12767</v>
      </c>
      <c r="D141" s="163">
        <v>12221</v>
      </c>
      <c r="E141" s="163">
        <v>4511</v>
      </c>
      <c r="F141" s="163">
        <v>12481</v>
      </c>
      <c r="G141" s="163">
        <v>16637</v>
      </c>
      <c r="H141" s="163">
        <v>17191</v>
      </c>
      <c r="I141" s="165">
        <f t="shared" si="64"/>
        <v>3.329927270541555E-2</v>
      </c>
      <c r="J141" s="164">
        <f t="shared" si="61"/>
        <v>0.40667703133949762</v>
      </c>
      <c r="K141" s="163">
        <f t="shared" si="62"/>
        <v>554</v>
      </c>
      <c r="L141" s="163">
        <f t="shared" si="63"/>
        <v>4970</v>
      </c>
      <c r="M141" s="164">
        <f t="shared" si="60"/>
        <v>3.7467876815228292E-3</v>
      </c>
    </row>
    <row r="142" spans="2:13" x14ac:dyDescent="0.25">
      <c r="B142" s="162" t="s">
        <v>116</v>
      </c>
      <c r="C142" s="163">
        <v>21813</v>
      </c>
      <c r="D142" s="163">
        <v>17194</v>
      </c>
      <c r="E142" s="163">
        <v>5537</v>
      </c>
      <c r="F142" s="163">
        <v>23382</v>
      </c>
      <c r="G142" s="163">
        <v>21760</v>
      </c>
      <c r="H142" s="163">
        <v>21823</v>
      </c>
      <c r="I142" s="165">
        <f t="shared" si="64"/>
        <v>2.8952205882353255E-3</v>
      </c>
      <c r="J142" s="164">
        <f t="shared" si="61"/>
        <v>0.26922182156566254</v>
      </c>
      <c r="K142" s="163">
        <f t="shared" si="62"/>
        <v>63</v>
      </c>
      <c r="L142" s="163">
        <f t="shared" si="63"/>
        <v>4629</v>
      </c>
      <c r="M142" s="164">
        <f t="shared" si="60"/>
        <v>4.7563345688949278E-3</v>
      </c>
    </row>
    <row r="143" spans="2:13" x14ac:dyDescent="0.25">
      <c r="B143" s="162" t="s">
        <v>123</v>
      </c>
      <c r="C143" s="163">
        <v>3725</v>
      </c>
      <c r="D143" s="163">
        <v>3299</v>
      </c>
      <c r="E143" s="163">
        <v>955</v>
      </c>
      <c r="F143" s="163">
        <v>8695</v>
      </c>
      <c r="G143" s="163">
        <v>7539</v>
      </c>
      <c r="H143" s="163">
        <v>5432</v>
      </c>
      <c r="I143" s="165">
        <f t="shared" si="64"/>
        <v>-0.27948003714020431</v>
      </c>
      <c r="J143" s="164">
        <f t="shared" si="61"/>
        <v>0.64655956350409216</v>
      </c>
      <c r="K143" s="163">
        <f t="shared" si="62"/>
        <v>-2107</v>
      </c>
      <c r="L143" s="163">
        <f t="shared" si="63"/>
        <v>2133</v>
      </c>
      <c r="M143" s="164">
        <f t="shared" si="60"/>
        <v>1.183907316970043E-3</v>
      </c>
    </row>
    <row r="144" spans="2:13" x14ac:dyDescent="0.25">
      <c r="B144" s="162" t="s">
        <v>119</v>
      </c>
      <c r="C144" s="163">
        <v>3611</v>
      </c>
      <c r="D144" s="163">
        <v>3473</v>
      </c>
      <c r="E144" s="163">
        <v>1651</v>
      </c>
      <c r="F144" s="163">
        <v>3679</v>
      </c>
      <c r="G144" s="163">
        <v>4531</v>
      </c>
      <c r="H144" s="163">
        <v>4642</v>
      </c>
      <c r="I144" s="165">
        <f t="shared" si="64"/>
        <v>2.4497903332597604E-2</v>
      </c>
      <c r="J144" s="164">
        <f t="shared" si="61"/>
        <v>0.33659660236107114</v>
      </c>
      <c r="K144" s="163">
        <f t="shared" si="62"/>
        <v>111</v>
      </c>
      <c r="L144" s="163">
        <f t="shared" si="63"/>
        <v>1169</v>
      </c>
      <c r="M144" s="164">
        <f t="shared" si="60"/>
        <v>1.0117263927420727E-3</v>
      </c>
    </row>
    <row r="145" spans="2:13" x14ac:dyDescent="0.25">
      <c r="B145" s="162" t="s">
        <v>128</v>
      </c>
      <c r="C145" s="163">
        <v>1540</v>
      </c>
      <c r="D145" s="163">
        <v>1806</v>
      </c>
      <c r="E145" s="163">
        <v>1965</v>
      </c>
      <c r="F145" s="163">
        <v>1984</v>
      </c>
      <c r="G145" s="163">
        <v>2349</v>
      </c>
      <c r="H145" s="163">
        <v>2212</v>
      </c>
      <c r="I145" s="165">
        <f t="shared" si="64"/>
        <v>-5.8322690506598551E-2</v>
      </c>
      <c r="J145" s="164">
        <f t="shared" si="61"/>
        <v>0.22480620155038755</v>
      </c>
      <c r="K145" s="163">
        <f t="shared" si="62"/>
        <v>-137</v>
      </c>
      <c r="L145" s="163">
        <f t="shared" si="63"/>
        <v>406</v>
      </c>
      <c r="M145" s="164">
        <f t="shared" si="60"/>
        <v>4.8210658783831643E-4</v>
      </c>
    </row>
    <row r="146" spans="2:13" x14ac:dyDescent="0.25">
      <c r="B146" s="162" t="s">
        <v>131</v>
      </c>
      <c r="C146" s="163">
        <v>7454</v>
      </c>
      <c r="D146" s="163">
        <v>4552</v>
      </c>
      <c r="E146" s="163">
        <v>3993</v>
      </c>
      <c r="F146" s="163">
        <v>1077</v>
      </c>
      <c r="G146" s="163">
        <v>1773</v>
      </c>
      <c r="H146" s="163">
        <v>1728</v>
      </c>
      <c r="I146" s="165">
        <f t="shared" si="64"/>
        <v>-2.5380710659898442E-2</v>
      </c>
      <c r="J146" s="164">
        <f t="shared" si="61"/>
        <v>-0.62038664323374348</v>
      </c>
      <c r="K146" s="163">
        <f t="shared" si="62"/>
        <v>-45</v>
      </c>
      <c r="L146" s="163">
        <f t="shared" si="63"/>
        <v>-2824</v>
      </c>
      <c r="M146" s="164">
        <f t="shared" si="60"/>
        <v>3.7661852793156002E-4</v>
      </c>
    </row>
    <row r="147" spans="2:13" x14ac:dyDescent="0.25">
      <c r="B147" s="168" t="s">
        <v>145</v>
      </c>
      <c r="C147" s="169">
        <f t="shared" ref="C147:H147" si="65">C139-SUM(C140:C146)</f>
        <v>38713</v>
      </c>
      <c r="D147" s="169">
        <f t="shared" si="65"/>
        <v>42500</v>
      </c>
      <c r="E147" s="169">
        <f t="shared" si="65"/>
        <v>18000</v>
      </c>
      <c r="F147" s="169">
        <f t="shared" si="65"/>
        <v>54471</v>
      </c>
      <c r="G147" s="169">
        <f t="shared" si="65"/>
        <v>58900</v>
      </c>
      <c r="H147" s="169">
        <f t="shared" si="65"/>
        <v>64138</v>
      </c>
      <c r="I147" s="171">
        <f t="shared" si="64"/>
        <v>8.8930390492359956E-2</v>
      </c>
      <c r="J147" s="170">
        <f t="shared" si="61"/>
        <v>0.50912941176470583</v>
      </c>
      <c r="K147" s="169">
        <f>H147-G147</f>
        <v>5238</v>
      </c>
      <c r="L147" s="169">
        <f t="shared" si="63"/>
        <v>21638</v>
      </c>
      <c r="M147" s="170">
        <f t="shared" si="60"/>
        <v>1.3978911541941202E-2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106918</v>
      </c>
      <c r="D149" s="176">
        <v>105475</v>
      </c>
      <c r="E149" s="176">
        <v>34442</v>
      </c>
      <c r="F149" s="176">
        <v>91115</v>
      </c>
      <c r="G149" s="176">
        <v>101109</v>
      </c>
      <c r="H149" s="176">
        <v>106028</v>
      </c>
      <c r="I149" s="177">
        <f>IFERROR(H149/G149-1,"-")</f>
        <v>4.8650466328417741E-2</v>
      </c>
      <c r="J149" s="177">
        <f>IFERROR(H149/D149-1,"-")</f>
        <v>5.2429485660108188E-3</v>
      </c>
      <c r="K149" s="176">
        <f>H149-G149</f>
        <v>4919</v>
      </c>
      <c r="L149" s="176">
        <f>H149-D149</f>
        <v>553</v>
      </c>
      <c r="M149" s="177">
        <f t="shared" ref="M149:M161" si="66">H149/H$9</f>
        <v>2.310885953676357E-2</v>
      </c>
    </row>
    <row r="150" spans="2:13" x14ac:dyDescent="0.25">
      <c r="B150" s="157" t="s">
        <v>97</v>
      </c>
      <c r="C150" s="158">
        <v>44453</v>
      </c>
      <c r="D150" s="158">
        <v>46915</v>
      </c>
      <c r="E150" s="158">
        <v>16212</v>
      </c>
      <c r="F150" s="158">
        <v>49587</v>
      </c>
      <c r="G150" s="158">
        <v>52055</v>
      </c>
      <c r="H150" s="158">
        <v>48038</v>
      </c>
      <c r="I150" s="160">
        <f>IFERROR(H150/G150-1,"-")</f>
        <v>-7.7168379598501535E-2</v>
      </c>
      <c r="J150" s="159">
        <f t="shared" ref="J150:J161" si="67">IFERROR(H150/D150-1,"-")</f>
        <v>2.3936907172546151E-2</v>
      </c>
      <c r="K150" s="158">
        <f t="shared" ref="K150:K160" si="68">H150-G150</f>
        <v>-4017</v>
      </c>
      <c r="L150" s="158">
        <f t="shared" ref="L150:L161" si="69">H150-D150</f>
        <v>1123</v>
      </c>
      <c r="M150" s="159">
        <f t="shared" si="66"/>
        <v>1.046990789628257E-2</v>
      </c>
    </row>
    <row r="151" spans="2:13" x14ac:dyDescent="0.25">
      <c r="B151" s="162" t="s">
        <v>103</v>
      </c>
      <c r="C151" s="163">
        <v>27467</v>
      </c>
      <c r="D151" s="163">
        <v>28862</v>
      </c>
      <c r="E151" s="163">
        <v>9463</v>
      </c>
      <c r="F151" s="163">
        <v>35869</v>
      </c>
      <c r="G151" s="163">
        <v>38509</v>
      </c>
      <c r="H151" s="163">
        <v>32273</v>
      </c>
      <c r="I151" s="165">
        <f>IFERROR(H151/G151-1,"-")</f>
        <v>-0.16193617076527567</v>
      </c>
      <c r="J151" s="164">
        <f t="shared" si="67"/>
        <v>0.118183078095766</v>
      </c>
      <c r="K151" s="163">
        <f t="shared" si="68"/>
        <v>-6236</v>
      </c>
      <c r="L151" s="163">
        <f t="shared" si="69"/>
        <v>3411</v>
      </c>
      <c r="M151" s="164">
        <f t="shared" si="66"/>
        <v>7.0339176805180774E-3</v>
      </c>
    </row>
    <row r="152" spans="2:13" x14ac:dyDescent="0.25">
      <c r="B152" s="162" t="s">
        <v>100</v>
      </c>
      <c r="C152" s="163">
        <v>16986</v>
      </c>
      <c r="D152" s="163">
        <v>18053</v>
      </c>
      <c r="E152" s="163">
        <v>6749</v>
      </c>
      <c r="F152" s="163">
        <v>13718</v>
      </c>
      <c r="G152" s="163">
        <v>13546</v>
      </c>
      <c r="H152" s="163">
        <v>15765</v>
      </c>
      <c r="I152" s="165">
        <f>IFERROR(H152/G152-1,"-")</f>
        <v>0.16381219548206105</v>
      </c>
      <c r="J152" s="164">
        <f t="shared" si="67"/>
        <v>-0.12673793829280455</v>
      </c>
      <c r="K152" s="163">
        <f t="shared" si="68"/>
        <v>2219</v>
      </c>
      <c r="L152" s="163">
        <f t="shared" si="69"/>
        <v>-2288</v>
      </c>
      <c r="M152" s="164">
        <f t="shared" si="66"/>
        <v>3.435990215764493E-3</v>
      </c>
    </row>
    <row r="153" spans="2:13" x14ac:dyDescent="0.25">
      <c r="B153" s="157" t="s">
        <v>107</v>
      </c>
      <c r="C153" s="158">
        <v>62465</v>
      </c>
      <c r="D153" s="158">
        <v>58560</v>
      </c>
      <c r="E153" s="158">
        <v>18230</v>
      </c>
      <c r="F153" s="158">
        <v>41528</v>
      </c>
      <c r="G153" s="158">
        <v>49054</v>
      </c>
      <c r="H153" s="158">
        <v>57990</v>
      </c>
      <c r="I153" s="160">
        <f>IFERROR(H153/G153-1,"-")</f>
        <v>0.18216659191910956</v>
      </c>
      <c r="J153" s="159">
        <f t="shared" si="67"/>
        <v>-9.7336065573770947E-3</v>
      </c>
      <c r="K153" s="158">
        <f t="shared" si="68"/>
        <v>8936</v>
      </c>
      <c r="L153" s="158">
        <f t="shared" si="69"/>
        <v>-570</v>
      </c>
      <c r="M153" s="159">
        <f t="shared" si="66"/>
        <v>1.2638951640480999E-2</v>
      </c>
    </row>
    <row r="154" spans="2:13" x14ac:dyDescent="0.25">
      <c r="B154" s="162" t="s">
        <v>110</v>
      </c>
      <c r="C154" s="163">
        <v>18311</v>
      </c>
      <c r="D154" s="163">
        <v>17462</v>
      </c>
      <c r="E154" s="163">
        <v>5108</v>
      </c>
      <c r="F154" s="163">
        <v>14964</v>
      </c>
      <c r="G154" s="163">
        <v>14917</v>
      </c>
      <c r="H154" s="163">
        <v>16509</v>
      </c>
      <c r="I154" s="165">
        <f t="shared" ref="I154:I161" si="70">IFERROR(H154/G154-1,"-")</f>
        <v>0.10672387209224365</v>
      </c>
      <c r="J154" s="164">
        <f t="shared" si="67"/>
        <v>-5.4575649982819829E-2</v>
      </c>
      <c r="K154" s="163">
        <f t="shared" si="68"/>
        <v>1592</v>
      </c>
      <c r="L154" s="163">
        <f t="shared" si="69"/>
        <v>-953</v>
      </c>
      <c r="M154" s="164">
        <f t="shared" si="66"/>
        <v>3.5981454152905815E-3</v>
      </c>
    </row>
    <row r="155" spans="2:13" x14ac:dyDescent="0.25">
      <c r="B155" s="162" t="s">
        <v>113</v>
      </c>
      <c r="C155" s="163">
        <v>18813</v>
      </c>
      <c r="D155" s="163">
        <v>15097</v>
      </c>
      <c r="E155" s="163">
        <v>4515</v>
      </c>
      <c r="F155" s="163">
        <v>8567</v>
      </c>
      <c r="G155" s="163">
        <v>9517</v>
      </c>
      <c r="H155" s="163">
        <v>9914</v>
      </c>
      <c r="I155" s="165">
        <f t="shared" si="70"/>
        <v>4.1714826100661906E-2</v>
      </c>
      <c r="J155" s="164">
        <f t="shared" si="67"/>
        <v>-0.34331324104126648</v>
      </c>
      <c r="K155" s="163">
        <f t="shared" si="68"/>
        <v>397</v>
      </c>
      <c r="L155" s="163">
        <f t="shared" si="69"/>
        <v>-5183</v>
      </c>
      <c r="M155" s="164">
        <f t="shared" si="66"/>
        <v>2.1607616237925269E-3</v>
      </c>
    </row>
    <row r="156" spans="2:13" x14ac:dyDescent="0.25">
      <c r="B156" s="162" t="s">
        <v>116</v>
      </c>
      <c r="C156" s="163">
        <v>9627</v>
      </c>
      <c r="D156" s="163">
        <v>8637</v>
      </c>
      <c r="E156" s="163">
        <v>2035</v>
      </c>
      <c r="F156" s="163">
        <v>5043</v>
      </c>
      <c r="G156" s="163">
        <v>8079</v>
      </c>
      <c r="H156" s="163">
        <v>10323</v>
      </c>
      <c r="I156" s="165">
        <f t="shared" si="70"/>
        <v>0.27775714816190122</v>
      </c>
      <c r="J156" s="164">
        <f t="shared" si="67"/>
        <v>0.19520666898228556</v>
      </c>
      <c r="K156" s="163">
        <f t="shared" si="68"/>
        <v>2244</v>
      </c>
      <c r="L156" s="163">
        <f t="shared" si="69"/>
        <v>1686</v>
      </c>
      <c r="M156" s="164">
        <f t="shared" si="66"/>
        <v>2.2499033934244759E-3</v>
      </c>
    </row>
    <row r="157" spans="2:13" x14ac:dyDescent="0.25">
      <c r="B157" s="162" t="s">
        <v>123</v>
      </c>
      <c r="C157" s="163">
        <v>1151</v>
      </c>
      <c r="D157" s="163">
        <v>1288</v>
      </c>
      <c r="E157" s="163">
        <v>561</v>
      </c>
      <c r="F157" s="163">
        <v>1305</v>
      </c>
      <c r="G157" s="163">
        <v>1530</v>
      </c>
      <c r="H157" s="163">
        <v>2288</v>
      </c>
      <c r="I157" s="165">
        <f t="shared" si="70"/>
        <v>0.49542483660130721</v>
      </c>
      <c r="J157" s="164">
        <f t="shared" si="67"/>
        <v>0.77639751552795033</v>
      </c>
      <c r="K157" s="163">
        <f t="shared" si="68"/>
        <v>758</v>
      </c>
      <c r="L157" s="163">
        <f t="shared" si="69"/>
        <v>1000</v>
      </c>
      <c r="M157" s="164">
        <f t="shared" si="66"/>
        <v>4.9867082865012117E-4</v>
      </c>
    </row>
    <row r="158" spans="2:13" x14ac:dyDescent="0.25">
      <c r="B158" s="162" t="s">
        <v>119</v>
      </c>
      <c r="C158" s="163">
        <v>1952</v>
      </c>
      <c r="D158" s="163">
        <v>2504</v>
      </c>
      <c r="E158" s="163">
        <v>1130</v>
      </c>
      <c r="F158" s="163">
        <v>2560</v>
      </c>
      <c r="G158" s="163">
        <v>2571</v>
      </c>
      <c r="H158" s="163">
        <v>2957</v>
      </c>
      <c r="I158" s="165">
        <f t="shared" si="70"/>
        <v>0.15013613380007773</v>
      </c>
      <c r="J158" s="164">
        <f t="shared" si="67"/>
        <v>0.18091054313099031</v>
      </c>
      <c r="K158" s="163">
        <f t="shared" si="68"/>
        <v>386</v>
      </c>
      <c r="L158" s="163">
        <f t="shared" si="69"/>
        <v>453</v>
      </c>
      <c r="M158" s="164">
        <f t="shared" si="66"/>
        <v>6.4447973790140219E-4</v>
      </c>
    </row>
    <row r="159" spans="2:13" x14ac:dyDescent="0.25">
      <c r="B159" s="162" t="s">
        <v>128</v>
      </c>
      <c r="C159" s="163">
        <v>319</v>
      </c>
      <c r="D159" s="163">
        <v>389</v>
      </c>
      <c r="E159" s="163">
        <v>340</v>
      </c>
      <c r="F159" s="163">
        <v>325</v>
      </c>
      <c r="G159" s="163">
        <v>447</v>
      </c>
      <c r="H159" s="163">
        <v>322</v>
      </c>
      <c r="I159" s="165">
        <f t="shared" si="70"/>
        <v>-0.2796420581655481</v>
      </c>
      <c r="J159" s="164">
        <f t="shared" si="67"/>
        <v>-0.17223650385604117</v>
      </c>
      <c r="K159" s="163">
        <f t="shared" si="68"/>
        <v>-125</v>
      </c>
      <c r="L159" s="163">
        <f t="shared" si="69"/>
        <v>-67</v>
      </c>
      <c r="M159" s="164">
        <f t="shared" si="66"/>
        <v>7.0180072913172647E-5</v>
      </c>
    </row>
    <row r="160" spans="2:13" x14ac:dyDescent="0.25">
      <c r="B160" s="162" t="s">
        <v>131</v>
      </c>
      <c r="C160" s="163">
        <v>859</v>
      </c>
      <c r="D160" s="163">
        <v>705</v>
      </c>
      <c r="E160" s="163">
        <v>426</v>
      </c>
      <c r="F160" s="163">
        <v>457</v>
      </c>
      <c r="G160" s="163">
        <v>624</v>
      </c>
      <c r="H160" s="163">
        <v>554</v>
      </c>
      <c r="I160" s="165">
        <f t="shared" si="70"/>
        <v>-0.11217948717948723</v>
      </c>
      <c r="J160" s="164">
        <f t="shared" si="67"/>
        <v>-0.21418439716312054</v>
      </c>
      <c r="K160" s="163">
        <f t="shared" si="68"/>
        <v>-70</v>
      </c>
      <c r="L160" s="163">
        <f t="shared" si="69"/>
        <v>-151</v>
      </c>
      <c r="M160" s="164">
        <f t="shared" si="66"/>
        <v>1.2074459749657654E-4</v>
      </c>
    </row>
    <row r="161" spans="2:13" x14ac:dyDescent="0.25">
      <c r="B161" s="168" t="s">
        <v>145</v>
      </c>
      <c r="C161" s="169">
        <f t="shared" ref="C161:H161" si="71">C153-SUM(C154:C160)</f>
        <v>11433</v>
      </c>
      <c r="D161" s="169">
        <f t="shared" si="71"/>
        <v>12478</v>
      </c>
      <c r="E161" s="169">
        <f t="shared" si="71"/>
        <v>4115</v>
      </c>
      <c r="F161" s="169">
        <f t="shared" si="71"/>
        <v>8307</v>
      </c>
      <c r="G161" s="169">
        <f t="shared" si="71"/>
        <v>11369</v>
      </c>
      <c r="H161" s="169">
        <f t="shared" si="71"/>
        <v>15123</v>
      </c>
      <c r="I161" s="171">
        <f t="shared" si="70"/>
        <v>0.33019614741841852</v>
      </c>
      <c r="J161" s="170">
        <f t="shared" si="67"/>
        <v>0.21197307260778975</v>
      </c>
      <c r="K161" s="169">
        <f>H161-G161</f>
        <v>3754</v>
      </c>
      <c r="L161" s="169">
        <f t="shared" si="69"/>
        <v>2645</v>
      </c>
      <c r="M161" s="170">
        <f t="shared" si="66"/>
        <v>3.2960659710121426E-3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A12D1-1936-4BDB-B9C5-145C3F283019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262</v>
      </c>
      <c r="D7" s="172" t="s">
        <v>263</v>
      </c>
      <c r="E7" s="172" t="s">
        <v>264</v>
      </c>
      <c r="F7" s="172" t="s">
        <v>265</v>
      </c>
      <c r="G7" s="172" t="s">
        <v>266</v>
      </c>
      <c r="H7" s="172" t="s">
        <v>267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262</v>
      </c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2956112</v>
      </c>
      <c r="D9" s="176">
        <f t="shared" ref="D9:H9" si="0">D10+D13</f>
        <v>2973500</v>
      </c>
      <c r="E9" s="176">
        <f t="shared" si="0"/>
        <v>1075029</v>
      </c>
      <c r="F9" s="176">
        <f t="shared" si="0"/>
        <v>3116022</v>
      </c>
      <c r="G9" s="176">
        <f t="shared" si="0"/>
        <v>3408188</v>
      </c>
      <c r="H9" s="176">
        <f t="shared" si="0"/>
        <v>3585143</v>
      </c>
      <c r="I9" s="177">
        <f>IFERROR(H9/G9-1,"-")</f>
        <v>5.1920551331088527E-2</v>
      </c>
      <c r="J9" s="177">
        <f>IFERROR(H9/D9-1,"-")</f>
        <v>0.20569799899108787</v>
      </c>
      <c r="K9" s="176">
        <f>H9-G9</f>
        <v>176955</v>
      </c>
      <c r="L9" s="176">
        <f>H9-D9</f>
        <v>611643</v>
      </c>
      <c r="M9" s="177">
        <f t="shared" ref="M9:M21" si="1">H9/H$9</f>
        <v>1</v>
      </c>
      <c r="P9" s="154" t="s">
        <v>68</v>
      </c>
      <c r="Q9" s="176">
        <f>Q10+Q13</f>
        <v>71175</v>
      </c>
      <c r="R9" s="176">
        <f t="shared" ref="R9:V9" si="2">R10+R13</f>
        <v>70163</v>
      </c>
      <c r="S9" s="176">
        <f t="shared" si="2"/>
        <v>50483</v>
      </c>
      <c r="T9" s="176">
        <f t="shared" si="2"/>
        <v>142029</v>
      </c>
      <c r="U9" s="176">
        <f t="shared" si="2"/>
        <v>186898</v>
      </c>
      <c r="V9" s="176">
        <f t="shared" si="2"/>
        <v>175551</v>
      </c>
      <c r="W9" s="177">
        <f>IFERROR(V9/U9-1,"-")</f>
        <v>-6.0712260163297671E-2</v>
      </c>
      <c r="X9" s="177">
        <f>IFERROR(V9/R9-1,"-")</f>
        <v>1.5020452375183502</v>
      </c>
      <c r="Y9" s="176">
        <f>V9-U9</f>
        <v>-11347</v>
      </c>
      <c r="Z9" s="176">
        <f>V9-R9</f>
        <v>105388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725049</v>
      </c>
      <c r="D10" s="158">
        <v>744014</v>
      </c>
      <c r="E10" s="158">
        <v>333970</v>
      </c>
      <c r="F10" s="158">
        <v>743562</v>
      </c>
      <c r="G10" s="158">
        <v>769598</v>
      </c>
      <c r="H10" s="158">
        <v>767914</v>
      </c>
      <c r="I10" s="160">
        <f>IFERROR(H10/G10-1,"-")</f>
        <v>-2.1881553746241345E-3</v>
      </c>
      <c r="J10" s="159">
        <f t="shared" ref="J10:J21" si="4">IFERROR(H10/D10-1,"-")</f>
        <v>3.2123051447956685E-2</v>
      </c>
      <c r="K10" s="157">
        <f t="shared" ref="K10:K20" si="5">H10-G10</f>
        <v>-1684</v>
      </c>
      <c r="L10" s="158">
        <f t="shared" ref="L10:L21" si="6">H10-D10</f>
        <v>23900</v>
      </c>
      <c r="M10" s="159">
        <f t="shared" si="1"/>
        <v>0.21419340874269172</v>
      </c>
      <c r="P10" s="157" t="s">
        <v>97</v>
      </c>
      <c r="Q10" s="158">
        <v>13871</v>
      </c>
      <c r="R10" s="158">
        <v>14754</v>
      </c>
      <c r="S10" s="158">
        <v>24639</v>
      </c>
      <c r="T10" s="158">
        <v>35155</v>
      </c>
      <c r="U10" s="158">
        <v>42777</v>
      </c>
      <c r="V10" s="158">
        <v>38573</v>
      </c>
      <c r="W10" s="160">
        <f>IFERROR(V10/U10-1,"-")</f>
        <v>-9.8277111531897998E-2</v>
      </c>
      <c r="X10" s="159">
        <f t="shared" ref="X10:X21" si="7">IFERROR(V10/R10-1,"-")</f>
        <v>1.6144096516198996</v>
      </c>
      <c r="Y10" s="157">
        <f t="shared" ref="Y10:Y20" si="8">V10-U10</f>
        <v>-4204</v>
      </c>
      <c r="Z10" s="158">
        <f t="shared" ref="Z10:Z21" si="9">V10-R10</f>
        <v>23819</v>
      </c>
      <c r="AA10" s="159">
        <f t="shared" si="3"/>
        <v>0.21972532198620343</v>
      </c>
    </row>
    <row r="11" spans="1:27" x14ac:dyDescent="0.25">
      <c r="A11" s="161" t="s">
        <v>100</v>
      </c>
      <c r="B11" s="162" t="s">
        <v>103</v>
      </c>
      <c r="C11" s="163">
        <v>280216</v>
      </c>
      <c r="D11" s="163">
        <v>271299</v>
      </c>
      <c r="E11" s="163">
        <v>127521</v>
      </c>
      <c r="F11" s="163">
        <v>291583</v>
      </c>
      <c r="G11" s="163">
        <v>299896</v>
      </c>
      <c r="H11" s="163">
        <v>296650</v>
      </c>
      <c r="I11" s="165">
        <f>IFERROR(H11/G11-1,"-")</f>
        <v>-1.0823752234107809E-2</v>
      </c>
      <c r="J11" s="164">
        <f t="shared" si="4"/>
        <v>9.3443027803272294E-2</v>
      </c>
      <c r="K11" s="162">
        <f t="shared" si="5"/>
        <v>-3246</v>
      </c>
      <c r="L11" s="163">
        <f t="shared" si="6"/>
        <v>25351</v>
      </c>
      <c r="M11" s="164">
        <f t="shared" si="1"/>
        <v>8.2744258736680801E-2</v>
      </c>
      <c r="P11" s="162" t="s">
        <v>103</v>
      </c>
      <c r="Q11" s="163">
        <v>2462</v>
      </c>
      <c r="R11" s="163">
        <v>2706</v>
      </c>
      <c r="S11" s="163">
        <v>1147</v>
      </c>
      <c r="T11" s="163">
        <v>9838</v>
      </c>
      <c r="U11" s="163">
        <v>13530</v>
      </c>
      <c r="V11" s="163">
        <v>11111</v>
      </c>
      <c r="W11" s="165">
        <f>IFERROR(V11/U11-1,"-")</f>
        <v>-0.17878787878787883</v>
      </c>
      <c r="X11" s="164">
        <f t="shared" si="7"/>
        <v>3.1060606060606064</v>
      </c>
      <c r="Y11" s="162">
        <f t="shared" si="8"/>
        <v>-2419</v>
      </c>
      <c r="Z11" s="163">
        <f t="shared" si="9"/>
        <v>8405</v>
      </c>
      <c r="AA11" s="164">
        <f>V11/V$9</f>
        <v>6.3292148720314897E-2</v>
      </c>
    </row>
    <row r="12" spans="1:27" x14ac:dyDescent="0.25">
      <c r="A12" s="1"/>
      <c r="B12" s="162" t="s">
        <v>100</v>
      </c>
      <c r="C12" s="163">
        <v>444833</v>
      </c>
      <c r="D12" s="163">
        <v>472715</v>
      </c>
      <c r="E12" s="163">
        <v>206449</v>
      </c>
      <c r="F12" s="163">
        <v>451979</v>
      </c>
      <c r="G12" s="163">
        <v>469702</v>
      </c>
      <c r="H12" s="163">
        <v>471264</v>
      </c>
      <c r="I12" s="165">
        <f>IFERROR(H12/G12-1,"-")</f>
        <v>3.3255127719278299E-3</v>
      </c>
      <c r="J12" s="164">
        <f t="shared" si="4"/>
        <v>-3.0695027659372043E-3</v>
      </c>
      <c r="K12" s="162">
        <f t="shared" si="5"/>
        <v>1562</v>
      </c>
      <c r="L12" s="163">
        <f t="shared" si="6"/>
        <v>-1451</v>
      </c>
      <c r="M12" s="164">
        <f t="shared" si="1"/>
        <v>0.13144915000601093</v>
      </c>
      <c r="P12" s="162" t="s">
        <v>100</v>
      </c>
      <c r="Q12" s="163">
        <v>11409</v>
      </c>
      <c r="R12" s="163">
        <v>12048</v>
      </c>
      <c r="S12" s="163">
        <v>23492</v>
      </c>
      <c r="T12" s="163">
        <v>25317</v>
      </c>
      <c r="U12" s="163">
        <v>29247</v>
      </c>
      <c r="V12" s="163">
        <v>27462</v>
      </c>
      <c r="W12" s="165">
        <f>IFERROR(V12/U12-1,"-")</f>
        <v>-6.1031900707764875E-2</v>
      </c>
      <c r="X12" s="164">
        <f t="shared" si="7"/>
        <v>1.279382470119522</v>
      </c>
      <c r="Y12" s="162">
        <f t="shared" si="8"/>
        <v>-1785</v>
      </c>
      <c r="Z12" s="163">
        <f t="shared" si="9"/>
        <v>15414</v>
      </c>
      <c r="AA12" s="164">
        <f t="shared" si="3"/>
        <v>0.15643317326588854</v>
      </c>
    </row>
    <row r="13" spans="1:27" s="56" customFormat="1" x14ac:dyDescent="0.25">
      <c r="B13" s="157" t="s">
        <v>107</v>
      </c>
      <c r="C13" s="158">
        <v>2231063</v>
      </c>
      <c r="D13" s="158">
        <v>2229486</v>
      </c>
      <c r="E13" s="158">
        <v>741059</v>
      </c>
      <c r="F13" s="158">
        <v>2372460</v>
      </c>
      <c r="G13" s="158">
        <v>2638590</v>
      </c>
      <c r="H13" s="158">
        <v>2817229</v>
      </c>
      <c r="I13" s="160">
        <f>IFERROR(H13/G13-1,"-")</f>
        <v>6.7702447140328692E-2</v>
      </c>
      <c r="J13" s="159">
        <f t="shared" si="4"/>
        <v>0.26362264665487922</v>
      </c>
      <c r="K13" s="157">
        <f t="shared" si="5"/>
        <v>178639</v>
      </c>
      <c r="L13" s="158">
        <f t="shared" si="6"/>
        <v>587743</v>
      </c>
      <c r="M13" s="159">
        <f t="shared" si="1"/>
        <v>0.78580659125730834</v>
      </c>
      <c r="P13" s="157" t="s">
        <v>107</v>
      </c>
      <c r="Q13" s="158">
        <v>57304</v>
      </c>
      <c r="R13" s="158">
        <v>55409</v>
      </c>
      <c r="S13" s="158">
        <v>25844</v>
      </c>
      <c r="T13" s="158">
        <v>106874</v>
      </c>
      <c r="U13" s="158">
        <v>144121</v>
      </c>
      <c r="V13" s="158">
        <v>136978</v>
      </c>
      <c r="W13" s="160">
        <f>IFERROR(V13/U13-1,"-")</f>
        <v>-4.9562520382178898E-2</v>
      </c>
      <c r="X13" s="159">
        <f t="shared" si="7"/>
        <v>1.4721254669818982</v>
      </c>
      <c r="Y13" s="157">
        <f t="shared" si="8"/>
        <v>-7143</v>
      </c>
      <c r="Z13" s="158">
        <f t="shared" si="9"/>
        <v>81569</v>
      </c>
      <c r="AA13" s="159">
        <f t="shared" si="3"/>
        <v>0.78027467801379657</v>
      </c>
    </row>
    <row r="14" spans="1:27" s="56" customFormat="1" x14ac:dyDescent="0.25">
      <c r="B14" s="162" t="s">
        <v>110</v>
      </c>
      <c r="C14" s="163">
        <v>915566</v>
      </c>
      <c r="D14" s="163">
        <v>966126</v>
      </c>
      <c r="E14" s="163">
        <v>277618</v>
      </c>
      <c r="F14" s="163">
        <v>1099359</v>
      </c>
      <c r="G14" s="163">
        <v>1222793</v>
      </c>
      <c r="H14" s="163">
        <v>1292045</v>
      </c>
      <c r="I14" s="165">
        <f t="shared" ref="I14:I21" si="10">IFERROR(H14/G14-1,"-")</f>
        <v>5.6634279064404103E-2</v>
      </c>
      <c r="J14" s="164">
        <f t="shared" si="4"/>
        <v>0.33734626746407814</v>
      </c>
      <c r="K14" s="162">
        <f t="shared" si="5"/>
        <v>69252</v>
      </c>
      <c r="L14" s="163">
        <f t="shared" si="6"/>
        <v>325919</v>
      </c>
      <c r="M14" s="164">
        <f t="shared" si="1"/>
        <v>0.36038869300331955</v>
      </c>
      <c r="P14" s="162" t="s">
        <v>110</v>
      </c>
      <c r="Q14" s="163">
        <v>30373</v>
      </c>
      <c r="R14" s="163">
        <v>31174</v>
      </c>
      <c r="S14" s="163">
        <v>12927</v>
      </c>
      <c r="T14" s="163">
        <v>65016</v>
      </c>
      <c r="U14" s="163">
        <v>96402</v>
      </c>
      <c r="V14" s="163">
        <v>85963</v>
      </c>
      <c r="W14" s="165">
        <f t="shared" ref="W14:W21" si="11">IFERROR(V14/U14-1,"-")</f>
        <v>-0.10828613514242447</v>
      </c>
      <c r="X14" s="164">
        <f t="shared" si="7"/>
        <v>1.7575222942195419</v>
      </c>
      <c r="Y14" s="162">
        <f t="shared" si="8"/>
        <v>-10439</v>
      </c>
      <c r="Z14" s="163">
        <f t="shared" si="9"/>
        <v>54789</v>
      </c>
      <c r="AA14" s="164">
        <f t="shared" si="3"/>
        <v>0.48967536499364855</v>
      </c>
    </row>
    <row r="15" spans="1:27" x14ac:dyDescent="0.25">
      <c r="A15" s="1"/>
      <c r="B15" s="162" t="s">
        <v>113</v>
      </c>
      <c r="C15" s="163">
        <v>398834</v>
      </c>
      <c r="D15" s="163">
        <v>341608</v>
      </c>
      <c r="E15" s="163">
        <v>104762</v>
      </c>
      <c r="F15" s="163">
        <v>264032</v>
      </c>
      <c r="G15" s="163">
        <v>302210</v>
      </c>
      <c r="H15" s="163">
        <v>312157</v>
      </c>
      <c r="I15" s="165">
        <f t="shared" si="10"/>
        <v>3.2914198735978228E-2</v>
      </c>
      <c r="J15" s="164">
        <f t="shared" si="4"/>
        <v>-8.6212852158029096E-2</v>
      </c>
      <c r="K15" s="162">
        <f t="shared" si="5"/>
        <v>9947</v>
      </c>
      <c r="L15" s="163">
        <f t="shared" si="6"/>
        <v>-29451</v>
      </c>
      <c r="M15" s="164">
        <f t="shared" si="1"/>
        <v>8.7069609217819199E-2</v>
      </c>
      <c r="P15" s="162" t="s">
        <v>113</v>
      </c>
      <c r="Q15" s="163">
        <v>4296</v>
      </c>
      <c r="R15" s="163">
        <v>3683</v>
      </c>
      <c r="S15" s="163">
        <v>1947</v>
      </c>
      <c r="T15" s="163">
        <v>4475</v>
      </c>
      <c r="U15" s="163">
        <v>5824</v>
      </c>
      <c r="V15" s="163">
        <v>5696</v>
      </c>
      <c r="W15" s="165">
        <f t="shared" si="11"/>
        <v>-2.1978021978022011E-2</v>
      </c>
      <c r="X15" s="164">
        <f t="shared" si="7"/>
        <v>0.54656530002715176</v>
      </c>
      <c r="Y15" s="162">
        <f t="shared" si="8"/>
        <v>-128</v>
      </c>
      <c r="Z15" s="163">
        <f t="shared" si="9"/>
        <v>2013</v>
      </c>
      <c r="AA15" s="164">
        <f t="shared" si="3"/>
        <v>3.244641158409807E-2</v>
      </c>
    </row>
    <row r="16" spans="1:27" x14ac:dyDescent="0.25">
      <c r="A16" s="1"/>
      <c r="B16" s="162" t="s">
        <v>116</v>
      </c>
      <c r="C16" s="163">
        <v>115288</v>
      </c>
      <c r="D16" s="163">
        <v>119402</v>
      </c>
      <c r="E16" s="163">
        <v>44136</v>
      </c>
      <c r="F16" s="163">
        <v>138916</v>
      </c>
      <c r="G16" s="163">
        <v>152119</v>
      </c>
      <c r="H16" s="163">
        <v>166406</v>
      </c>
      <c r="I16" s="165">
        <f t="shared" si="10"/>
        <v>9.3919891663763133E-2</v>
      </c>
      <c r="J16" s="164">
        <f t="shared" si="4"/>
        <v>0.39366174770941864</v>
      </c>
      <c r="K16" s="162">
        <f t="shared" si="5"/>
        <v>14287</v>
      </c>
      <c r="L16" s="163">
        <f t="shared" si="6"/>
        <v>47004</v>
      </c>
      <c r="M16" s="164">
        <f t="shared" si="1"/>
        <v>4.6415442842865681E-2</v>
      </c>
      <c r="P16" s="162" t="s">
        <v>116</v>
      </c>
      <c r="Q16" s="163">
        <v>10141</v>
      </c>
      <c r="R16" s="163">
        <v>8493</v>
      </c>
      <c r="S16" s="163">
        <v>1655</v>
      </c>
      <c r="T16" s="163">
        <v>7171</v>
      </c>
      <c r="U16" s="163">
        <v>10604</v>
      </c>
      <c r="V16" s="163">
        <v>10822</v>
      </c>
      <c r="W16" s="165">
        <f t="shared" si="11"/>
        <v>2.0558279894379528E-2</v>
      </c>
      <c r="X16" s="164">
        <f t="shared" si="7"/>
        <v>0.2742258330389733</v>
      </c>
      <c r="Y16" s="162">
        <f t="shared" si="8"/>
        <v>218</v>
      </c>
      <c r="Z16" s="163">
        <f t="shared" si="9"/>
        <v>2329</v>
      </c>
      <c r="AA16" s="164">
        <f t="shared" si="3"/>
        <v>6.1645903469646997E-2</v>
      </c>
    </row>
    <row r="17" spans="1:27" x14ac:dyDescent="0.25">
      <c r="A17" s="1"/>
      <c r="B17" s="162" t="s">
        <v>123</v>
      </c>
      <c r="C17" s="163">
        <v>86178</v>
      </c>
      <c r="D17" s="163">
        <v>77108</v>
      </c>
      <c r="E17" s="163">
        <v>25581</v>
      </c>
      <c r="F17" s="163">
        <v>105135</v>
      </c>
      <c r="G17" s="163">
        <v>98401</v>
      </c>
      <c r="H17" s="163">
        <v>107519</v>
      </c>
      <c r="I17" s="165">
        <f t="shared" si="10"/>
        <v>9.2661659942480323E-2</v>
      </c>
      <c r="J17" s="164">
        <f t="shared" si="4"/>
        <v>0.3943948747211703</v>
      </c>
      <c r="K17" s="162">
        <f t="shared" si="5"/>
        <v>9118</v>
      </c>
      <c r="L17" s="163">
        <f t="shared" si="6"/>
        <v>30411</v>
      </c>
      <c r="M17" s="164">
        <f t="shared" si="1"/>
        <v>2.999015659905337E-2</v>
      </c>
      <c r="P17" s="162" t="s">
        <v>123</v>
      </c>
      <c r="Q17" s="163">
        <v>1276</v>
      </c>
      <c r="R17" s="163">
        <v>916</v>
      </c>
      <c r="S17" s="163">
        <v>939</v>
      </c>
      <c r="T17" s="163">
        <v>4742</v>
      </c>
      <c r="U17" s="163">
        <v>4787</v>
      </c>
      <c r="V17" s="163">
        <v>4724</v>
      </c>
      <c r="W17" s="165">
        <f t="shared" si="11"/>
        <v>-1.3160643409233286E-2</v>
      </c>
      <c r="X17" s="164">
        <f t="shared" si="7"/>
        <v>4.1572052401746724</v>
      </c>
      <c r="Y17" s="162">
        <f t="shared" si="8"/>
        <v>-63</v>
      </c>
      <c r="Z17" s="163">
        <f t="shared" si="9"/>
        <v>3808</v>
      </c>
      <c r="AA17" s="164">
        <f t="shared" si="3"/>
        <v>2.6909559045519536E-2</v>
      </c>
    </row>
    <row r="18" spans="1:27" x14ac:dyDescent="0.25">
      <c r="A18" s="1"/>
      <c r="B18" s="162" t="s">
        <v>119</v>
      </c>
      <c r="C18" s="163">
        <v>99717</v>
      </c>
      <c r="D18" s="163">
        <v>97686</v>
      </c>
      <c r="E18" s="163">
        <v>45154</v>
      </c>
      <c r="F18" s="163">
        <v>107508</v>
      </c>
      <c r="G18" s="163">
        <v>110571</v>
      </c>
      <c r="H18" s="163">
        <v>115704</v>
      </c>
      <c r="I18" s="165">
        <f t="shared" si="10"/>
        <v>4.6422660552947859E-2</v>
      </c>
      <c r="J18" s="164">
        <f t="shared" si="4"/>
        <v>0.1844481297217615</v>
      </c>
      <c r="K18" s="162">
        <f t="shared" si="5"/>
        <v>5133</v>
      </c>
      <c r="L18" s="163">
        <f t="shared" si="6"/>
        <v>18018</v>
      </c>
      <c r="M18" s="164">
        <f t="shared" si="1"/>
        <v>3.227318966077504E-2</v>
      </c>
      <c r="P18" s="162" t="s">
        <v>119</v>
      </c>
      <c r="Q18" s="163">
        <v>2573</v>
      </c>
      <c r="R18" s="163">
        <v>2544</v>
      </c>
      <c r="S18" s="163">
        <v>2434</v>
      </c>
      <c r="T18" s="163">
        <v>3767</v>
      </c>
      <c r="U18" s="163">
        <v>4010</v>
      </c>
      <c r="V18" s="163">
        <v>3847</v>
      </c>
      <c r="W18" s="165">
        <f t="shared" si="11"/>
        <v>-4.0648379052369066E-2</v>
      </c>
      <c r="X18" s="164">
        <f t="shared" si="7"/>
        <v>0.51218553459119498</v>
      </c>
      <c r="Y18" s="162">
        <f t="shared" si="8"/>
        <v>-163</v>
      </c>
      <c r="Z18" s="163">
        <f t="shared" si="9"/>
        <v>1303</v>
      </c>
      <c r="AA18" s="164">
        <f t="shared" si="3"/>
        <v>2.1913859790032526E-2</v>
      </c>
    </row>
    <row r="19" spans="1:27" x14ac:dyDescent="0.25">
      <c r="A19" s="161" t="s">
        <v>144</v>
      </c>
      <c r="B19" s="162" t="s">
        <v>128</v>
      </c>
      <c r="C19" s="163">
        <v>30961</v>
      </c>
      <c r="D19" s="163">
        <v>34661</v>
      </c>
      <c r="E19" s="163">
        <v>18138</v>
      </c>
      <c r="F19" s="163">
        <v>28971</v>
      </c>
      <c r="G19" s="163">
        <v>34286</v>
      </c>
      <c r="H19" s="163">
        <v>31543</v>
      </c>
      <c r="I19" s="165">
        <f t="shared" si="10"/>
        <v>-8.0003499970833558E-2</v>
      </c>
      <c r="J19" s="164">
        <f t="shared" si="4"/>
        <v>-8.9957012203917941E-2</v>
      </c>
      <c r="K19" s="162">
        <f t="shared" si="5"/>
        <v>-2743</v>
      </c>
      <c r="L19" s="163">
        <f t="shared" si="6"/>
        <v>-3118</v>
      </c>
      <c r="M19" s="164">
        <f t="shared" si="1"/>
        <v>8.7982543513606005E-3</v>
      </c>
      <c r="P19" s="162" t="s">
        <v>128</v>
      </c>
      <c r="Q19" s="163">
        <v>340</v>
      </c>
      <c r="R19" s="163">
        <v>268</v>
      </c>
      <c r="S19" s="163">
        <v>223</v>
      </c>
      <c r="T19" s="163">
        <v>839</v>
      </c>
      <c r="U19" s="163">
        <v>884</v>
      </c>
      <c r="V19" s="163">
        <v>877</v>
      </c>
      <c r="W19" s="165">
        <f t="shared" si="11"/>
        <v>-7.9185520361990669E-3</v>
      </c>
      <c r="X19" s="164">
        <f t="shared" si="7"/>
        <v>2.2723880597014925</v>
      </c>
      <c r="Y19" s="162">
        <f t="shared" si="8"/>
        <v>-7</v>
      </c>
      <c r="Z19" s="163">
        <f t="shared" si="9"/>
        <v>609</v>
      </c>
      <c r="AA19" s="164">
        <f t="shared" si="3"/>
        <v>4.9956992554870093E-3</v>
      </c>
    </row>
    <row r="20" spans="1:27" x14ac:dyDescent="0.25">
      <c r="A20" s="167" t="s">
        <v>145</v>
      </c>
      <c r="B20" s="162" t="s">
        <v>131</v>
      </c>
      <c r="C20" s="163">
        <v>47270</v>
      </c>
      <c r="D20" s="163">
        <v>40515</v>
      </c>
      <c r="E20" s="163">
        <v>24693</v>
      </c>
      <c r="F20" s="163">
        <v>20777</v>
      </c>
      <c r="G20" s="163">
        <v>30679</v>
      </c>
      <c r="H20" s="163">
        <v>28530</v>
      </c>
      <c r="I20" s="165">
        <f t="shared" si="10"/>
        <v>-7.0047915512239656E-2</v>
      </c>
      <c r="J20" s="164">
        <f t="shared" si="4"/>
        <v>-0.29581636430951497</v>
      </c>
      <c r="K20" s="162">
        <f t="shared" si="5"/>
        <v>-2149</v>
      </c>
      <c r="L20" s="163">
        <f t="shared" si="6"/>
        <v>-11985</v>
      </c>
      <c r="M20" s="164">
        <f t="shared" si="1"/>
        <v>7.9578415700573175E-3</v>
      </c>
      <c r="P20" s="162" t="s">
        <v>131</v>
      </c>
      <c r="Q20" s="163">
        <v>930</v>
      </c>
      <c r="R20" s="163">
        <v>744</v>
      </c>
      <c r="S20" s="163">
        <v>542</v>
      </c>
      <c r="T20" s="163">
        <v>689</v>
      </c>
      <c r="U20" s="163">
        <v>435</v>
      </c>
      <c r="V20" s="163">
        <v>1083</v>
      </c>
      <c r="W20" s="165">
        <f t="shared" si="11"/>
        <v>1.489655172413793</v>
      </c>
      <c r="X20" s="164">
        <f t="shared" si="7"/>
        <v>0.45564516129032251</v>
      </c>
      <c r="Y20" s="162">
        <f t="shared" si="8"/>
        <v>648</v>
      </c>
      <c r="Z20" s="163">
        <f t="shared" si="9"/>
        <v>339</v>
      </c>
      <c r="AA20" s="164">
        <f t="shared" si="3"/>
        <v>6.1691474272433655E-3</v>
      </c>
    </row>
    <row r="21" spans="1:27" x14ac:dyDescent="0.25">
      <c r="B21" s="168" t="s">
        <v>145</v>
      </c>
      <c r="C21" s="169">
        <f t="shared" ref="C21:H21" si="12">C13-SUM(C14:C20)</f>
        <v>537249</v>
      </c>
      <c r="D21" s="169">
        <f t="shared" si="12"/>
        <v>552380</v>
      </c>
      <c r="E21" s="169">
        <f t="shared" si="12"/>
        <v>200977</v>
      </c>
      <c r="F21" s="169">
        <f t="shared" si="12"/>
        <v>607762</v>
      </c>
      <c r="G21" s="169">
        <f t="shared" si="12"/>
        <v>687531</v>
      </c>
      <c r="H21" s="169">
        <f t="shared" si="12"/>
        <v>763325</v>
      </c>
      <c r="I21" s="171">
        <f t="shared" si="10"/>
        <v>0.11024084732179351</v>
      </c>
      <c r="J21" s="170">
        <f t="shared" si="4"/>
        <v>0.38188384807560016</v>
      </c>
      <c r="K21" s="168">
        <f>H21-G21</f>
        <v>75794</v>
      </c>
      <c r="L21" s="169">
        <f t="shared" si="6"/>
        <v>210945</v>
      </c>
      <c r="M21" s="170">
        <f t="shared" si="1"/>
        <v>0.21291340401205755</v>
      </c>
      <c r="P21" s="168" t="s">
        <v>145</v>
      </c>
      <c r="Q21" s="169">
        <f t="shared" ref="Q21:V21" si="13">Q13-SUM(Q14:Q20)</f>
        <v>7375</v>
      </c>
      <c r="R21" s="169">
        <f t="shared" si="13"/>
        <v>7587</v>
      </c>
      <c r="S21" s="169">
        <f t="shared" si="13"/>
        <v>5177</v>
      </c>
      <c r="T21" s="169">
        <f t="shared" si="13"/>
        <v>20175</v>
      </c>
      <c r="U21" s="169">
        <f t="shared" si="13"/>
        <v>21175</v>
      </c>
      <c r="V21" s="169">
        <f t="shared" si="13"/>
        <v>23966</v>
      </c>
      <c r="W21" s="171">
        <f t="shared" si="11"/>
        <v>0.13180637544273899</v>
      </c>
      <c r="X21" s="170">
        <f t="shared" si="7"/>
        <v>2.1588243047317781</v>
      </c>
      <c r="Y21" s="168">
        <f>V21-U21</f>
        <v>2791</v>
      </c>
      <c r="Z21" s="169">
        <f t="shared" si="9"/>
        <v>16379</v>
      </c>
      <c r="AA21" s="170">
        <f t="shared" si="3"/>
        <v>0.13651873244812049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1118930</v>
      </c>
      <c r="D23" s="176">
        <f t="shared" ref="D23:H23" si="14">D24+D27</f>
        <v>1150575</v>
      </c>
      <c r="E23" s="176">
        <f t="shared" si="14"/>
        <v>375814</v>
      </c>
      <c r="F23" s="176">
        <f t="shared" si="14"/>
        <v>1242545</v>
      </c>
      <c r="G23" s="176">
        <f t="shared" si="14"/>
        <v>1288547</v>
      </c>
      <c r="H23" s="176">
        <f t="shared" si="14"/>
        <v>1320475</v>
      </c>
      <c r="I23" s="177">
        <f>IFERROR(H23/G23-1,"-")</f>
        <v>2.4778296794761845E-2</v>
      </c>
      <c r="J23" s="177">
        <f>IFERROR(H23/D23-1,"-")</f>
        <v>0.14766529778588966</v>
      </c>
      <c r="K23" s="176">
        <f>H23-G23</f>
        <v>31928</v>
      </c>
      <c r="L23" s="176">
        <f>H23-D23</f>
        <v>169900</v>
      </c>
      <c r="M23" s="177">
        <f t="shared" ref="M23:M35" si="15">H23/H$9</f>
        <v>0.36831864168319089</v>
      </c>
    </row>
    <row r="24" spans="1:27" x14ac:dyDescent="0.25">
      <c r="B24" s="157" t="s">
        <v>97</v>
      </c>
      <c r="C24" s="158">
        <v>142603</v>
      </c>
      <c r="D24" s="158">
        <v>163619</v>
      </c>
      <c r="E24" s="158">
        <v>74004</v>
      </c>
      <c r="F24" s="158">
        <v>154516</v>
      </c>
      <c r="G24" s="158">
        <v>127253</v>
      </c>
      <c r="H24" s="158">
        <v>113009</v>
      </c>
      <c r="I24" s="160">
        <f>IFERROR(H24/G24-1,"-")</f>
        <v>-0.11193449270351186</v>
      </c>
      <c r="J24" s="159">
        <f t="shared" ref="J24:J35" si="16">IFERROR(H24/D24-1,"-")</f>
        <v>-0.30931615521424771</v>
      </c>
      <c r="K24" s="157">
        <f t="shared" ref="K24:K34" si="17">H24-G24</f>
        <v>-14244</v>
      </c>
      <c r="L24" s="158">
        <f t="shared" ref="L24:L35" si="18">H24-D24</f>
        <v>-50610</v>
      </c>
      <c r="M24" s="159">
        <f t="shared" si="15"/>
        <v>3.1521476270263138E-2</v>
      </c>
    </row>
    <row r="25" spans="1:27" x14ac:dyDescent="0.25">
      <c r="B25" s="162" t="s">
        <v>103</v>
      </c>
      <c r="C25" s="163">
        <v>63841</v>
      </c>
      <c r="D25" s="163">
        <v>76310</v>
      </c>
      <c r="E25" s="163">
        <v>37421</v>
      </c>
      <c r="F25" s="163">
        <v>61778</v>
      </c>
      <c r="G25" s="163">
        <v>50205</v>
      </c>
      <c r="H25" s="163">
        <v>39596</v>
      </c>
      <c r="I25" s="165">
        <f>IFERROR(H25/G25-1,"-")</f>
        <v>-0.21131361418185435</v>
      </c>
      <c r="J25" s="164">
        <f t="shared" si="16"/>
        <v>-0.4811164984929891</v>
      </c>
      <c r="K25" s="162">
        <f t="shared" si="17"/>
        <v>-10609</v>
      </c>
      <c r="L25" s="163">
        <f t="shared" si="18"/>
        <v>-36714</v>
      </c>
      <c r="M25" s="164">
        <f t="shared" si="15"/>
        <v>1.1044468798036786E-2</v>
      </c>
    </row>
    <row r="26" spans="1:27" x14ac:dyDescent="0.25">
      <c r="B26" s="162" t="s">
        <v>100</v>
      </c>
      <c r="C26" s="163">
        <v>78762</v>
      </c>
      <c r="D26" s="163">
        <v>87309</v>
      </c>
      <c r="E26" s="163">
        <v>36583</v>
      </c>
      <c r="F26" s="163">
        <v>92738</v>
      </c>
      <c r="G26" s="163">
        <v>77048</v>
      </c>
      <c r="H26" s="163">
        <v>73413</v>
      </c>
      <c r="I26" s="165">
        <f>IFERROR(H26/G26-1,"-")</f>
        <v>-4.7178382307133226E-2</v>
      </c>
      <c r="J26" s="164">
        <f t="shared" si="16"/>
        <v>-0.15915884960313365</v>
      </c>
      <c r="K26" s="162">
        <f t="shared" si="17"/>
        <v>-3635</v>
      </c>
      <c r="L26" s="163">
        <f t="shared" si="18"/>
        <v>-13896</v>
      </c>
      <c r="M26" s="164">
        <f t="shared" si="15"/>
        <v>2.047700747222635E-2</v>
      </c>
    </row>
    <row r="27" spans="1:27" x14ac:dyDescent="0.25">
      <c r="B27" s="157" t="s">
        <v>107</v>
      </c>
      <c r="C27" s="158">
        <v>976327</v>
      </c>
      <c r="D27" s="158">
        <v>986956</v>
      </c>
      <c r="E27" s="158">
        <v>301810</v>
      </c>
      <c r="F27" s="158">
        <v>1088029</v>
      </c>
      <c r="G27" s="158">
        <v>1161294</v>
      </c>
      <c r="H27" s="158">
        <v>1207466</v>
      </c>
      <c r="I27" s="160">
        <f>IFERROR(H27/G27-1,"-")</f>
        <v>3.975909631841712E-2</v>
      </c>
      <c r="J27" s="159">
        <f t="shared" si="16"/>
        <v>0.22342434718467685</v>
      </c>
      <c r="K27" s="157">
        <f t="shared" si="17"/>
        <v>46172</v>
      </c>
      <c r="L27" s="158">
        <f t="shared" si="18"/>
        <v>220510</v>
      </c>
      <c r="M27" s="159">
        <f t="shared" si="15"/>
        <v>0.33679716541292776</v>
      </c>
    </row>
    <row r="28" spans="1:27" x14ac:dyDescent="0.25">
      <c r="B28" s="162" t="s">
        <v>110</v>
      </c>
      <c r="C28" s="163">
        <v>442288</v>
      </c>
      <c r="D28" s="163">
        <v>463536</v>
      </c>
      <c r="E28" s="163">
        <v>124154</v>
      </c>
      <c r="F28" s="163">
        <v>552012</v>
      </c>
      <c r="G28" s="163">
        <v>596874</v>
      </c>
      <c r="H28" s="163">
        <v>619587</v>
      </c>
      <c r="I28" s="165">
        <f t="shared" ref="I28:I35" si="19">IFERROR(H28/G28-1,"-")</f>
        <v>3.8053257471426072E-2</v>
      </c>
      <c r="J28" s="164">
        <f t="shared" si="16"/>
        <v>0.33665346380863626</v>
      </c>
      <c r="K28" s="162">
        <f t="shared" si="17"/>
        <v>22713</v>
      </c>
      <c r="L28" s="163">
        <f t="shared" si="18"/>
        <v>156051</v>
      </c>
      <c r="M28" s="164">
        <f t="shared" si="15"/>
        <v>0.17282072151654759</v>
      </c>
    </row>
    <row r="29" spans="1:27" x14ac:dyDescent="0.25">
      <c r="B29" s="162" t="s">
        <v>113</v>
      </c>
      <c r="C29" s="163">
        <v>156857</v>
      </c>
      <c r="D29" s="163">
        <v>143919</v>
      </c>
      <c r="E29" s="163">
        <v>39687</v>
      </c>
      <c r="F29" s="163">
        <v>125486</v>
      </c>
      <c r="G29" s="163">
        <v>136586</v>
      </c>
      <c r="H29" s="163">
        <v>136714</v>
      </c>
      <c r="I29" s="165">
        <f t="shared" si="19"/>
        <v>9.3713850614274286E-4</v>
      </c>
      <c r="J29" s="164">
        <f t="shared" si="16"/>
        <v>-5.0062882593681191E-2</v>
      </c>
      <c r="K29" s="162">
        <f t="shared" si="17"/>
        <v>128</v>
      </c>
      <c r="L29" s="163">
        <f t="shared" si="18"/>
        <v>-7205</v>
      </c>
      <c r="M29" s="164">
        <f t="shared" si="15"/>
        <v>3.8133485888847393E-2</v>
      </c>
    </row>
    <row r="30" spans="1:27" x14ac:dyDescent="0.25">
      <c r="B30" s="162" t="s">
        <v>116</v>
      </c>
      <c r="C30" s="163">
        <v>36397</v>
      </c>
      <c r="D30" s="163">
        <v>37033</v>
      </c>
      <c r="E30" s="163">
        <v>15068</v>
      </c>
      <c r="F30" s="163">
        <v>45049</v>
      </c>
      <c r="G30" s="163">
        <v>40730</v>
      </c>
      <c r="H30" s="163">
        <v>36577</v>
      </c>
      <c r="I30" s="165">
        <f t="shared" si="19"/>
        <v>-0.10196415418610361</v>
      </c>
      <c r="J30" s="164">
        <f t="shared" si="16"/>
        <v>-1.2313342154294804E-2</v>
      </c>
      <c r="K30" s="162">
        <f t="shared" si="17"/>
        <v>-4153</v>
      </c>
      <c r="L30" s="163">
        <f t="shared" si="18"/>
        <v>-456</v>
      </c>
      <c r="M30" s="164">
        <f t="shared" si="15"/>
        <v>1.0202382443322345E-2</v>
      </c>
    </row>
    <row r="31" spans="1:27" x14ac:dyDescent="0.25">
      <c r="B31" s="162" t="s">
        <v>123</v>
      </c>
      <c r="C31" s="163">
        <v>46286</v>
      </c>
      <c r="D31" s="163">
        <v>40575</v>
      </c>
      <c r="E31" s="163">
        <v>12723</v>
      </c>
      <c r="F31" s="163">
        <v>56055</v>
      </c>
      <c r="G31" s="163">
        <v>49378</v>
      </c>
      <c r="H31" s="163">
        <v>52155</v>
      </c>
      <c r="I31" s="165">
        <f t="shared" si="19"/>
        <v>5.6239620883794306E-2</v>
      </c>
      <c r="J31" s="164">
        <f t="shared" si="16"/>
        <v>0.28539741219963033</v>
      </c>
      <c r="K31" s="162">
        <f t="shared" si="17"/>
        <v>2777</v>
      </c>
      <c r="L31" s="163">
        <f t="shared" si="18"/>
        <v>11580</v>
      </c>
      <c r="M31" s="164">
        <f t="shared" si="15"/>
        <v>1.4547536876492793E-2</v>
      </c>
    </row>
    <row r="32" spans="1:27" x14ac:dyDescent="0.25">
      <c r="B32" s="162" t="s">
        <v>119</v>
      </c>
      <c r="C32" s="163">
        <v>55106</v>
      </c>
      <c r="D32" s="163">
        <v>53802</v>
      </c>
      <c r="E32" s="163">
        <v>22341</v>
      </c>
      <c r="F32" s="163">
        <v>64497</v>
      </c>
      <c r="G32" s="163">
        <v>60977</v>
      </c>
      <c r="H32" s="163">
        <v>62640</v>
      </c>
      <c r="I32" s="165">
        <f t="shared" si="19"/>
        <v>2.7272578185217444E-2</v>
      </c>
      <c r="J32" s="164">
        <f t="shared" si="16"/>
        <v>0.16426898628303777</v>
      </c>
      <c r="K32" s="162">
        <f t="shared" si="17"/>
        <v>1663</v>
      </c>
      <c r="L32" s="163">
        <f t="shared" si="18"/>
        <v>8838</v>
      </c>
      <c r="M32" s="164">
        <f t="shared" si="15"/>
        <v>1.7472106412491775E-2</v>
      </c>
    </row>
    <row r="33" spans="2:13" x14ac:dyDescent="0.25">
      <c r="B33" s="162" t="s">
        <v>128</v>
      </c>
      <c r="C33" s="163">
        <v>17966</v>
      </c>
      <c r="D33" s="163">
        <v>21000</v>
      </c>
      <c r="E33" s="163">
        <v>9543</v>
      </c>
      <c r="F33" s="163">
        <v>15151</v>
      </c>
      <c r="G33" s="163">
        <v>16332</v>
      </c>
      <c r="H33" s="163">
        <v>16171</v>
      </c>
      <c r="I33" s="165">
        <f t="shared" si="19"/>
        <v>-9.8579475875582023E-3</v>
      </c>
      <c r="J33" s="164">
        <f t="shared" si="16"/>
        <v>-0.22995238095238091</v>
      </c>
      <c r="K33" s="162">
        <f t="shared" si="17"/>
        <v>-161</v>
      </c>
      <c r="L33" s="163">
        <f t="shared" si="18"/>
        <v>-4829</v>
      </c>
      <c r="M33" s="164">
        <f t="shared" si="15"/>
        <v>4.510559271973252E-3</v>
      </c>
    </row>
    <row r="34" spans="2:13" x14ac:dyDescent="0.25">
      <c r="B34" s="162" t="s">
        <v>131</v>
      </c>
      <c r="C34" s="163">
        <v>21539</v>
      </c>
      <c r="D34" s="163">
        <v>19582</v>
      </c>
      <c r="E34" s="163">
        <v>11268</v>
      </c>
      <c r="F34" s="163">
        <v>9915</v>
      </c>
      <c r="G34" s="163">
        <v>14999</v>
      </c>
      <c r="H34" s="163">
        <v>13867</v>
      </c>
      <c r="I34" s="165">
        <f t="shared" si="19"/>
        <v>-7.547169811320753E-2</v>
      </c>
      <c r="J34" s="164">
        <f t="shared" si="16"/>
        <v>-0.29184965784904504</v>
      </c>
      <c r="K34" s="162">
        <f t="shared" si="17"/>
        <v>-1132</v>
      </c>
      <c r="L34" s="163">
        <f t="shared" si="18"/>
        <v>-5715</v>
      </c>
      <c r="M34" s="164">
        <f t="shared" si="15"/>
        <v>3.8679070820884969E-3</v>
      </c>
    </row>
    <row r="35" spans="2:13" x14ac:dyDescent="0.25">
      <c r="B35" s="168" t="s">
        <v>145</v>
      </c>
      <c r="C35" s="169">
        <f t="shared" ref="C35:H35" si="20">C27-SUM(C28:C34)</f>
        <v>199888</v>
      </c>
      <c r="D35" s="169">
        <f t="shared" si="20"/>
        <v>207509</v>
      </c>
      <c r="E35" s="169">
        <f t="shared" si="20"/>
        <v>67026</v>
      </c>
      <c r="F35" s="169">
        <f t="shared" si="20"/>
        <v>219864</v>
      </c>
      <c r="G35" s="169">
        <f t="shared" si="20"/>
        <v>245418</v>
      </c>
      <c r="H35" s="169">
        <f t="shared" si="20"/>
        <v>269755</v>
      </c>
      <c r="I35" s="171">
        <f t="shared" si="19"/>
        <v>9.916550538265323E-2</v>
      </c>
      <c r="J35" s="170">
        <f t="shared" si="16"/>
        <v>0.29996771224380625</v>
      </c>
      <c r="K35" s="168">
        <f>H35-G35</f>
        <v>24337</v>
      </c>
      <c r="L35" s="169">
        <f t="shared" si="18"/>
        <v>62246</v>
      </c>
      <c r="M35" s="170">
        <f t="shared" si="15"/>
        <v>7.5242465921164098E-2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592422</v>
      </c>
      <c r="D37" s="176">
        <f t="shared" ref="D37:H37" si="21">D38+D41</f>
        <v>602480</v>
      </c>
      <c r="E37" s="176">
        <f t="shared" si="21"/>
        <v>179799</v>
      </c>
      <c r="F37" s="176">
        <f t="shared" si="21"/>
        <v>618226</v>
      </c>
      <c r="G37" s="176">
        <f t="shared" si="21"/>
        <v>671817</v>
      </c>
      <c r="H37" s="176">
        <f t="shared" si="21"/>
        <v>719190</v>
      </c>
      <c r="I37" s="177">
        <f>IFERROR(H37/G37-1,"-")</f>
        <v>7.0514738388579135E-2</v>
      </c>
      <c r="J37" s="177">
        <f>IFERROR(H37/D37-1,"-")</f>
        <v>0.19371597397423979</v>
      </c>
      <c r="K37" s="176">
        <f>H37-G37</f>
        <v>47373</v>
      </c>
      <c r="L37" s="176">
        <f>H37-D37</f>
        <v>116710</v>
      </c>
      <c r="M37" s="177">
        <f t="shared" ref="M37:M49" si="22">H37/H$9</f>
        <v>0.20060287692847956</v>
      </c>
    </row>
    <row r="38" spans="2:13" x14ac:dyDescent="0.25">
      <c r="B38" s="157" t="s">
        <v>97</v>
      </c>
      <c r="C38" s="158">
        <v>67501</v>
      </c>
      <c r="D38" s="158">
        <v>69661</v>
      </c>
      <c r="E38" s="158">
        <v>20245</v>
      </c>
      <c r="F38" s="158">
        <v>72608</v>
      </c>
      <c r="G38" s="158">
        <v>70476</v>
      </c>
      <c r="H38" s="158">
        <v>71063</v>
      </c>
      <c r="I38" s="160">
        <f>IFERROR(H38/G38-1,"-")</f>
        <v>8.329076565071869E-3</v>
      </c>
      <c r="J38" s="159">
        <f t="shared" ref="J38:J49" si="23">IFERROR(H38/D38-1,"-")</f>
        <v>2.0126038960106785E-2</v>
      </c>
      <c r="K38" s="157">
        <f t="shared" ref="K38:K48" si="24">H38-G38</f>
        <v>587</v>
      </c>
      <c r="L38" s="158">
        <f t="shared" ref="L38:L49" si="25">H38-D38</f>
        <v>1402</v>
      </c>
      <c r="M38" s="159">
        <f t="shared" si="22"/>
        <v>1.9821524552856049E-2</v>
      </c>
    </row>
    <row r="39" spans="2:13" x14ac:dyDescent="0.25">
      <c r="B39" s="162" t="s">
        <v>103</v>
      </c>
      <c r="C39" s="163">
        <v>10207</v>
      </c>
      <c r="D39" s="163">
        <v>15923</v>
      </c>
      <c r="E39" s="163">
        <v>3458</v>
      </c>
      <c r="F39" s="163">
        <v>16810</v>
      </c>
      <c r="G39" s="163">
        <v>25570</v>
      </c>
      <c r="H39" s="163">
        <v>28518</v>
      </c>
      <c r="I39" s="165">
        <f>IFERROR(H39/G39-1,"-")</f>
        <v>0.11529135705905347</v>
      </c>
      <c r="J39" s="164">
        <f t="shared" si="23"/>
        <v>0.7909941593920744</v>
      </c>
      <c r="K39" s="162">
        <f t="shared" si="24"/>
        <v>2948</v>
      </c>
      <c r="L39" s="163">
        <f t="shared" si="25"/>
        <v>12595</v>
      </c>
      <c r="M39" s="164">
        <f t="shared" si="22"/>
        <v>7.9544944232350003E-3</v>
      </c>
    </row>
    <row r="40" spans="2:13" x14ac:dyDescent="0.25">
      <c r="B40" s="162" t="s">
        <v>100</v>
      </c>
      <c r="C40" s="163">
        <v>57294</v>
      </c>
      <c r="D40" s="163">
        <v>53738</v>
      </c>
      <c r="E40" s="163">
        <v>16787</v>
      </c>
      <c r="F40" s="163">
        <v>55798</v>
      </c>
      <c r="G40" s="163">
        <v>44906</v>
      </c>
      <c r="H40" s="163">
        <v>42545</v>
      </c>
      <c r="I40" s="165">
        <f>IFERROR(H40/G40-1,"-")</f>
        <v>-5.2576493118959622E-2</v>
      </c>
      <c r="J40" s="164">
        <f t="shared" si="23"/>
        <v>-0.20828836205292345</v>
      </c>
      <c r="K40" s="162">
        <f t="shared" si="24"/>
        <v>-2361</v>
      </c>
      <c r="L40" s="163">
        <f t="shared" si="25"/>
        <v>-11193</v>
      </c>
      <c r="M40" s="164">
        <f t="shared" si="22"/>
        <v>1.1867030129621051E-2</v>
      </c>
    </row>
    <row r="41" spans="2:13" x14ac:dyDescent="0.25">
      <c r="B41" s="157" t="s">
        <v>107</v>
      </c>
      <c r="C41" s="158">
        <v>524921</v>
      </c>
      <c r="D41" s="158">
        <v>532819</v>
      </c>
      <c r="E41" s="158">
        <v>159554</v>
      </c>
      <c r="F41" s="158">
        <v>545618</v>
      </c>
      <c r="G41" s="158">
        <v>601341</v>
      </c>
      <c r="H41" s="158">
        <v>648127</v>
      </c>
      <c r="I41" s="160">
        <f>IFERROR(H41/G41-1,"-")</f>
        <v>7.7802777459045735E-2</v>
      </c>
      <c r="J41" s="159">
        <f t="shared" si="23"/>
        <v>0.21641120155249727</v>
      </c>
      <c r="K41" s="157">
        <f t="shared" si="24"/>
        <v>46786</v>
      </c>
      <c r="L41" s="158">
        <f t="shared" si="25"/>
        <v>115308</v>
      </c>
      <c r="M41" s="159">
        <f t="shared" si="22"/>
        <v>0.18078135237562351</v>
      </c>
    </row>
    <row r="42" spans="2:13" x14ac:dyDescent="0.25">
      <c r="B42" s="162" t="s">
        <v>110</v>
      </c>
      <c r="C42" s="163">
        <v>267108</v>
      </c>
      <c r="D42" s="163">
        <v>292666</v>
      </c>
      <c r="E42" s="163">
        <v>75666</v>
      </c>
      <c r="F42" s="163">
        <v>285701</v>
      </c>
      <c r="G42" s="163">
        <v>314515</v>
      </c>
      <c r="H42" s="163">
        <v>348529</v>
      </c>
      <c r="I42" s="165">
        <f t="shared" ref="I42:I49" si="26">IFERROR(H42/G42-1,"-")</f>
        <v>0.10814746514474671</v>
      </c>
      <c r="J42" s="164">
        <f t="shared" si="23"/>
        <v>0.19087628901204789</v>
      </c>
      <c r="K42" s="162">
        <f t="shared" si="24"/>
        <v>34014</v>
      </c>
      <c r="L42" s="163">
        <f t="shared" si="25"/>
        <v>55863</v>
      </c>
      <c r="M42" s="164">
        <f t="shared" si="22"/>
        <v>9.7214811236260315E-2</v>
      </c>
    </row>
    <row r="43" spans="2:13" x14ac:dyDescent="0.25">
      <c r="B43" s="162" t="s">
        <v>113</v>
      </c>
      <c r="C43" s="163">
        <v>43176</v>
      </c>
      <c r="D43" s="163">
        <v>31456</v>
      </c>
      <c r="E43" s="163">
        <v>9493</v>
      </c>
      <c r="F43" s="163">
        <v>20857</v>
      </c>
      <c r="G43" s="163">
        <v>26333</v>
      </c>
      <c r="H43" s="163">
        <v>24747</v>
      </c>
      <c r="I43" s="165">
        <f t="shared" si="26"/>
        <v>-6.0228610488740397E-2</v>
      </c>
      <c r="J43" s="164">
        <f t="shared" si="23"/>
        <v>-0.21328204476093593</v>
      </c>
      <c r="K43" s="162">
        <f t="shared" si="24"/>
        <v>-1586</v>
      </c>
      <c r="L43" s="163">
        <f t="shared" si="25"/>
        <v>-6709</v>
      </c>
      <c r="M43" s="164">
        <f t="shared" si="22"/>
        <v>6.9026535343220622E-3</v>
      </c>
    </row>
    <row r="44" spans="2:13" x14ac:dyDescent="0.25">
      <c r="B44" s="162" t="s">
        <v>116</v>
      </c>
      <c r="C44" s="163">
        <v>12856</v>
      </c>
      <c r="D44" s="163">
        <v>13903</v>
      </c>
      <c r="E44" s="163">
        <v>5450</v>
      </c>
      <c r="F44" s="163">
        <v>14615</v>
      </c>
      <c r="G44" s="163">
        <v>16785</v>
      </c>
      <c r="H44" s="163">
        <v>16665</v>
      </c>
      <c r="I44" s="165">
        <f t="shared" si="26"/>
        <v>-7.1492403932081894E-3</v>
      </c>
      <c r="J44" s="164">
        <f t="shared" si="23"/>
        <v>0.19866215924620589</v>
      </c>
      <c r="K44" s="162">
        <f t="shared" si="24"/>
        <v>-120</v>
      </c>
      <c r="L44" s="163">
        <f t="shared" si="25"/>
        <v>2762</v>
      </c>
      <c r="M44" s="164">
        <f t="shared" si="22"/>
        <v>4.6483501494919447E-3</v>
      </c>
    </row>
    <row r="45" spans="2:13" x14ac:dyDescent="0.25">
      <c r="B45" s="162" t="s">
        <v>123</v>
      </c>
      <c r="C45" s="163">
        <v>24449</v>
      </c>
      <c r="D45" s="163">
        <v>23241</v>
      </c>
      <c r="E45" s="163">
        <v>6157</v>
      </c>
      <c r="F45" s="163">
        <v>26212</v>
      </c>
      <c r="G45" s="163">
        <v>24743</v>
      </c>
      <c r="H45" s="163">
        <v>27021</v>
      </c>
      <c r="I45" s="165">
        <f t="shared" si="26"/>
        <v>9.2066443034393597E-2</v>
      </c>
      <c r="J45" s="164">
        <f t="shared" si="23"/>
        <v>0.16264360397573263</v>
      </c>
      <c r="K45" s="162">
        <f t="shared" si="24"/>
        <v>2278</v>
      </c>
      <c r="L45" s="163">
        <f t="shared" si="25"/>
        <v>3780</v>
      </c>
      <c r="M45" s="164">
        <f t="shared" si="22"/>
        <v>7.536937857151026E-3</v>
      </c>
    </row>
    <row r="46" spans="2:13" x14ac:dyDescent="0.25">
      <c r="B46" s="162" t="s">
        <v>119</v>
      </c>
      <c r="C46" s="163">
        <v>27346</v>
      </c>
      <c r="D46" s="163">
        <v>27206</v>
      </c>
      <c r="E46" s="163">
        <v>11013</v>
      </c>
      <c r="F46" s="163">
        <v>24904</v>
      </c>
      <c r="G46" s="163">
        <v>29443</v>
      </c>
      <c r="H46" s="163">
        <v>29628</v>
      </c>
      <c r="I46" s="165">
        <f t="shared" si="26"/>
        <v>6.2833271066127239E-3</v>
      </c>
      <c r="J46" s="164">
        <f t="shared" si="23"/>
        <v>8.9024479894141084E-2</v>
      </c>
      <c r="K46" s="162">
        <f t="shared" si="24"/>
        <v>185</v>
      </c>
      <c r="L46" s="163">
        <f t="shared" si="25"/>
        <v>2422</v>
      </c>
      <c r="M46" s="164">
        <f t="shared" si="22"/>
        <v>8.2641055042992698E-3</v>
      </c>
    </row>
    <row r="47" spans="2:13" x14ac:dyDescent="0.25">
      <c r="B47" s="162" t="s">
        <v>128</v>
      </c>
      <c r="C47" s="163">
        <v>6647</v>
      </c>
      <c r="D47" s="163">
        <v>6096</v>
      </c>
      <c r="E47" s="163">
        <v>3340</v>
      </c>
      <c r="F47" s="163">
        <v>6392</v>
      </c>
      <c r="G47" s="163">
        <v>7185</v>
      </c>
      <c r="H47" s="163">
        <v>6190</v>
      </c>
      <c r="I47" s="165">
        <f t="shared" si="26"/>
        <v>-0.13848295059151006</v>
      </c>
      <c r="J47" s="164">
        <f t="shared" si="23"/>
        <v>1.5419947506561726E-2</v>
      </c>
      <c r="K47" s="162">
        <f t="shared" si="24"/>
        <v>-995</v>
      </c>
      <c r="L47" s="163">
        <f t="shared" si="25"/>
        <v>94</v>
      </c>
      <c r="M47" s="164">
        <f t="shared" si="22"/>
        <v>1.7265699025115595E-3</v>
      </c>
    </row>
    <row r="48" spans="2:13" x14ac:dyDescent="0.25">
      <c r="B48" s="162" t="s">
        <v>131</v>
      </c>
      <c r="C48" s="163">
        <v>9534</v>
      </c>
      <c r="D48" s="163">
        <v>7655</v>
      </c>
      <c r="E48" s="163">
        <v>4839</v>
      </c>
      <c r="F48" s="163">
        <v>4756</v>
      </c>
      <c r="G48" s="163">
        <v>7018</v>
      </c>
      <c r="H48" s="163">
        <v>6079</v>
      </c>
      <c r="I48" s="165">
        <f t="shared" si="26"/>
        <v>-0.1337988030777999</v>
      </c>
      <c r="J48" s="164">
        <f t="shared" si="23"/>
        <v>-0.20587851077726971</v>
      </c>
      <c r="K48" s="162">
        <f t="shared" si="24"/>
        <v>-939</v>
      </c>
      <c r="L48" s="163">
        <f t="shared" si="25"/>
        <v>-1576</v>
      </c>
      <c r="M48" s="164">
        <f t="shared" si="22"/>
        <v>1.6956087944051325E-3</v>
      </c>
    </row>
    <row r="49" spans="2:13" x14ac:dyDescent="0.25">
      <c r="B49" s="168" t="s">
        <v>145</v>
      </c>
      <c r="C49" s="169">
        <f t="shared" ref="C49:H49" si="27">C41-SUM(C42:C48)</f>
        <v>133805</v>
      </c>
      <c r="D49" s="169">
        <f t="shared" si="27"/>
        <v>130596</v>
      </c>
      <c r="E49" s="169">
        <f t="shared" si="27"/>
        <v>43596</v>
      </c>
      <c r="F49" s="169">
        <f t="shared" si="27"/>
        <v>162181</v>
      </c>
      <c r="G49" s="169">
        <f t="shared" si="27"/>
        <v>175319</v>
      </c>
      <c r="H49" s="169">
        <f t="shared" si="27"/>
        <v>189268</v>
      </c>
      <c r="I49" s="171">
        <f t="shared" si="26"/>
        <v>7.956353846417108E-2</v>
      </c>
      <c r="J49" s="170">
        <f t="shared" si="23"/>
        <v>0.44926337713253095</v>
      </c>
      <c r="K49" s="168">
        <f>H49-G49</f>
        <v>13949</v>
      </c>
      <c r="L49" s="169">
        <f t="shared" si="25"/>
        <v>58672</v>
      </c>
      <c r="M49" s="170">
        <f t="shared" si="22"/>
        <v>5.2792315397182203E-2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33106</v>
      </c>
      <c r="D51" s="176">
        <f t="shared" ref="D51:H51" si="28">D52+D55</f>
        <v>31798</v>
      </c>
      <c r="E51" s="176">
        <f t="shared" si="28"/>
        <v>9750</v>
      </c>
      <c r="F51" s="176">
        <f t="shared" si="28"/>
        <v>29058</v>
      </c>
      <c r="G51" s="176">
        <f t="shared" si="28"/>
        <v>40794</v>
      </c>
      <c r="H51" s="176">
        <f t="shared" si="28"/>
        <v>35457</v>
      </c>
      <c r="I51" s="177">
        <f>IFERROR(H51/G51-1,"-")</f>
        <v>-0.13082806295043392</v>
      </c>
      <c r="J51" s="177">
        <f>IFERROR(H51/D51-1,"-")</f>
        <v>0.11507013019686774</v>
      </c>
      <c r="K51" s="176">
        <f>H51-G51</f>
        <v>-5337</v>
      </c>
      <c r="L51" s="176">
        <f>H51-D51</f>
        <v>3659</v>
      </c>
      <c r="M51" s="177">
        <f t="shared" ref="M51:M63" si="29">H51/H$9</f>
        <v>9.8899820732394773E-3</v>
      </c>
    </row>
    <row r="52" spans="2:13" x14ac:dyDescent="0.25">
      <c r="B52" s="157" t="s">
        <v>97</v>
      </c>
      <c r="C52" s="158">
        <v>8643</v>
      </c>
      <c r="D52" s="158">
        <v>7576</v>
      </c>
      <c r="E52" s="158">
        <v>1894</v>
      </c>
      <c r="F52" s="158">
        <v>4856</v>
      </c>
      <c r="G52" s="158">
        <v>17330</v>
      </c>
      <c r="H52" s="158">
        <v>9653</v>
      </c>
      <c r="I52" s="160">
        <f>IFERROR(H52/G52-1,"-")</f>
        <v>-0.44298903635314479</v>
      </c>
      <c r="J52" s="159">
        <f t="shared" ref="J52:J63" si="30">IFERROR(H52/D52-1,"-")</f>
        <v>0.27415522703273498</v>
      </c>
      <c r="K52" s="157">
        <f t="shared" ref="K52:K62" si="31">H52-G52</f>
        <v>-7677</v>
      </c>
      <c r="L52" s="158">
        <f t="shared" ref="L52:L63" si="32">H52-D52</f>
        <v>2077</v>
      </c>
      <c r="M52" s="159">
        <f t="shared" si="29"/>
        <v>2.6925006896517099E-3</v>
      </c>
    </row>
    <row r="53" spans="2:13" x14ac:dyDescent="0.25">
      <c r="B53" s="162" t="s">
        <v>103</v>
      </c>
      <c r="C53" s="163">
        <v>5286</v>
      </c>
      <c r="D53" s="163">
        <v>4227</v>
      </c>
      <c r="E53" s="163">
        <v>1421</v>
      </c>
      <c r="F53" s="163">
        <v>2591</v>
      </c>
      <c r="G53" s="163">
        <v>12810</v>
      </c>
      <c r="H53" s="163">
        <v>6601</v>
      </c>
      <c r="I53" s="165">
        <f>IFERROR(H53/G53-1,"-")</f>
        <v>-0.48469945355191257</v>
      </c>
      <c r="J53" s="164">
        <f t="shared" si="30"/>
        <v>0.56162763189022957</v>
      </c>
      <c r="K53" s="162">
        <f t="shared" si="31"/>
        <v>-6209</v>
      </c>
      <c r="L53" s="163">
        <f t="shared" si="32"/>
        <v>2374</v>
      </c>
      <c r="M53" s="164">
        <f t="shared" si="29"/>
        <v>1.8412096811758973E-3</v>
      </c>
    </row>
    <row r="54" spans="2:13" x14ac:dyDescent="0.25">
      <c r="B54" s="162" t="s">
        <v>100</v>
      </c>
      <c r="C54" s="163">
        <v>3357</v>
      </c>
      <c r="D54" s="163">
        <v>3349</v>
      </c>
      <c r="E54" s="163">
        <v>473</v>
      </c>
      <c r="F54" s="163">
        <v>2265</v>
      </c>
      <c r="G54" s="163">
        <v>4520</v>
      </c>
      <c r="H54" s="163">
        <v>3052</v>
      </c>
      <c r="I54" s="165">
        <f>IFERROR(H54/G54-1,"-")</f>
        <v>-0.32477876106194692</v>
      </c>
      <c r="J54" s="164">
        <f t="shared" si="30"/>
        <v>-8.8683189011645291E-2</v>
      </c>
      <c r="K54" s="162">
        <f t="shared" si="31"/>
        <v>-1468</v>
      </c>
      <c r="L54" s="163">
        <f t="shared" si="32"/>
        <v>-297</v>
      </c>
      <c r="M54" s="164">
        <f t="shared" si="29"/>
        <v>8.512910084758125E-4</v>
      </c>
    </row>
    <row r="55" spans="2:13" x14ac:dyDescent="0.25">
      <c r="B55" s="157" t="s">
        <v>107</v>
      </c>
      <c r="C55" s="158">
        <v>24463</v>
      </c>
      <c r="D55" s="158">
        <v>24222</v>
      </c>
      <c r="E55" s="158">
        <v>7856</v>
      </c>
      <c r="F55" s="158">
        <v>24202</v>
      </c>
      <c r="G55" s="158">
        <v>23464</v>
      </c>
      <c r="H55" s="158">
        <v>25804</v>
      </c>
      <c r="I55" s="160">
        <f>IFERROR(H55/G55-1,"-")</f>
        <v>9.9727241732014971E-2</v>
      </c>
      <c r="J55" s="159">
        <f t="shared" si="30"/>
        <v>6.5312525802988963E-2</v>
      </c>
      <c r="K55" s="157">
        <f t="shared" si="31"/>
        <v>2340</v>
      </c>
      <c r="L55" s="158">
        <f t="shared" si="32"/>
        <v>1582</v>
      </c>
      <c r="M55" s="159">
        <f t="shared" si="29"/>
        <v>7.1974813835877678E-3</v>
      </c>
    </row>
    <row r="56" spans="2:13" x14ac:dyDescent="0.25">
      <c r="B56" s="162" t="s">
        <v>110</v>
      </c>
      <c r="C56" s="163">
        <v>6926</v>
      </c>
      <c r="D56" s="163">
        <v>7265</v>
      </c>
      <c r="E56" s="163">
        <v>2355</v>
      </c>
      <c r="F56" s="163">
        <v>8555</v>
      </c>
      <c r="G56" s="163">
        <v>7448</v>
      </c>
      <c r="H56" s="163">
        <v>9085</v>
      </c>
      <c r="I56" s="165">
        <f t="shared" ref="I56:I63" si="33">IFERROR(H56/G56-1,"-")</f>
        <v>0.21979054779806662</v>
      </c>
      <c r="J56" s="164">
        <f t="shared" si="30"/>
        <v>0.25051617343427401</v>
      </c>
      <c r="K56" s="162">
        <f t="shared" si="31"/>
        <v>1637</v>
      </c>
      <c r="L56" s="163">
        <f t="shared" si="32"/>
        <v>1820</v>
      </c>
      <c r="M56" s="164">
        <f t="shared" si="29"/>
        <v>2.5340690733953986E-3</v>
      </c>
    </row>
    <row r="57" spans="2:13" x14ac:dyDescent="0.25">
      <c r="B57" s="162" t="s">
        <v>113</v>
      </c>
      <c r="C57" s="163">
        <v>7972</v>
      </c>
      <c r="D57" s="163">
        <v>6702</v>
      </c>
      <c r="E57" s="163">
        <v>2284</v>
      </c>
      <c r="F57" s="163">
        <v>5239</v>
      </c>
      <c r="G57" s="163">
        <v>4103</v>
      </c>
      <c r="H57" s="163">
        <v>4942</v>
      </c>
      <c r="I57" s="165">
        <f t="shared" si="33"/>
        <v>0.20448452351937596</v>
      </c>
      <c r="J57" s="164">
        <f t="shared" si="30"/>
        <v>-0.26260817666368252</v>
      </c>
      <c r="K57" s="162">
        <f t="shared" si="31"/>
        <v>839</v>
      </c>
      <c r="L57" s="163">
        <f t="shared" si="32"/>
        <v>-1760</v>
      </c>
      <c r="M57" s="164">
        <f t="shared" si="29"/>
        <v>1.3784666329906506E-3</v>
      </c>
    </row>
    <row r="58" spans="2:13" x14ac:dyDescent="0.25">
      <c r="B58" s="162" t="s">
        <v>116</v>
      </c>
      <c r="C58" s="163">
        <v>1690</v>
      </c>
      <c r="D58" s="163">
        <v>1725</v>
      </c>
      <c r="E58" s="163">
        <v>448</v>
      </c>
      <c r="F58" s="163">
        <v>2127</v>
      </c>
      <c r="G58" s="163">
        <v>2370</v>
      </c>
      <c r="H58" s="163">
        <v>1950</v>
      </c>
      <c r="I58" s="165">
        <f t="shared" si="33"/>
        <v>-0.17721518987341767</v>
      </c>
      <c r="J58" s="164">
        <f t="shared" si="30"/>
        <v>0.13043478260869557</v>
      </c>
      <c r="K58" s="162">
        <f t="shared" si="31"/>
        <v>-420</v>
      </c>
      <c r="L58" s="163">
        <f t="shared" si="32"/>
        <v>225</v>
      </c>
      <c r="M58" s="164">
        <f t="shared" si="29"/>
        <v>5.4391135862642023E-4</v>
      </c>
    </row>
    <row r="59" spans="2:13" x14ac:dyDescent="0.25">
      <c r="B59" s="162" t="s">
        <v>123</v>
      </c>
      <c r="C59" s="163">
        <v>447</v>
      </c>
      <c r="D59" s="163">
        <v>477</v>
      </c>
      <c r="E59" s="163">
        <v>234</v>
      </c>
      <c r="F59" s="163">
        <v>711</v>
      </c>
      <c r="G59" s="163">
        <v>574</v>
      </c>
      <c r="H59" s="163">
        <v>855</v>
      </c>
      <c r="I59" s="165">
        <f t="shared" si="33"/>
        <v>0.48954703832752622</v>
      </c>
      <c r="J59" s="164">
        <f t="shared" si="30"/>
        <v>0.79245283018867929</v>
      </c>
      <c r="K59" s="162">
        <f t="shared" si="31"/>
        <v>281</v>
      </c>
      <c r="L59" s="163">
        <f t="shared" si="32"/>
        <v>378</v>
      </c>
      <c r="M59" s="164">
        <f t="shared" si="29"/>
        <v>2.3848421109004577E-4</v>
      </c>
    </row>
    <row r="60" spans="2:13" x14ac:dyDescent="0.25">
      <c r="B60" s="162" t="s">
        <v>119</v>
      </c>
      <c r="C60" s="163">
        <v>487</v>
      </c>
      <c r="D60" s="163">
        <v>550</v>
      </c>
      <c r="E60" s="163">
        <v>165</v>
      </c>
      <c r="F60" s="163">
        <v>550</v>
      </c>
      <c r="G60" s="163">
        <v>522</v>
      </c>
      <c r="H60" s="163">
        <v>589</v>
      </c>
      <c r="I60" s="165">
        <f t="shared" si="33"/>
        <v>0.12835249042145591</v>
      </c>
      <c r="J60" s="164">
        <f t="shared" si="30"/>
        <v>7.0909090909090811E-2</v>
      </c>
      <c r="K60" s="162">
        <f t="shared" si="31"/>
        <v>67</v>
      </c>
      <c r="L60" s="163">
        <f t="shared" si="32"/>
        <v>39</v>
      </c>
      <c r="M60" s="164">
        <f t="shared" si="29"/>
        <v>1.6428912319536488E-4</v>
      </c>
    </row>
    <row r="61" spans="2:13" x14ac:dyDescent="0.25">
      <c r="B61" s="162" t="s">
        <v>128</v>
      </c>
      <c r="C61" s="163">
        <v>243</v>
      </c>
      <c r="D61" s="163">
        <v>144</v>
      </c>
      <c r="E61" s="163">
        <v>76</v>
      </c>
      <c r="F61" s="163">
        <v>70</v>
      </c>
      <c r="G61" s="163">
        <v>182</v>
      </c>
      <c r="H61" s="163">
        <v>98</v>
      </c>
      <c r="I61" s="165">
        <f t="shared" si="33"/>
        <v>-0.46153846153846156</v>
      </c>
      <c r="J61" s="164">
        <f t="shared" si="30"/>
        <v>-0.31944444444444442</v>
      </c>
      <c r="K61" s="162">
        <f t="shared" si="31"/>
        <v>-84</v>
      </c>
      <c r="L61" s="163">
        <f t="shared" si="32"/>
        <v>-46</v>
      </c>
      <c r="M61" s="164">
        <f t="shared" si="29"/>
        <v>2.7335032382250861E-5</v>
      </c>
    </row>
    <row r="62" spans="2:13" x14ac:dyDescent="0.25">
      <c r="B62" s="162" t="s">
        <v>131</v>
      </c>
      <c r="C62" s="163">
        <v>247</v>
      </c>
      <c r="D62" s="163">
        <v>239</v>
      </c>
      <c r="E62" s="163">
        <v>111</v>
      </c>
      <c r="F62" s="163">
        <v>110</v>
      </c>
      <c r="G62" s="163">
        <v>156</v>
      </c>
      <c r="H62" s="163">
        <v>98</v>
      </c>
      <c r="I62" s="165">
        <f t="shared" si="33"/>
        <v>-0.37179487179487181</v>
      </c>
      <c r="J62" s="164">
        <f t="shared" si="30"/>
        <v>-0.58995815899581583</v>
      </c>
      <c r="K62" s="162">
        <f t="shared" si="31"/>
        <v>-58</v>
      </c>
      <c r="L62" s="163">
        <f t="shared" si="32"/>
        <v>-141</v>
      </c>
      <c r="M62" s="164">
        <f t="shared" si="29"/>
        <v>2.7335032382250861E-5</v>
      </c>
    </row>
    <row r="63" spans="2:13" x14ac:dyDescent="0.25">
      <c r="B63" s="168" t="s">
        <v>145</v>
      </c>
      <c r="C63" s="169">
        <f t="shared" ref="C63:H63" si="34">C55-SUM(C56:C62)</f>
        <v>6451</v>
      </c>
      <c r="D63" s="169">
        <f t="shared" si="34"/>
        <v>7120</v>
      </c>
      <c r="E63" s="169">
        <f t="shared" si="34"/>
        <v>2183</v>
      </c>
      <c r="F63" s="169">
        <f t="shared" si="34"/>
        <v>6840</v>
      </c>
      <c r="G63" s="169">
        <f t="shared" si="34"/>
        <v>8109</v>
      </c>
      <c r="H63" s="169">
        <f t="shared" si="34"/>
        <v>8187</v>
      </c>
      <c r="I63" s="171">
        <f t="shared" si="33"/>
        <v>9.6189419163892342E-3</v>
      </c>
      <c r="J63" s="170">
        <f t="shared" si="30"/>
        <v>0.14985955056179767</v>
      </c>
      <c r="K63" s="168">
        <f>H63-G63</f>
        <v>78</v>
      </c>
      <c r="L63" s="169">
        <f t="shared" si="32"/>
        <v>1067</v>
      </c>
      <c r="M63" s="170">
        <f t="shared" si="29"/>
        <v>2.2835909195253858E-3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113846</v>
      </c>
      <c r="D65" s="176">
        <f t="shared" ref="D65:H65" si="35">D66+D69</f>
        <v>115401</v>
      </c>
      <c r="E65" s="176">
        <f t="shared" si="35"/>
        <v>40665</v>
      </c>
      <c r="F65" s="176">
        <f t="shared" si="35"/>
        <v>124085</v>
      </c>
      <c r="G65" s="176">
        <f t="shared" si="35"/>
        <v>147548</v>
      </c>
      <c r="H65" s="176">
        <f t="shared" si="35"/>
        <v>167311</v>
      </c>
      <c r="I65" s="177">
        <f>IFERROR(H65/G65-1,"-")</f>
        <v>0.13394285249545912</v>
      </c>
      <c r="J65" s="177">
        <f>IFERROR(H65/D65-1,"-")</f>
        <v>0.44982279183022666</v>
      </c>
      <c r="K65" s="176">
        <f>H65-G65</f>
        <v>19763</v>
      </c>
      <c r="L65" s="176">
        <f>H65-D65</f>
        <v>51910</v>
      </c>
      <c r="M65" s="177">
        <f t="shared" ref="M65:M77" si="36">H65/H$9</f>
        <v>4.6667873499048711E-2</v>
      </c>
    </row>
    <row r="66" spans="2:13" x14ac:dyDescent="0.25">
      <c r="B66" s="157" t="s">
        <v>97</v>
      </c>
      <c r="C66" s="158">
        <v>31048</v>
      </c>
      <c r="D66" s="158">
        <v>37002</v>
      </c>
      <c r="E66" s="158">
        <v>20003</v>
      </c>
      <c r="F66" s="158">
        <v>29429</v>
      </c>
      <c r="G66" s="158">
        <v>39443</v>
      </c>
      <c r="H66" s="158">
        <v>51353</v>
      </c>
      <c r="I66" s="160">
        <f>IFERROR(H66/G66-1,"-")</f>
        <v>0.30195471946860031</v>
      </c>
      <c r="J66" s="159">
        <f t="shared" ref="J66:J77" si="37">IFERROR(H66/D66-1,"-")</f>
        <v>0.38784390032971183</v>
      </c>
      <c r="K66" s="157">
        <f t="shared" ref="K66:K76" si="38">H66-G66</f>
        <v>11910</v>
      </c>
      <c r="L66" s="158">
        <f t="shared" ref="L66:L77" si="39">H66-D66</f>
        <v>14351</v>
      </c>
      <c r="M66" s="159">
        <f t="shared" si="36"/>
        <v>1.4323835897201312E-2</v>
      </c>
    </row>
    <row r="67" spans="2:13" x14ac:dyDescent="0.25">
      <c r="B67" s="162" t="s">
        <v>103</v>
      </c>
      <c r="C67" s="163">
        <v>17709</v>
      </c>
      <c r="D67" s="163">
        <v>20293</v>
      </c>
      <c r="E67" s="163">
        <v>7091</v>
      </c>
      <c r="F67" s="163">
        <v>22700</v>
      </c>
      <c r="G67" s="163">
        <v>28099</v>
      </c>
      <c r="H67" s="163">
        <v>31529</v>
      </c>
      <c r="I67" s="165">
        <f>IFERROR(H67/G67-1,"-")</f>
        <v>0.12206840101071204</v>
      </c>
      <c r="J67" s="164">
        <f t="shared" si="37"/>
        <v>0.55368846400236538</v>
      </c>
      <c r="K67" s="162">
        <f t="shared" si="38"/>
        <v>3430</v>
      </c>
      <c r="L67" s="163">
        <f t="shared" si="39"/>
        <v>11236</v>
      </c>
      <c r="M67" s="164">
        <f t="shared" si="36"/>
        <v>8.7943493467345646E-3</v>
      </c>
    </row>
    <row r="68" spans="2:13" x14ac:dyDescent="0.25">
      <c r="B68" s="162" t="s">
        <v>100</v>
      </c>
      <c r="C68" s="163">
        <v>13339</v>
      </c>
      <c r="D68" s="163">
        <v>16709</v>
      </c>
      <c r="E68" s="163">
        <v>12912</v>
      </c>
      <c r="F68" s="163">
        <v>6729</v>
      </c>
      <c r="G68" s="163">
        <v>11344</v>
      </c>
      <c r="H68" s="163">
        <v>19824</v>
      </c>
      <c r="I68" s="165">
        <f>IFERROR(H68/G68-1,"-")</f>
        <v>0.74753173483779967</v>
      </c>
      <c r="J68" s="164">
        <f t="shared" si="37"/>
        <v>0.18642647674905732</v>
      </c>
      <c r="K68" s="162">
        <f t="shared" si="38"/>
        <v>8480</v>
      </c>
      <c r="L68" s="163">
        <f t="shared" si="39"/>
        <v>3115</v>
      </c>
      <c r="M68" s="164">
        <f t="shared" si="36"/>
        <v>5.5294865504667461E-3</v>
      </c>
    </row>
    <row r="69" spans="2:13" x14ac:dyDescent="0.25">
      <c r="B69" s="157" t="s">
        <v>107</v>
      </c>
      <c r="C69" s="158">
        <v>82798</v>
      </c>
      <c r="D69" s="158">
        <v>78399</v>
      </c>
      <c r="E69" s="158">
        <v>20662</v>
      </c>
      <c r="F69" s="158">
        <v>94656</v>
      </c>
      <c r="G69" s="158">
        <v>108105</v>
      </c>
      <c r="H69" s="158">
        <v>115958</v>
      </c>
      <c r="I69" s="160">
        <f>IFERROR(H69/G69-1,"-")</f>
        <v>7.2642338467231005E-2</v>
      </c>
      <c r="J69" s="159">
        <f t="shared" si="37"/>
        <v>0.47907498820138006</v>
      </c>
      <c r="K69" s="157">
        <f t="shared" si="38"/>
        <v>7853</v>
      </c>
      <c r="L69" s="158">
        <f t="shared" si="39"/>
        <v>37559</v>
      </c>
      <c r="M69" s="159">
        <f t="shared" si="36"/>
        <v>3.2344037601847404E-2</v>
      </c>
    </row>
    <row r="70" spans="2:13" x14ac:dyDescent="0.25">
      <c r="B70" s="162" t="s">
        <v>110</v>
      </c>
      <c r="C70" s="163">
        <v>38182</v>
      </c>
      <c r="D70" s="163">
        <v>34292</v>
      </c>
      <c r="E70" s="163">
        <v>7853</v>
      </c>
      <c r="F70" s="163">
        <v>44166</v>
      </c>
      <c r="G70" s="163">
        <v>39770</v>
      </c>
      <c r="H70" s="163">
        <v>39292</v>
      </c>
      <c r="I70" s="165">
        <f t="shared" ref="I70:I77" si="40">IFERROR(H70/G70-1,"-")</f>
        <v>-1.2019109881820422E-2</v>
      </c>
      <c r="J70" s="164">
        <f t="shared" si="37"/>
        <v>0.14580660212294405</v>
      </c>
      <c r="K70" s="162">
        <f t="shared" si="38"/>
        <v>-478</v>
      </c>
      <c r="L70" s="163">
        <f t="shared" si="39"/>
        <v>5000</v>
      </c>
      <c r="M70" s="164">
        <f t="shared" si="36"/>
        <v>1.0959674411871437E-2</v>
      </c>
    </row>
    <row r="71" spans="2:13" x14ac:dyDescent="0.25">
      <c r="B71" s="162" t="s">
        <v>113</v>
      </c>
      <c r="C71" s="163">
        <v>10857</v>
      </c>
      <c r="D71" s="163">
        <v>9333</v>
      </c>
      <c r="E71" s="163">
        <v>2468</v>
      </c>
      <c r="F71" s="163">
        <v>5830</v>
      </c>
      <c r="G71" s="163">
        <v>7118</v>
      </c>
      <c r="H71" s="163">
        <v>7568</v>
      </c>
      <c r="I71" s="165">
        <f t="shared" si="40"/>
        <v>6.3220005619555986E-2</v>
      </c>
      <c r="J71" s="164">
        <f t="shared" si="37"/>
        <v>-0.18911389692489022</v>
      </c>
      <c r="K71" s="162">
        <f t="shared" si="38"/>
        <v>450</v>
      </c>
      <c r="L71" s="163">
        <f t="shared" si="39"/>
        <v>-1765</v>
      </c>
      <c r="M71" s="164">
        <f t="shared" si="36"/>
        <v>2.1109339292742298E-3</v>
      </c>
    </row>
    <row r="72" spans="2:13" x14ac:dyDescent="0.25">
      <c r="B72" s="162" t="s">
        <v>116</v>
      </c>
      <c r="C72" s="163">
        <v>5523</v>
      </c>
      <c r="D72" s="163">
        <v>9183</v>
      </c>
      <c r="E72" s="163">
        <v>2800</v>
      </c>
      <c r="F72" s="163">
        <v>14265</v>
      </c>
      <c r="G72" s="163">
        <v>14596</v>
      </c>
      <c r="H72" s="163">
        <v>17781</v>
      </c>
      <c r="I72" s="165">
        <f t="shared" si="40"/>
        <v>0.21821046862154025</v>
      </c>
      <c r="J72" s="164">
        <f t="shared" si="37"/>
        <v>0.93629532832407714</v>
      </c>
      <c r="K72" s="162">
        <f t="shared" si="38"/>
        <v>3185</v>
      </c>
      <c r="L72" s="163">
        <f t="shared" si="39"/>
        <v>8598</v>
      </c>
      <c r="M72" s="164">
        <f t="shared" si="36"/>
        <v>4.9596348039673728E-3</v>
      </c>
    </row>
    <row r="73" spans="2:13" x14ac:dyDescent="0.25">
      <c r="B73" s="162" t="s">
        <v>123</v>
      </c>
      <c r="C73" s="163">
        <v>1868</v>
      </c>
      <c r="D73" s="163">
        <v>1423</v>
      </c>
      <c r="E73" s="163">
        <v>265</v>
      </c>
      <c r="F73" s="163">
        <v>1612</v>
      </c>
      <c r="G73" s="163">
        <v>2887</v>
      </c>
      <c r="H73" s="163">
        <v>3774</v>
      </c>
      <c r="I73" s="165">
        <f t="shared" si="40"/>
        <v>0.30723934880498782</v>
      </c>
      <c r="J73" s="164">
        <f t="shared" si="37"/>
        <v>1.6521433591004917</v>
      </c>
      <c r="K73" s="162">
        <f t="shared" si="38"/>
        <v>887</v>
      </c>
      <c r="L73" s="163">
        <f t="shared" si="39"/>
        <v>2351</v>
      </c>
      <c r="M73" s="164">
        <f t="shared" si="36"/>
        <v>1.0526776756185179E-3</v>
      </c>
    </row>
    <row r="74" spans="2:13" x14ac:dyDescent="0.25">
      <c r="B74" s="162" t="s">
        <v>119</v>
      </c>
      <c r="C74" s="163">
        <v>2326</v>
      </c>
      <c r="D74" s="163">
        <v>1854</v>
      </c>
      <c r="E74" s="163">
        <v>831</v>
      </c>
      <c r="F74" s="163">
        <v>2323</v>
      </c>
      <c r="G74" s="163">
        <v>2141</v>
      </c>
      <c r="H74" s="163">
        <v>3327</v>
      </c>
      <c r="I74" s="165">
        <f t="shared" si="40"/>
        <v>0.55394675385333958</v>
      </c>
      <c r="J74" s="164">
        <f t="shared" si="37"/>
        <v>0.7944983818770226</v>
      </c>
      <c r="K74" s="162">
        <f t="shared" si="38"/>
        <v>1186</v>
      </c>
      <c r="L74" s="163">
        <f t="shared" si="39"/>
        <v>1473</v>
      </c>
      <c r="M74" s="164">
        <f t="shared" si="36"/>
        <v>9.2799645648723077E-4</v>
      </c>
    </row>
    <row r="75" spans="2:13" x14ac:dyDescent="0.25">
      <c r="B75" s="162" t="s">
        <v>128</v>
      </c>
      <c r="C75" s="163">
        <v>954</v>
      </c>
      <c r="D75" s="163">
        <v>1541</v>
      </c>
      <c r="E75" s="163">
        <v>636</v>
      </c>
      <c r="F75" s="163">
        <v>1235</v>
      </c>
      <c r="G75" s="163">
        <v>3490</v>
      </c>
      <c r="H75" s="163">
        <v>1888</v>
      </c>
      <c r="I75" s="165">
        <f t="shared" si="40"/>
        <v>-0.45902578796561599</v>
      </c>
      <c r="J75" s="164">
        <f t="shared" si="37"/>
        <v>0.22517845554834515</v>
      </c>
      <c r="K75" s="162">
        <f t="shared" si="38"/>
        <v>-1602</v>
      </c>
      <c r="L75" s="163">
        <f t="shared" si="39"/>
        <v>347</v>
      </c>
      <c r="M75" s="164">
        <f t="shared" si="36"/>
        <v>5.2661776671111859E-4</v>
      </c>
    </row>
    <row r="76" spans="2:13" x14ac:dyDescent="0.25">
      <c r="B76" s="162" t="s">
        <v>131</v>
      </c>
      <c r="C76" s="163">
        <v>1937</v>
      </c>
      <c r="D76" s="163">
        <v>1628</v>
      </c>
      <c r="E76" s="163">
        <v>855</v>
      </c>
      <c r="F76" s="163">
        <v>331</v>
      </c>
      <c r="G76" s="163">
        <v>1010</v>
      </c>
      <c r="H76" s="163">
        <v>294</v>
      </c>
      <c r="I76" s="165">
        <f t="shared" si="40"/>
        <v>-0.70891089108910887</v>
      </c>
      <c r="J76" s="164">
        <f t="shared" si="37"/>
        <v>-0.81941031941031939</v>
      </c>
      <c r="K76" s="162">
        <f t="shared" si="38"/>
        <v>-716</v>
      </c>
      <c r="L76" s="163">
        <f t="shared" si="39"/>
        <v>-1334</v>
      </c>
      <c r="M76" s="164">
        <f t="shared" si="36"/>
        <v>8.2005097146752582E-5</v>
      </c>
    </row>
    <row r="77" spans="2:13" x14ac:dyDescent="0.25">
      <c r="B77" s="168" t="s">
        <v>145</v>
      </c>
      <c r="C77" s="169">
        <f t="shared" ref="C77:H77" si="41">C69-SUM(C70:C76)</f>
        <v>21151</v>
      </c>
      <c r="D77" s="169">
        <f t="shared" si="41"/>
        <v>19145</v>
      </c>
      <c r="E77" s="169">
        <f t="shared" si="41"/>
        <v>4954</v>
      </c>
      <c r="F77" s="169">
        <f t="shared" si="41"/>
        <v>24894</v>
      </c>
      <c r="G77" s="169">
        <f t="shared" si="41"/>
        <v>37093</v>
      </c>
      <c r="H77" s="169">
        <f t="shared" si="41"/>
        <v>42034</v>
      </c>
      <c r="I77" s="171">
        <f t="shared" si="40"/>
        <v>0.13320572614779058</v>
      </c>
      <c r="J77" s="170">
        <f t="shared" si="37"/>
        <v>1.1955601984852442</v>
      </c>
      <c r="K77" s="168">
        <f>H77-G77</f>
        <v>4941</v>
      </c>
      <c r="L77" s="169">
        <f t="shared" si="39"/>
        <v>22889</v>
      </c>
      <c r="M77" s="170">
        <f t="shared" si="36"/>
        <v>1.1724497460770741E-2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545444</v>
      </c>
      <c r="D79" s="176">
        <f t="shared" ref="D79:H79" si="42">D80+D83</f>
        <v>528667</v>
      </c>
      <c r="E79" s="176">
        <f t="shared" si="42"/>
        <v>158448</v>
      </c>
      <c r="F79" s="176">
        <f t="shared" si="42"/>
        <v>474438</v>
      </c>
      <c r="G79" s="176">
        <f t="shared" si="42"/>
        <v>546108</v>
      </c>
      <c r="H79" s="176">
        <f t="shared" si="42"/>
        <v>623726</v>
      </c>
      <c r="I79" s="177">
        <f>IFERROR(H79/G79-1,"-")</f>
        <v>0.14212939565067706</v>
      </c>
      <c r="J79" s="177">
        <f>IFERROR(H79/D79-1,"-")</f>
        <v>0.17980883996920549</v>
      </c>
      <c r="K79" s="176">
        <f>H79-G79</f>
        <v>77618</v>
      </c>
      <c r="L79" s="176">
        <f>H79-D79</f>
        <v>95059</v>
      </c>
      <c r="M79" s="177">
        <f t="shared" ref="M79:M91" si="43">H79/H$9</f>
        <v>0.17397520824134491</v>
      </c>
    </row>
    <row r="80" spans="2:13" x14ac:dyDescent="0.25">
      <c r="B80" s="157" t="s">
        <v>97</v>
      </c>
      <c r="C80" s="158">
        <v>247588</v>
      </c>
      <c r="D80" s="158">
        <v>245409</v>
      </c>
      <c r="E80" s="158">
        <v>71318</v>
      </c>
      <c r="F80" s="158">
        <v>241565</v>
      </c>
      <c r="G80" s="158">
        <v>247252</v>
      </c>
      <c r="H80" s="158">
        <v>261668</v>
      </c>
      <c r="I80" s="160">
        <f>IFERROR(H80/G80-1,"-")</f>
        <v>5.8304887321437349E-2</v>
      </c>
      <c r="J80" s="159">
        <f t="shared" ref="J80:J91" si="44">IFERROR(H80/D80-1,"-")</f>
        <v>6.6252663920231214E-2</v>
      </c>
      <c r="K80" s="157">
        <f t="shared" ref="K80:K90" si="45">H80-G80</f>
        <v>14416</v>
      </c>
      <c r="L80" s="158">
        <f t="shared" ref="L80:L91" si="46">H80-D80</f>
        <v>16259</v>
      </c>
      <c r="M80" s="159">
        <f t="shared" si="43"/>
        <v>7.2986767891824678E-2</v>
      </c>
    </row>
    <row r="81" spans="2:13" x14ac:dyDescent="0.25">
      <c r="B81" s="162" t="s">
        <v>103</v>
      </c>
      <c r="C81" s="163">
        <v>57903</v>
      </c>
      <c r="D81" s="163">
        <v>42844</v>
      </c>
      <c r="E81" s="163">
        <v>15674</v>
      </c>
      <c r="F81" s="163">
        <v>58745</v>
      </c>
      <c r="G81" s="163">
        <v>53278</v>
      </c>
      <c r="H81" s="163">
        <v>63808</v>
      </c>
      <c r="I81" s="165">
        <f>IFERROR(H81/G81-1,"-")</f>
        <v>0.19764255414993048</v>
      </c>
      <c r="J81" s="164">
        <f t="shared" si="44"/>
        <v>0.48931005508355896</v>
      </c>
      <c r="K81" s="162">
        <f t="shared" si="45"/>
        <v>10530</v>
      </c>
      <c r="L81" s="163">
        <f t="shared" si="46"/>
        <v>20964</v>
      </c>
      <c r="M81" s="164">
        <f t="shared" si="43"/>
        <v>1.7797895369863908E-2</v>
      </c>
    </row>
    <row r="82" spans="2:13" x14ac:dyDescent="0.25">
      <c r="B82" s="162" t="s">
        <v>100</v>
      </c>
      <c r="C82" s="163">
        <v>189685</v>
      </c>
      <c r="D82" s="163">
        <v>202565</v>
      </c>
      <c r="E82" s="163">
        <v>55644</v>
      </c>
      <c r="F82" s="163">
        <v>182820</v>
      </c>
      <c r="G82" s="163">
        <v>193974</v>
      </c>
      <c r="H82" s="163">
        <v>197860</v>
      </c>
      <c r="I82" s="165">
        <f>IFERROR(H82/G82-1,"-")</f>
        <v>2.0033612752224483E-2</v>
      </c>
      <c r="J82" s="164">
        <f t="shared" si="44"/>
        <v>-2.3227112284945561E-2</v>
      </c>
      <c r="K82" s="162">
        <f t="shared" si="45"/>
        <v>3886</v>
      </c>
      <c r="L82" s="163">
        <f t="shared" si="46"/>
        <v>-4705</v>
      </c>
      <c r="M82" s="164">
        <f t="shared" si="43"/>
        <v>5.5188872521960773E-2</v>
      </c>
    </row>
    <row r="83" spans="2:13" x14ac:dyDescent="0.25">
      <c r="B83" s="157" t="s">
        <v>107</v>
      </c>
      <c r="C83" s="158">
        <v>297856</v>
      </c>
      <c r="D83" s="158">
        <v>283258</v>
      </c>
      <c r="E83" s="158">
        <v>87130</v>
      </c>
      <c r="F83" s="158">
        <v>232873</v>
      </c>
      <c r="G83" s="158">
        <v>298856</v>
      </c>
      <c r="H83" s="158">
        <v>362058</v>
      </c>
      <c r="I83" s="160">
        <f>IFERROR(H83/G83-1,"-")</f>
        <v>0.21147977621329339</v>
      </c>
      <c r="J83" s="159">
        <f t="shared" si="44"/>
        <v>0.27819161329953612</v>
      </c>
      <c r="K83" s="157">
        <f t="shared" si="45"/>
        <v>63202</v>
      </c>
      <c r="L83" s="158">
        <f t="shared" si="46"/>
        <v>78800</v>
      </c>
      <c r="M83" s="159">
        <f t="shared" si="43"/>
        <v>0.10098844034952023</v>
      </c>
    </row>
    <row r="84" spans="2:13" x14ac:dyDescent="0.25">
      <c r="B84" s="162" t="s">
        <v>110</v>
      </c>
      <c r="C84" s="163">
        <v>45099</v>
      </c>
      <c r="D84" s="163">
        <v>52180</v>
      </c>
      <c r="E84" s="163">
        <v>16702</v>
      </c>
      <c r="F84" s="163">
        <v>50190</v>
      </c>
      <c r="G84" s="163">
        <v>66769</v>
      </c>
      <c r="H84" s="163">
        <v>80259</v>
      </c>
      <c r="I84" s="165">
        <f t="shared" ref="I84:I91" si="47">IFERROR(H84/G84-1,"-")</f>
        <v>0.2020398688013898</v>
      </c>
      <c r="J84" s="164">
        <f t="shared" si="44"/>
        <v>0.53811805289382897</v>
      </c>
      <c r="K84" s="162">
        <f t="shared" si="45"/>
        <v>13490</v>
      </c>
      <c r="L84" s="163">
        <f t="shared" si="46"/>
        <v>28079</v>
      </c>
      <c r="M84" s="164">
        <f t="shared" si="43"/>
        <v>2.2386554734357876E-2</v>
      </c>
    </row>
    <row r="85" spans="2:13" x14ac:dyDescent="0.25">
      <c r="B85" s="162" t="s">
        <v>113</v>
      </c>
      <c r="C85" s="163">
        <v>137135</v>
      </c>
      <c r="D85" s="163">
        <v>112762</v>
      </c>
      <c r="E85" s="163">
        <v>30438</v>
      </c>
      <c r="F85" s="163">
        <v>74314</v>
      </c>
      <c r="G85" s="163">
        <v>86906</v>
      </c>
      <c r="H85" s="163">
        <v>96971</v>
      </c>
      <c r="I85" s="165">
        <f t="shared" si="47"/>
        <v>0.11581478839205572</v>
      </c>
      <c r="J85" s="164">
        <f t="shared" si="44"/>
        <v>-0.14003831077845375</v>
      </c>
      <c r="K85" s="162">
        <f t="shared" si="45"/>
        <v>10065</v>
      </c>
      <c r="L85" s="163">
        <f t="shared" si="46"/>
        <v>-15791</v>
      </c>
      <c r="M85" s="164">
        <f t="shared" si="43"/>
        <v>2.7048014542237226E-2</v>
      </c>
    </row>
    <row r="86" spans="2:13" x14ac:dyDescent="0.25">
      <c r="B86" s="162" t="s">
        <v>116</v>
      </c>
      <c r="C86" s="163">
        <v>15388</v>
      </c>
      <c r="D86" s="163">
        <v>17712</v>
      </c>
      <c r="E86" s="163">
        <v>6394</v>
      </c>
      <c r="F86" s="163">
        <v>21266</v>
      </c>
      <c r="G86" s="163">
        <v>31345</v>
      </c>
      <c r="H86" s="163">
        <v>45031</v>
      </c>
      <c r="I86" s="165">
        <f t="shared" si="47"/>
        <v>0.43662466103046738</v>
      </c>
      <c r="J86" s="164">
        <f t="shared" si="44"/>
        <v>1.5424006323396569</v>
      </c>
      <c r="K86" s="162">
        <f t="shared" si="45"/>
        <v>13686</v>
      </c>
      <c r="L86" s="163">
        <f t="shared" si="46"/>
        <v>27319</v>
      </c>
      <c r="M86" s="164">
        <f t="shared" si="43"/>
        <v>1.2560447379644272E-2</v>
      </c>
    </row>
    <row r="87" spans="2:13" x14ac:dyDescent="0.25">
      <c r="B87" s="162" t="s">
        <v>123</v>
      </c>
      <c r="C87" s="163">
        <v>6654</v>
      </c>
      <c r="D87" s="163">
        <v>5284</v>
      </c>
      <c r="E87" s="163">
        <v>1378</v>
      </c>
      <c r="F87" s="163">
        <v>4404</v>
      </c>
      <c r="G87" s="163">
        <v>5923</v>
      </c>
      <c r="H87" s="163">
        <v>10603</v>
      </c>
      <c r="I87" s="165">
        <f t="shared" si="47"/>
        <v>0.79014013169002184</v>
      </c>
      <c r="J87" s="164">
        <f t="shared" si="44"/>
        <v>1.0066237698713096</v>
      </c>
      <c r="K87" s="162">
        <f t="shared" si="45"/>
        <v>4680</v>
      </c>
      <c r="L87" s="163">
        <f t="shared" si="46"/>
        <v>5319</v>
      </c>
      <c r="M87" s="164">
        <f t="shared" si="43"/>
        <v>2.9574831464184272E-3</v>
      </c>
    </row>
    <row r="88" spans="2:13" x14ac:dyDescent="0.25">
      <c r="B88" s="162" t="s">
        <v>119</v>
      </c>
      <c r="C88" s="163">
        <v>5122</v>
      </c>
      <c r="D88" s="163">
        <v>4775</v>
      </c>
      <c r="E88" s="163">
        <v>1711</v>
      </c>
      <c r="F88" s="163">
        <v>4021</v>
      </c>
      <c r="G88" s="163">
        <v>5226</v>
      </c>
      <c r="H88" s="163">
        <v>6583</v>
      </c>
      <c r="I88" s="165">
        <f t="shared" si="47"/>
        <v>0.25966322234978945</v>
      </c>
      <c r="J88" s="164">
        <f t="shared" si="44"/>
        <v>0.37863874345549742</v>
      </c>
      <c r="K88" s="162">
        <f t="shared" si="45"/>
        <v>1357</v>
      </c>
      <c r="L88" s="163">
        <f t="shared" si="46"/>
        <v>1808</v>
      </c>
      <c r="M88" s="164">
        <f t="shared" si="43"/>
        <v>1.8361889609424227E-3</v>
      </c>
    </row>
    <row r="89" spans="2:13" x14ac:dyDescent="0.25">
      <c r="B89" s="162" t="s">
        <v>128</v>
      </c>
      <c r="C89" s="163">
        <v>2409</v>
      </c>
      <c r="D89" s="163">
        <v>2829</v>
      </c>
      <c r="E89" s="163">
        <v>1700</v>
      </c>
      <c r="F89" s="163">
        <v>2248</v>
      </c>
      <c r="G89" s="163">
        <v>2813</v>
      </c>
      <c r="H89" s="163">
        <v>2776</v>
      </c>
      <c r="I89" s="165">
        <f t="shared" si="47"/>
        <v>-1.315321720583007E-2</v>
      </c>
      <c r="J89" s="164">
        <f t="shared" si="44"/>
        <v>-1.8734535171438638E-2</v>
      </c>
      <c r="K89" s="162">
        <f t="shared" si="45"/>
        <v>-37</v>
      </c>
      <c r="L89" s="163">
        <f t="shared" si="46"/>
        <v>-53</v>
      </c>
      <c r="M89" s="164">
        <f t="shared" si="43"/>
        <v>7.7430663156253458E-4</v>
      </c>
    </row>
    <row r="90" spans="2:13" x14ac:dyDescent="0.25">
      <c r="B90" s="162" t="s">
        <v>131</v>
      </c>
      <c r="C90" s="163">
        <v>5374</v>
      </c>
      <c r="D90" s="163">
        <v>4552</v>
      </c>
      <c r="E90" s="163">
        <v>2305</v>
      </c>
      <c r="F90" s="163">
        <v>2283</v>
      </c>
      <c r="G90" s="163">
        <v>3032</v>
      </c>
      <c r="H90" s="163">
        <v>3380</v>
      </c>
      <c r="I90" s="165">
        <f t="shared" si="47"/>
        <v>0.11477572559366744</v>
      </c>
      <c r="J90" s="164">
        <f t="shared" si="44"/>
        <v>-0.25746924428822493</v>
      </c>
      <c r="K90" s="162">
        <f t="shared" si="45"/>
        <v>348</v>
      </c>
      <c r="L90" s="163">
        <f t="shared" si="46"/>
        <v>-1172</v>
      </c>
      <c r="M90" s="164">
        <f t="shared" si="43"/>
        <v>9.4277968828579504E-4</v>
      </c>
    </row>
    <row r="91" spans="2:13" x14ac:dyDescent="0.25">
      <c r="B91" s="168" t="s">
        <v>145</v>
      </c>
      <c r="C91" s="169">
        <f t="shared" ref="C91:H91" si="48">C83-SUM(C84:C90)</f>
        <v>80675</v>
      </c>
      <c r="D91" s="169">
        <f t="shared" si="48"/>
        <v>83164</v>
      </c>
      <c r="E91" s="169">
        <f t="shared" si="48"/>
        <v>26502</v>
      </c>
      <c r="F91" s="169">
        <f t="shared" si="48"/>
        <v>74147</v>
      </c>
      <c r="G91" s="169">
        <f t="shared" si="48"/>
        <v>96842</v>
      </c>
      <c r="H91" s="169">
        <f t="shared" si="48"/>
        <v>116455</v>
      </c>
      <c r="I91" s="171">
        <f t="shared" si="47"/>
        <v>0.20252576361496044</v>
      </c>
      <c r="J91" s="170">
        <f t="shared" si="44"/>
        <v>0.40030542061468899</v>
      </c>
      <c r="K91" s="168">
        <f>H91-G91</f>
        <v>19613</v>
      </c>
      <c r="L91" s="169">
        <f t="shared" si="46"/>
        <v>33291</v>
      </c>
      <c r="M91" s="170">
        <f t="shared" si="43"/>
        <v>3.2482665266071672E-2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43271</v>
      </c>
      <c r="D93" s="176">
        <f t="shared" ref="D93:H93" si="49">D94+D97</f>
        <v>44100</v>
      </c>
      <c r="E93" s="176">
        <f t="shared" si="49"/>
        <v>19059</v>
      </c>
      <c r="F93" s="176">
        <f t="shared" si="49"/>
        <v>41481</v>
      </c>
      <c r="G93" s="176">
        <f t="shared" si="49"/>
        <v>48608</v>
      </c>
      <c r="H93" s="176">
        <f t="shared" si="49"/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50">H93/H$9</f>
        <v>1.3024864001240677E-2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51">IFERROR(H94/D94-1,"-")</f>
        <v>-2.8233213143751268E-3</v>
      </c>
      <c r="K94" s="157">
        <f t="shared" ref="K94:K104" si="52">H94-G94</f>
        <v>-3370</v>
      </c>
      <c r="L94" s="158">
        <f t="shared" ref="L94:L105" si="53">H94-D94</f>
        <v>-83</v>
      </c>
      <c r="M94" s="159">
        <f t="shared" si="50"/>
        <v>8.1768007580171834E-3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51"/>
        <v>-0.37113260616038968</v>
      </c>
      <c r="K95" s="162">
        <f t="shared" si="52"/>
        <v>-1029</v>
      </c>
      <c r="L95" s="163">
        <f t="shared" si="53"/>
        <v>-5410</v>
      </c>
      <c r="M95" s="164">
        <f t="shared" si="50"/>
        <v>2.5569412433478944E-3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51"/>
        <v>0.35942244113082777</v>
      </c>
      <c r="K96" s="162">
        <f t="shared" si="52"/>
        <v>-2341</v>
      </c>
      <c r="L96" s="163">
        <f t="shared" si="53"/>
        <v>5327</v>
      </c>
      <c r="M96" s="164">
        <f t="shared" si="50"/>
        <v>5.6198595146692894E-3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51"/>
        <v>0.18222010610801243</v>
      </c>
      <c r="K97" s="157">
        <f t="shared" si="52"/>
        <v>1458</v>
      </c>
      <c r="L97" s="158">
        <f t="shared" si="53"/>
        <v>2679</v>
      </c>
      <c r="M97" s="159">
        <f t="shared" si="50"/>
        <v>4.8480632432234922E-3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54">IFERROR(H98/G98-1,"-")</f>
        <v>0.11464968152866239</v>
      </c>
      <c r="J98" s="164">
        <f t="shared" si="51"/>
        <v>0.28205128205128216</v>
      </c>
      <c r="K98" s="162">
        <f t="shared" si="52"/>
        <v>252</v>
      </c>
      <c r="L98" s="163">
        <f t="shared" si="53"/>
        <v>539</v>
      </c>
      <c r="M98" s="164">
        <f t="shared" si="50"/>
        <v>6.8337580955627158E-4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54"/>
        <v>0.14586933978568961</v>
      </c>
      <c r="J99" s="164">
        <f t="shared" si="51"/>
        <v>0.10869565217391308</v>
      </c>
      <c r="K99" s="162">
        <f t="shared" si="52"/>
        <v>422</v>
      </c>
      <c r="L99" s="163">
        <f t="shared" si="53"/>
        <v>325</v>
      </c>
      <c r="M99" s="164">
        <f t="shared" si="50"/>
        <v>9.2464930966491431E-4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54"/>
        <v>-2.9082774049216997E-2</v>
      </c>
      <c r="J100" s="164">
        <f t="shared" si="51"/>
        <v>-3.1867431485022357E-2</v>
      </c>
      <c r="K100" s="162">
        <f t="shared" si="52"/>
        <v>-91</v>
      </c>
      <c r="L100" s="163">
        <f t="shared" si="53"/>
        <v>-100</v>
      </c>
      <c r="M100" s="164">
        <f t="shared" si="50"/>
        <v>8.4738600384977672E-4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54"/>
        <v>9.704641350210963E-2</v>
      </c>
      <c r="J101" s="164">
        <f t="shared" si="51"/>
        <v>0.52046783625730986</v>
      </c>
      <c r="K101" s="162">
        <f t="shared" si="52"/>
        <v>69</v>
      </c>
      <c r="L101" s="163">
        <f t="shared" si="53"/>
        <v>267</v>
      </c>
      <c r="M101" s="164">
        <f t="shared" si="50"/>
        <v>2.1756454345056808E-4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54"/>
        <v>0.49356223175965663</v>
      </c>
      <c r="J102" s="164">
        <f t="shared" si="51"/>
        <v>0.74</v>
      </c>
      <c r="K102" s="162">
        <f t="shared" si="52"/>
        <v>230</v>
      </c>
      <c r="L102" s="163">
        <f t="shared" si="53"/>
        <v>296</v>
      </c>
      <c r="M102" s="164">
        <f t="shared" si="50"/>
        <v>1.9413451569435305E-4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54"/>
        <v>0.6785714285714286</v>
      </c>
      <c r="J103" s="164">
        <f t="shared" si="51"/>
        <v>0.57983193277310918</v>
      </c>
      <c r="K103" s="162">
        <f t="shared" si="52"/>
        <v>76</v>
      </c>
      <c r="L103" s="163">
        <f t="shared" si="53"/>
        <v>69</v>
      </c>
      <c r="M103" s="164">
        <f t="shared" si="50"/>
        <v>5.2438633549624101E-5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54"/>
        <v>0.49514563106796117</v>
      </c>
      <c r="J104" s="164">
        <f t="shared" si="51"/>
        <v>0.83333333333333326</v>
      </c>
      <c r="K104" s="162">
        <f t="shared" si="52"/>
        <v>102</v>
      </c>
      <c r="L104" s="163">
        <f t="shared" si="53"/>
        <v>140</v>
      </c>
      <c r="M104" s="164">
        <f t="shared" si="50"/>
        <v>8.5910101772788421E-5</v>
      </c>
    </row>
    <row r="105" spans="2:13" x14ac:dyDescent="0.25">
      <c r="B105" s="168" t="s">
        <v>145</v>
      </c>
      <c r="C105" s="169">
        <f t="shared" ref="C105:H105" si="55">C97-SUM(C98:C104)</f>
        <v>5712</v>
      </c>
      <c r="D105" s="169">
        <f t="shared" si="55"/>
        <v>5463</v>
      </c>
      <c r="E105" s="169">
        <f t="shared" si="55"/>
        <v>1974</v>
      </c>
      <c r="F105" s="169">
        <f t="shared" si="55"/>
        <v>4992</v>
      </c>
      <c r="G105" s="169">
        <f t="shared" si="55"/>
        <v>6208</v>
      </c>
      <c r="H105" s="169">
        <f t="shared" si="55"/>
        <v>6606</v>
      </c>
      <c r="I105" s="171">
        <f t="shared" si="54"/>
        <v>6.4110824742268147E-2</v>
      </c>
      <c r="J105" s="170">
        <f t="shared" si="51"/>
        <v>0.20922570016474462</v>
      </c>
      <c r="K105" s="168">
        <f>H105-G105</f>
        <v>398</v>
      </c>
      <c r="L105" s="169">
        <f t="shared" si="53"/>
        <v>1143</v>
      </c>
      <c r="M105" s="170">
        <f t="shared" si="50"/>
        <v>1.8426043256851959E-3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71175</v>
      </c>
      <c r="D107" s="176">
        <f t="shared" ref="D107:H107" si="56">D108+D111</f>
        <v>70163</v>
      </c>
      <c r="E107" s="176">
        <f t="shared" si="56"/>
        <v>50483</v>
      </c>
      <c r="F107" s="176">
        <f t="shared" si="56"/>
        <v>142029</v>
      </c>
      <c r="G107" s="176">
        <f t="shared" si="56"/>
        <v>186898</v>
      </c>
      <c r="H107" s="176">
        <f t="shared" si="56"/>
        <v>175551</v>
      </c>
      <c r="I107" s="177">
        <f>IFERROR(H107/G107-1,"-")</f>
        <v>-6.0712260163297671E-2</v>
      </c>
      <c r="J107" s="177">
        <f>IFERROR(H107/D107-1,"-")</f>
        <v>1.5020452375183502</v>
      </c>
      <c r="K107" s="176">
        <f>H107-G107</f>
        <v>-11347</v>
      </c>
      <c r="L107" s="176">
        <f>H107-D107</f>
        <v>105388</v>
      </c>
      <c r="M107" s="177">
        <f t="shared" ref="M107:M119" si="57">H107/H$9</f>
        <v>4.8966247650372663E-2</v>
      </c>
    </row>
    <row r="108" spans="2:13" x14ac:dyDescent="0.25">
      <c r="B108" s="157" t="s">
        <v>97</v>
      </c>
      <c r="C108" s="158">
        <v>13871</v>
      </c>
      <c r="D108" s="158">
        <v>14754</v>
      </c>
      <c r="E108" s="158">
        <v>24639</v>
      </c>
      <c r="F108" s="158">
        <v>35155</v>
      </c>
      <c r="G108" s="158">
        <v>42777</v>
      </c>
      <c r="H108" s="158">
        <v>38573</v>
      </c>
      <c r="I108" s="160">
        <f>IFERROR(H108/G108-1,"-")</f>
        <v>-9.8277111531897998E-2</v>
      </c>
      <c r="J108" s="159">
        <f t="shared" ref="J108:J119" si="58">IFERROR(H108/D108-1,"-")</f>
        <v>1.6144096516198996</v>
      </c>
      <c r="K108" s="157">
        <f t="shared" ref="K108:K118" si="59">H108-G108</f>
        <v>-4204</v>
      </c>
      <c r="L108" s="158">
        <f t="shared" ref="L108:L119" si="60">H108-D108</f>
        <v>23819</v>
      </c>
      <c r="M108" s="159">
        <f t="shared" si="57"/>
        <v>1.0759124531434312E-2</v>
      </c>
    </row>
    <row r="109" spans="2:13" x14ac:dyDescent="0.25">
      <c r="B109" s="162" t="s">
        <v>103</v>
      </c>
      <c r="C109" s="163">
        <v>2462</v>
      </c>
      <c r="D109" s="163">
        <v>2706</v>
      </c>
      <c r="E109" s="163">
        <v>1147</v>
      </c>
      <c r="F109" s="163">
        <v>9838</v>
      </c>
      <c r="G109" s="163">
        <v>13530</v>
      </c>
      <c r="H109" s="163">
        <v>11111</v>
      </c>
      <c r="I109" s="165">
        <f>IFERROR(H109/G109-1,"-")</f>
        <v>-0.17878787878787883</v>
      </c>
      <c r="J109" s="164">
        <f t="shared" si="58"/>
        <v>3.1060606060606064</v>
      </c>
      <c r="K109" s="162">
        <f t="shared" si="59"/>
        <v>-2419</v>
      </c>
      <c r="L109" s="163">
        <f t="shared" si="60"/>
        <v>8405</v>
      </c>
      <c r="M109" s="164">
        <f t="shared" si="57"/>
        <v>3.0991790285631563E-3</v>
      </c>
    </row>
    <row r="110" spans="2:13" x14ac:dyDescent="0.25">
      <c r="B110" s="162" t="s">
        <v>100</v>
      </c>
      <c r="C110" s="163">
        <v>11409</v>
      </c>
      <c r="D110" s="163">
        <v>12048</v>
      </c>
      <c r="E110" s="163">
        <v>23492</v>
      </c>
      <c r="F110" s="163">
        <v>25317</v>
      </c>
      <c r="G110" s="163">
        <v>29247</v>
      </c>
      <c r="H110" s="163">
        <v>27462</v>
      </c>
      <c r="I110" s="165">
        <f>IFERROR(H110/G110-1,"-")</f>
        <v>-6.1031900707764875E-2</v>
      </c>
      <c r="J110" s="164">
        <f t="shared" si="58"/>
        <v>1.279382470119522</v>
      </c>
      <c r="K110" s="162">
        <f t="shared" si="59"/>
        <v>-1785</v>
      </c>
      <c r="L110" s="163">
        <f t="shared" si="60"/>
        <v>15414</v>
      </c>
      <c r="M110" s="164">
        <f t="shared" si="57"/>
        <v>7.6599455028711549E-3</v>
      </c>
    </row>
    <row r="111" spans="2:13" x14ac:dyDescent="0.25">
      <c r="B111" s="157" t="s">
        <v>107</v>
      </c>
      <c r="C111" s="158">
        <v>57304</v>
      </c>
      <c r="D111" s="158">
        <v>55409</v>
      </c>
      <c r="E111" s="158">
        <v>25844</v>
      </c>
      <c r="F111" s="158">
        <v>106874</v>
      </c>
      <c r="G111" s="158">
        <v>144121</v>
      </c>
      <c r="H111" s="158">
        <v>136978</v>
      </c>
      <c r="I111" s="160">
        <f>IFERROR(H111/G111-1,"-")</f>
        <v>-4.9562520382178898E-2</v>
      </c>
      <c r="J111" s="159">
        <f t="shared" si="58"/>
        <v>1.4721254669818982</v>
      </c>
      <c r="K111" s="157">
        <f t="shared" si="59"/>
        <v>-7143</v>
      </c>
      <c r="L111" s="158">
        <f t="shared" si="60"/>
        <v>81569</v>
      </c>
      <c r="M111" s="159">
        <f t="shared" si="57"/>
        <v>3.8207123118938355E-2</v>
      </c>
    </row>
    <row r="112" spans="2:13" x14ac:dyDescent="0.25">
      <c r="B112" s="162" t="s">
        <v>110</v>
      </c>
      <c r="C112" s="163">
        <v>30373</v>
      </c>
      <c r="D112" s="163">
        <v>31174</v>
      </c>
      <c r="E112" s="163">
        <v>12927</v>
      </c>
      <c r="F112" s="163">
        <v>65016</v>
      </c>
      <c r="G112" s="163">
        <v>96402</v>
      </c>
      <c r="H112" s="163">
        <v>85963</v>
      </c>
      <c r="I112" s="165">
        <f t="shared" ref="I112:I119" si="61">IFERROR(H112/G112-1,"-")</f>
        <v>-0.10828613514242447</v>
      </c>
      <c r="J112" s="164">
        <f t="shared" si="58"/>
        <v>1.7575222942195419</v>
      </c>
      <c r="K112" s="162">
        <f t="shared" si="59"/>
        <v>-10439</v>
      </c>
      <c r="L112" s="163">
        <f t="shared" si="60"/>
        <v>54789</v>
      </c>
      <c r="M112" s="164">
        <f t="shared" si="57"/>
        <v>2.3977565190565622E-2</v>
      </c>
    </row>
    <row r="113" spans="2:13" x14ac:dyDescent="0.25">
      <c r="B113" s="162" t="s">
        <v>113</v>
      </c>
      <c r="C113" s="163">
        <v>4296</v>
      </c>
      <c r="D113" s="163">
        <v>3683</v>
      </c>
      <c r="E113" s="163">
        <v>1947</v>
      </c>
      <c r="F113" s="163">
        <v>4475</v>
      </c>
      <c r="G113" s="163">
        <v>5824</v>
      </c>
      <c r="H113" s="163">
        <v>5696</v>
      </c>
      <c r="I113" s="165">
        <f t="shared" si="61"/>
        <v>-2.1978021978022011E-2</v>
      </c>
      <c r="J113" s="164">
        <f t="shared" si="58"/>
        <v>0.54656530002715176</v>
      </c>
      <c r="K113" s="162">
        <f t="shared" si="59"/>
        <v>-128</v>
      </c>
      <c r="L113" s="163">
        <f t="shared" si="60"/>
        <v>2013</v>
      </c>
      <c r="M113" s="164">
        <f t="shared" si="57"/>
        <v>1.5887790249928663E-3</v>
      </c>
    </row>
    <row r="114" spans="2:13" x14ac:dyDescent="0.25">
      <c r="B114" s="162" t="s">
        <v>116</v>
      </c>
      <c r="C114" s="163">
        <v>10141</v>
      </c>
      <c r="D114" s="163">
        <v>8493</v>
      </c>
      <c r="E114" s="163">
        <v>1655</v>
      </c>
      <c r="F114" s="163">
        <v>7171</v>
      </c>
      <c r="G114" s="163">
        <v>10604</v>
      </c>
      <c r="H114" s="163">
        <v>10822</v>
      </c>
      <c r="I114" s="165">
        <f t="shared" si="61"/>
        <v>2.0558279894379528E-2</v>
      </c>
      <c r="J114" s="164">
        <f t="shared" si="58"/>
        <v>0.2742258330389733</v>
      </c>
      <c r="K114" s="162">
        <f t="shared" si="59"/>
        <v>218</v>
      </c>
      <c r="L114" s="163">
        <f t="shared" si="60"/>
        <v>2329</v>
      </c>
      <c r="M114" s="164">
        <f t="shared" si="57"/>
        <v>3.0185685759257022E-3</v>
      </c>
    </row>
    <row r="115" spans="2:13" x14ac:dyDescent="0.25">
      <c r="B115" s="162" t="s">
        <v>123</v>
      </c>
      <c r="C115" s="163">
        <v>1276</v>
      </c>
      <c r="D115" s="163">
        <v>916</v>
      </c>
      <c r="E115" s="163">
        <v>939</v>
      </c>
      <c r="F115" s="163">
        <v>4742</v>
      </c>
      <c r="G115" s="163">
        <v>4787</v>
      </c>
      <c r="H115" s="163">
        <v>4724</v>
      </c>
      <c r="I115" s="165">
        <f t="shared" si="61"/>
        <v>-1.3160643409233286E-2</v>
      </c>
      <c r="J115" s="164">
        <f t="shared" si="58"/>
        <v>4.1572052401746724</v>
      </c>
      <c r="K115" s="162">
        <f t="shared" si="59"/>
        <v>-63</v>
      </c>
      <c r="L115" s="163">
        <f t="shared" si="60"/>
        <v>3808</v>
      </c>
      <c r="M115" s="164">
        <f t="shared" si="57"/>
        <v>1.3176601323852354E-3</v>
      </c>
    </row>
    <row r="116" spans="2:13" x14ac:dyDescent="0.25">
      <c r="B116" s="162" t="s">
        <v>119</v>
      </c>
      <c r="C116" s="163">
        <v>2573</v>
      </c>
      <c r="D116" s="163">
        <v>2544</v>
      </c>
      <c r="E116" s="163">
        <v>2434</v>
      </c>
      <c r="F116" s="163">
        <v>3767</v>
      </c>
      <c r="G116" s="163">
        <v>4010</v>
      </c>
      <c r="H116" s="163">
        <v>3847</v>
      </c>
      <c r="I116" s="165">
        <f t="shared" si="61"/>
        <v>-4.0648379052369066E-2</v>
      </c>
      <c r="J116" s="164">
        <f t="shared" si="58"/>
        <v>0.51218553459119498</v>
      </c>
      <c r="K116" s="162">
        <f t="shared" si="59"/>
        <v>-163</v>
      </c>
      <c r="L116" s="163">
        <f t="shared" si="60"/>
        <v>1303</v>
      </c>
      <c r="M116" s="164">
        <f t="shared" si="57"/>
        <v>1.0730394854542762E-3</v>
      </c>
    </row>
    <row r="117" spans="2:13" x14ac:dyDescent="0.25">
      <c r="B117" s="162" t="s">
        <v>128</v>
      </c>
      <c r="C117" s="163">
        <v>340</v>
      </c>
      <c r="D117" s="163">
        <v>268</v>
      </c>
      <c r="E117" s="163">
        <v>223</v>
      </c>
      <c r="F117" s="163">
        <v>839</v>
      </c>
      <c r="G117" s="163">
        <v>884</v>
      </c>
      <c r="H117" s="163">
        <v>877</v>
      </c>
      <c r="I117" s="165">
        <f t="shared" si="61"/>
        <v>-7.9185520361990669E-3</v>
      </c>
      <c r="J117" s="164">
        <f t="shared" si="58"/>
        <v>2.2723880597014925</v>
      </c>
      <c r="K117" s="162">
        <f t="shared" si="59"/>
        <v>-7</v>
      </c>
      <c r="L117" s="163">
        <f t="shared" si="60"/>
        <v>609</v>
      </c>
      <c r="M117" s="164">
        <f t="shared" si="57"/>
        <v>2.4462064693095924E-4</v>
      </c>
    </row>
    <row r="118" spans="2:13" x14ac:dyDescent="0.25">
      <c r="B118" s="162" t="s">
        <v>131</v>
      </c>
      <c r="C118" s="163">
        <v>930</v>
      </c>
      <c r="D118" s="163">
        <v>744</v>
      </c>
      <c r="E118" s="163">
        <v>542</v>
      </c>
      <c r="F118" s="163">
        <v>689</v>
      </c>
      <c r="G118" s="163">
        <v>435</v>
      </c>
      <c r="H118" s="163">
        <v>1083</v>
      </c>
      <c r="I118" s="165">
        <f t="shared" si="61"/>
        <v>1.489655172413793</v>
      </c>
      <c r="J118" s="164">
        <f t="shared" si="58"/>
        <v>0.45564516129032251</v>
      </c>
      <c r="K118" s="162">
        <f t="shared" si="59"/>
        <v>648</v>
      </c>
      <c r="L118" s="163">
        <f t="shared" si="60"/>
        <v>339</v>
      </c>
      <c r="M118" s="164">
        <f t="shared" si="57"/>
        <v>3.0208000071405797E-4</v>
      </c>
    </row>
    <row r="119" spans="2:13" x14ac:dyDescent="0.25">
      <c r="B119" s="168" t="s">
        <v>145</v>
      </c>
      <c r="C119" s="169">
        <f t="shared" ref="C119:H119" si="62">C111-SUM(C112:C118)</f>
        <v>7375</v>
      </c>
      <c r="D119" s="169">
        <f t="shared" si="62"/>
        <v>7587</v>
      </c>
      <c r="E119" s="169">
        <f t="shared" si="62"/>
        <v>5177</v>
      </c>
      <c r="F119" s="169">
        <f t="shared" si="62"/>
        <v>20175</v>
      </c>
      <c r="G119" s="169">
        <f t="shared" si="62"/>
        <v>21175</v>
      </c>
      <c r="H119" s="169">
        <f t="shared" si="62"/>
        <v>23966</v>
      </c>
      <c r="I119" s="171">
        <f t="shared" si="61"/>
        <v>0.13180637544273899</v>
      </c>
      <c r="J119" s="170">
        <f t="shared" si="58"/>
        <v>2.1588243047317781</v>
      </c>
      <c r="K119" s="168">
        <f>H119-G119</f>
        <v>2791</v>
      </c>
      <c r="L119" s="169">
        <f t="shared" si="60"/>
        <v>16379</v>
      </c>
      <c r="M119" s="170">
        <f t="shared" si="57"/>
        <v>6.6848100619696345E-3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189870</v>
      </c>
      <c r="D121" s="176">
        <f t="shared" ref="D121:H121" si="63">D122+D125</f>
        <v>177807</v>
      </c>
      <c r="E121" s="176">
        <f t="shared" si="63"/>
        <v>76350</v>
      </c>
      <c r="F121" s="176">
        <f t="shared" si="63"/>
        <v>179915</v>
      </c>
      <c r="G121" s="176">
        <f t="shared" si="63"/>
        <v>194865</v>
      </c>
      <c r="H121" s="176">
        <f t="shared" si="63"/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64">H121/H$9</f>
        <v>5.6108501111392206E-2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65">IFERROR(H122/D122-1,"-")</f>
        <v>0.30658239681346156</v>
      </c>
      <c r="K122" s="157">
        <f t="shared" ref="K122:K132" si="66">H122-G122</f>
        <v>6300</v>
      </c>
      <c r="L122" s="158">
        <f t="shared" ref="L122:L133" si="67">H122-D122</f>
        <v>30172</v>
      </c>
      <c r="M122" s="159">
        <f t="shared" si="64"/>
        <v>3.5866351774531728E-2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65"/>
        <v>0.25084114395577983</v>
      </c>
      <c r="K123" s="162">
        <f t="shared" si="66"/>
        <v>6741</v>
      </c>
      <c r="L123" s="163">
        <f t="shared" si="67"/>
        <v>12525</v>
      </c>
      <c r="M123" s="164">
        <f t="shared" si="64"/>
        <v>1.7421062423451449E-2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65"/>
        <v>0.36399075945711812</v>
      </c>
      <c r="K124" s="162">
        <f t="shared" si="66"/>
        <v>-441</v>
      </c>
      <c r="L124" s="163">
        <f t="shared" si="67"/>
        <v>17647</v>
      </c>
      <c r="M124" s="164">
        <f t="shared" si="64"/>
        <v>1.8445289351080276E-2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65"/>
        <v>-8.5926970891640364E-2</v>
      </c>
      <c r="K125" s="157">
        <f t="shared" si="66"/>
        <v>-8</v>
      </c>
      <c r="L125" s="158">
        <f t="shared" si="67"/>
        <v>-6822</v>
      </c>
      <c r="M125" s="159">
        <f t="shared" si="64"/>
        <v>2.0242149336860481E-2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68">IFERROR(H126/G126-1,"-")</f>
        <v>-0.10882913402498418</v>
      </c>
      <c r="J126" s="164">
        <f t="shared" si="65"/>
        <v>1.2996389891696714E-2</v>
      </c>
      <c r="K126" s="162">
        <f t="shared" si="66"/>
        <v>-1028</v>
      </c>
      <c r="L126" s="163">
        <f t="shared" si="67"/>
        <v>108</v>
      </c>
      <c r="M126" s="164">
        <f t="shared" si="64"/>
        <v>2.3480234958549772E-3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68"/>
        <v>-4.6749379652605505E-2</v>
      </c>
      <c r="J127" s="164">
        <f t="shared" si="65"/>
        <v>0.32177263969171488</v>
      </c>
      <c r="K127" s="162">
        <f t="shared" si="66"/>
        <v>-471</v>
      </c>
      <c r="L127" s="163">
        <f t="shared" si="67"/>
        <v>2338</v>
      </c>
      <c r="M127" s="164">
        <f t="shared" si="64"/>
        <v>2.6788331734605843E-3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68"/>
        <v>-1.759614020150424E-2</v>
      </c>
      <c r="J128" s="164">
        <f t="shared" si="65"/>
        <v>0.26193948231862918</v>
      </c>
      <c r="K128" s="162">
        <f t="shared" si="66"/>
        <v>-124</v>
      </c>
      <c r="L128" s="163">
        <f t="shared" si="67"/>
        <v>1437</v>
      </c>
      <c r="M128" s="164">
        <f t="shared" si="64"/>
        <v>1.9310247875747215E-3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68"/>
        <v>-0.1164717348927875</v>
      </c>
      <c r="J129" s="164">
        <f t="shared" si="65"/>
        <v>0.36726998491704377</v>
      </c>
      <c r="K129" s="162">
        <f t="shared" si="66"/>
        <v>-239</v>
      </c>
      <c r="L129" s="163">
        <f t="shared" si="67"/>
        <v>487</v>
      </c>
      <c r="M129" s="164">
        <f t="shared" si="64"/>
        <v>5.0569809907164093E-4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68"/>
        <v>7.8855547801814474E-2</v>
      </c>
      <c r="J130" s="164">
        <f t="shared" si="65"/>
        <v>0.3609154929577465</v>
      </c>
      <c r="K130" s="162">
        <f t="shared" si="66"/>
        <v>113</v>
      </c>
      <c r="L130" s="163">
        <f t="shared" si="67"/>
        <v>410</v>
      </c>
      <c r="M130" s="164">
        <f t="shared" si="64"/>
        <v>4.3122408227510032E-4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68"/>
        <v>8.4016393442623016E-2</v>
      </c>
      <c r="J131" s="164">
        <f t="shared" si="65"/>
        <v>-0.14401294498381878</v>
      </c>
      <c r="K131" s="162">
        <f t="shared" si="66"/>
        <v>82</v>
      </c>
      <c r="L131" s="163">
        <f t="shared" si="67"/>
        <v>-178</v>
      </c>
      <c r="M131" s="164">
        <f t="shared" si="64"/>
        <v>2.9510677816756544E-4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68"/>
        <v>-8.3610188261351026E-2</v>
      </c>
      <c r="J132" s="164">
        <f t="shared" si="65"/>
        <v>-0.14822439526505404</v>
      </c>
      <c r="K132" s="162">
        <f t="shared" si="66"/>
        <v>-151</v>
      </c>
      <c r="L132" s="163">
        <f t="shared" si="67"/>
        <v>-288</v>
      </c>
      <c r="M132" s="164">
        <f t="shared" si="64"/>
        <v>4.6162733257780789E-4</v>
      </c>
    </row>
    <row r="133" spans="2:13" x14ac:dyDescent="0.25">
      <c r="B133" s="168" t="s">
        <v>145</v>
      </c>
      <c r="C133" s="169">
        <f t="shared" ref="C133:H133" si="69">C125-SUM(C126:C132)</f>
        <v>46965</v>
      </c>
      <c r="D133" s="169">
        <f t="shared" si="69"/>
        <v>52690</v>
      </c>
      <c r="E133" s="169">
        <f t="shared" si="69"/>
        <v>21444</v>
      </c>
      <c r="F133" s="169">
        <f t="shared" si="69"/>
        <v>42387</v>
      </c>
      <c r="G133" s="169">
        <f t="shared" si="69"/>
        <v>39744</v>
      </c>
      <c r="H133" s="169">
        <f t="shared" si="69"/>
        <v>41554</v>
      </c>
      <c r="I133" s="171">
        <f t="shared" si="68"/>
        <v>4.5541465378421853E-2</v>
      </c>
      <c r="J133" s="170">
        <f t="shared" si="65"/>
        <v>-0.21134940216359843</v>
      </c>
      <c r="K133" s="168">
        <f>H133-G133</f>
        <v>1810</v>
      </c>
      <c r="L133" s="169">
        <f t="shared" si="67"/>
        <v>-11136</v>
      </c>
      <c r="M133" s="170">
        <f t="shared" si="64"/>
        <v>1.1590611587878085E-2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145616</v>
      </c>
      <c r="D135" s="176">
        <f t="shared" ref="D135:H135" si="70">D136+D139</f>
        <v>150827</v>
      </c>
      <c r="E135" s="176">
        <f t="shared" si="70"/>
        <v>61204</v>
      </c>
      <c r="F135" s="176">
        <f t="shared" si="70"/>
        <v>175993</v>
      </c>
      <c r="G135" s="176">
        <f t="shared" si="70"/>
        <v>189498</v>
      </c>
      <c r="H135" s="176">
        <f t="shared" si="70"/>
        <v>198882</v>
      </c>
      <c r="I135" s="177">
        <f>IFERROR(H135/G135-1,"-")</f>
        <v>4.9520311560016461E-2</v>
      </c>
      <c r="J135" s="177">
        <f>IFERROR(H135/D135-1,"-")</f>
        <v>0.31861006318497354</v>
      </c>
      <c r="K135" s="176">
        <f>H135-G135</f>
        <v>9384</v>
      </c>
      <c r="L135" s="176">
        <f>H135-D135</f>
        <v>48055</v>
      </c>
      <c r="M135" s="177">
        <f t="shared" ref="M135:M147" si="71">H135/H$9</f>
        <v>5.5473937859661385E-2</v>
      </c>
    </row>
    <row r="136" spans="2:13" x14ac:dyDescent="0.25">
      <c r="B136" s="157" t="s">
        <v>97</v>
      </c>
      <c r="C136" s="158">
        <v>29485</v>
      </c>
      <c r="D136" s="158">
        <v>31967</v>
      </c>
      <c r="E136" s="158">
        <v>15140</v>
      </c>
      <c r="F136" s="158">
        <v>19155</v>
      </c>
      <c r="G136" s="158">
        <v>20702</v>
      </c>
      <c r="H136" s="158">
        <v>19404</v>
      </c>
      <c r="I136" s="160">
        <f>IFERROR(H136/G136-1,"-")</f>
        <v>-6.269925611052074E-2</v>
      </c>
      <c r="J136" s="159">
        <f t="shared" ref="J136:J147" si="72">IFERROR(H136/D136-1,"-")</f>
        <v>-0.3929990302499452</v>
      </c>
      <c r="K136" s="157">
        <f t="shared" ref="K136:K146" si="73">H136-G136</f>
        <v>-1298</v>
      </c>
      <c r="L136" s="158">
        <f t="shared" ref="L136:L147" si="74">H136-D136</f>
        <v>-12563</v>
      </c>
      <c r="M136" s="159">
        <f t="shared" si="71"/>
        <v>5.4123364116856702E-3</v>
      </c>
    </row>
    <row r="137" spans="2:13" x14ac:dyDescent="0.25">
      <c r="B137" s="162" t="s">
        <v>103</v>
      </c>
      <c r="C137" s="163">
        <v>19004</v>
      </c>
      <c r="D137" s="163">
        <v>15940</v>
      </c>
      <c r="E137" s="163">
        <v>10601</v>
      </c>
      <c r="F137" s="163">
        <v>13341</v>
      </c>
      <c r="G137" s="163">
        <v>13432</v>
      </c>
      <c r="H137" s="163">
        <v>12529</v>
      </c>
      <c r="I137" s="165">
        <f>IFERROR(H137/G137-1,"-")</f>
        <v>-6.722751637879687E-2</v>
      </c>
      <c r="J137" s="164">
        <f t="shared" si="72"/>
        <v>-0.21398996235884571</v>
      </c>
      <c r="K137" s="162">
        <f t="shared" si="73"/>
        <v>-903</v>
      </c>
      <c r="L137" s="163">
        <f t="shared" si="74"/>
        <v>-3411</v>
      </c>
      <c r="M137" s="164">
        <f t="shared" si="71"/>
        <v>3.4947002114002149E-3</v>
      </c>
    </row>
    <row r="138" spans="2:13" x14ac:dyDescent="0.25">
      <c r="B138" s="162" t="s">
        <v>100</v>
      </c>
      <c r="C138" s="163">
        <v>10481</v>
      </c>
      <c r="D138" s="163">
        <v>16027</v>
      </c>
      <c r="E138" s="163">
        <v>4539</v>
      </c>
      <c r="F138" s="163">
        <v>5814</v>
      </c>
      <c r="G138" s="163">
        <v>7270</v>
      </c>
      <c r="H138" s="163">
        <v>6875</v>
      </c>
      <c r="I138" s="165">
        <f>IFERROR(H138/G138-1,"-")</f>
        <v>-5.4332874828060485E-2</v>
      </c>
      <c r="J138" s="164">
        <f t="shared" si="72"/>
        <v>-0.57103637611530544</v>
      </c>
      <c r="K138" s="162">
        <f t="shared" si="73"/>
        <v>-395</v>
      </c>
      <c r="L138" s="163">
        <f t="shared" si="74"/>
        <v>-9152</v>
      </c>
      <c r="M138" s="164">
        <f t="shared" si="71"/>
        <v>1.9176362002854559E-3</v>
      </c>
    </row>
    <row r="139" spans="2:13" x14ac:dyDescent="0.25">
      <c r="B139" s="157" t="s">
        <v>107</v>
      </c>
      <c r="C139" s="158">
        <v>116131</v>
      </c>
      <c r="D139" s="158">
        <v>118860</v>
      </c>
      <c r="E139" s="158">
        <v>46064</v>
      </c>
      <c r="F139" s="158">
        <v>156838</v>
      </c>
      <c r="G139" s="158">
        <v>168796</v>
      </c>
      <c r="H139" s="158">
        <v>179478</v>
      </c>
      <c r="I139" s="160">
        <f>IFERROR(H139/G139-1,"-")</f>
        <v>6.3283490130097819E-2</v>
      </c>
      <c r="J139" s="159">
        <f t="shared" si="72"/>
        <v>0.50999495204442202</v>
      </c>
      <c r="K139" s="157">
        <f t="shared" si="73"/>
        <v>10682</v>
      </c>
      <c r="L139" s="158">
        <f t="shared" si="74"/>
        <v>60618</v>
      </c>
      <c r="M139" s="159">
        <f t="shared" si="71"/>
        <v>5.0061601447975716E-2</v>
      </c>
    </row>
    <row r="140" spans="2:13" x14ac:dyDescent="0.25">
      <c r="B140" s="162" t="s">
        <v>110</v>
      </c>
      <c r="C140" s="163">
        <v>55872</v>
      </c>
      <c r="D140" s="163">
        <v>57486</v>
      </c>
      <c r="E140" s="163">
        <v>16430</v>
      </c>
      <c r="F140" s="163">
        <v>69295</v>
      </c>
      <c r="G140" s="163">
        <v>74658</v>
      </c>
      <c r="H140" s="163">
        <v>82176</v>
      </c>
      <c r="I140" s="165">
        <f t="shared" ref="I140:I147" si="75">IFERROR(H140/G140-1,"-")</f>
        <v>0.10069918829864188</v>
      </c>
      <c r="J140" s="164">
        <f t="shared" si="72"/>
        <v>0.42949587725707139</v>
      </c>
      <c r="K140" s="162">
        <f t="shared" si="73"/>
        <v>7518</v>
      </c>
      <c r="L140" s="163">
        <f t="shared" si="74"/>
        <v>24690</v>
      </c>
      <c r="M140" s="164">
        <f t="shared" si="71"/>
        <v>2.2921261439222927E-2</v>
      </c>
    </row>
    <row r="141" spans="2:13" x14ac:dyDescent="0.25">
      <c r="B141" s="162" t="s">
        <v>113</v>
      </c>
      <c r="C141" s="163">
        <v>10049</v>
      </c>
      <c r="D141" s="163">
        <v>10224</v>
      </c>
      <c r="E141" s="163">
        <v>3774</v>
      </c>
      <c r="F141" s="163">
        <v>10229</v>
      </c>
      <c r="G141" s="163">
        <v>14581</v>
      </c>
      <c r="H141" s="163">
        <v>15040</v>
      </c>
      <c r="I141" s="165">
        <f t="shared" si="75"/>
        <v>3.1479322405870702E-2</v>
      </c>
      <c r="J141" s="164">
        <f t="shared" si="72"/>
        <v>0.47104851330203434</v>
      </c>
      <c r="K141" s="162">
        <f t="shared" si="73"/>
        <v>459</v>
      </c>
      <c r="L141" s="163">
        <f t="shared" si="74"/>
        <v>4816</v>
      </c>
      <c r="M141" s="164">
        <f t="shared" si="71"/>
        <v>4.1950906839699278E-3</v>
      </c>
    </row>
    <row r="142" spans="2:13" x14ac:dyDescent="0.25">
      <c r="B142" s="162" t="s">
        <v>116</v>
      </c>
      <c r="C142" s="163">
        <v>14884</v>
      </c>
      <c r="D142" s="163">
        <v>14249</v>
      </c>
      <c r="E142" s="163">
        <v>4896</v>
      </c>
      <c r="F142" s="163">
        <v>20164</v>
      </c>
      <c r="G142" s="163">
        <v>18188</v>
      </c>
      <c r="H142" s="163">
        <v>18331</v>
      </c>
      <c r="I142" s="165">
        <f t="shared" si="75"/>
        <v>7.8623268088848786E-3</v>
      </c>
      <c r="J142" s="164">
        <f t="shared" si="72"/>
        <v>0.28647624394694371</v>
      </c>
      <c r="K142" s="162">
        <f t="shared" si="73"/>
        <v>143</v>
      </c>
      <c r="L142" s="163">
        <f t="shared" si="74"/>
        <v>4082</v>
      </c>
      <c r="M142" s="164">
        <f t="shared" si="71"/>
        <v>5.11304569999021E-3</v>
      </c>
    </row>
    <row r="143" spans="2:13" x14ac:dyDescent="0.25">
      <c r="B143" s="162" t="s">
        <v>123</v>
      </c>
      <c r="C143" s="163">
        <v>2455</v>
      </c>
      <c r="D143" s="163">
        <v>2161</v>
      </c>
      <c r="E143" s="163">
        <v>581</v>
      </c>
      <c r="F143" s="163">
        <v>7219</v>
      </c>
      <c r="G143" s="163">
        <v>6236</v>
      </c>
      <c r="H143" s="163">
        <v>4335</v>
      </c>
      <c r="I143" s="165">
        <f t="shared" si="75"/>
        <v>-0.30484284797947403</v>
      </c>
      <c r="J143" s="164">
        <f t="shared" si="72"/>
        <v>1.0060157334567328</v>
      </c>
      <c r="K143" s="162">
        <f t="shared" si="73"/>
        <v>-1901</v>
      </c>
      <c r="L143" s="163">
        <f t="shared" si="74"/>
        <v>2174</v>
      </c>
      <c r="M143" s="164">
        <f t="shared" si="71"/>
        <v>1.209156789561811E-3</v>
      </c>
    </row>
    <row r="144" spans="2:13" x14ac:dyDescent="0.25">
      <c r="B144" s="162" t="s">
        <v>119</v>
      </c>
      <c r="C144" s="163">
        <v>2994</v>
      </c>
      <c r="D144" s="163">
        <v>2930</v>
      </c>
      <c r="E144" s="163">
        <v>1428</v>
      </c>
      <c r="F144" s="163">
        <v>2964</v>
      </c>
      <c r="G144" s="163">
        <v>3948</v>
      </c>
      <c r="H144" s="163">
        <v>4054</v>
      </c>
      <c r="I144" s="165">
        <f t="shared" si="75"/>
        <v>2.6849037487335359E-2</v>
      </c>
      <c r="J144" s="164">
        <f t="shared" si="72"/>
        <v>0.3836177474402731</v>
      </c>
      <c r="K144" s="162">
        <f t="shared" si="73"/>
        <v>106</v>
      </c>
      <c r="L144" s="163">
        <f t="shared" si="74"/>
        <v>1124</v>
      </c>
      <c r="M144" s="164">
        <f t="shared" si="71"/>
        <v>1.1307777681392346E-3</v>
      </c>
    </row>
    <row r="145" spans="2:13" x14ac:dyDescent="0.25">
      <c r="B145" s="162" t="s">
        <v>128</v>
      </c>
      <c r="C145" s="163">
        <v>855</v>
      </c>
      <c r="D145" s="163">
        <v>1088</v>
      </c>
      <c r="E145" s="163">
        <v>1583</v>
      </c>
      <c r="F145" s="163">
        <v>1712</v>
      </c>
      <c r="G145" s="163">
        <v>2023</v>
      </c>
      <c r="H145" s="163">
        <v>1998</v>
      </c>
      <c r="I145" s="165">
        <f t="shared" si="75"/>
        <v>-1.2357884330202684E-2</v>
      </c>
      <c r="J145" s="164">
        <f t="shared" si="72"/>
        <v>0.83639705882352944</v>
      </c>
      <c r="K145" s="162">
        <f t="shared" si="73"/>
        <v>-25</v>
      </c>
      <c r="L145" s="163">
        <f t="shared" si="74"/>
        <v>910</v>
      </c>
      <c r="M145" s="164">
        <f t="shared" si="71"/>
        <v>5.5729994591568598E-4</v>
      </c>
    </row>
    <row r="146" spans="2:13" x14ac:dyDescent="0.25">
      <c r="B146" s="162" t="s">
        <v>131</v>
      </c>
      <c r="C146" s="163">
        <v>4442</v>
      </c>
      <c r="D146" s="163">
        <v>3355</v>
      </c>
      <c r="E146" s="163">
        <v>3337</v>
      </c>
      <c r="F146" s="163">
        <v>847</v>
      </c>
      <c r="G146" s="163">
        <v>1418</v>
      </c>
      <c r="H146" s="163">
        <v>1336</v>
      </c>
      <c r="I146" s="165">
        <f t="shared" si="75"/>
        <v>-5.7827926657263773E-2</v>
      </c>
      <c r="J146" s="164">
        <f t="shared" si="72"/>
        <v>-0.60178837555886733</v>
      </c>
      <c r="K146" s="162">
        <f t="shared" si="73"/>
        <v>-82</v>
      </c>
      <c r="L146" s="163">
        <f t="shared" si="74"/>
        <v>-2019</v>
      </c>
      <c r="M146" s="164">
        <f t="shared" si="71"/>
        <v>3.7264901288456279E-4</v>
      </c>
    </row>
    <row r="147" spans="2:13" x14ac:dyDescent="0.25">
      <c r="B147" s="168" t="s">
        <v>145</v>
      </c>
      <c r="C147" s="169">
        <f t="shared" ref="C147:H147" si="76">C139-SUM(C140:C146)</f>
        <v>24580</v>
      </c>
      <c r="D147" s="169">
        <f t="shared" si="76"/>
        <v>27367</v>
      </c>
      <c r="E147" s="169">
        <f t="shared" si="76"/>
        <v>14035</v>
      </c>
      <c r="F147" s="169">
        <f t="shared" si="76"/>
        <v>44408</v>
      </c>
      <c r="G147" s="169">
        <f t="shared" si="76"/>
        <v>47744</v>
      </c>
      <c r="H147" s="169">
        <f t="shared" si="76"/>
        <v>52208</v>
      </c>
      <c r="I147" s="171">
        <f t="shared" si="75"/>
        <v>9.3498659517426308E-2</v>
      </c>
      <c r="J147" s="170">
        <f t="shared" si="72"/>
        <v>0.90769905360470649</v>
      </c>
      <c r="K147" s="168">
        <f>H147-G147</f>
        <v>4464</v>
      </c>
      <c r="L147" s="169">
        <f t="shared" si="74"/>
        <v>24841</v>
      </c>
      <c r="M147" s="170">
        <f t="shared" si="71"/>
        <v>1.4562320108291357E-2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102432</v>
      </c>
      <c r="D149" s="176">
        <f t="shared" ref="D149:H149" si="77">D150+D153</f>
        <v>101682</v>
      </c>
      <c r="E149" s="176">
        <f t="shared" si="77"/>
        <v>33173</v>
      </c>
      <c r="F149" s="176">
        <f t="shared" si="77"/>
        <v>88252</v>
      </c>
      <c r="G149" s="176">
        <f t="shared" si="77"/>
        <v>93505</v>
      </c>
      <c r="H149" s="176">
        <f t="shared" si="77"/>
        <v>96698</v>
      </c>
      <c r="I149" s="177">
        <f>IFERROR(H149/G149-1,"-")</f>
        <v>3.4147906529062633E-2</v>
      </c>
      <c r="J149" s="177">
        <f>IFERROR(H149/D149-1,"-")</f>
        <v>-4.9015558309238649E-2</v>
      </c>
      <c r="K149" s="176">
        <f>H149-G149</f>
        <v>3193</v>
      </c>
      <c r="L149" s="176">
        <f>H149-D149</f>
        <v>-4984</v>
      </c>
      <c r="M149" s="177">
        <f t="shared" ref="M149:M161" si="78">H149/H$9</f>
        <v>2.6971866952029529E-2</v>
      </c>
    </row>
    <row r="150" spans="2:13" x14ac:dyDescent="0.25">
      <c r="B150" s="157" t="s">
        <v>97</v>
      </c>
      <c r="C150" s="158">
        <v>43524</v>
      </c>
      <c r="D150" s="158">
        <v>46214</v>
      </c>
      <c r="E150" s="158">
        <v>15912</v>
      </c>
      <c r="F150" s="158">
        <v>48579</v>
      </c>
      <c r="G150" s="158">
        <v>49394</v>
      </c>
      <c r="H150" s="158">
        <v>45290</v>
      </c>
      <c r="I150" s="160">
        <f>IFERROR(H150/G150-1,"-")</f>
        <v>-8.3087014617159949E-2</v>
      </c>
      <c r="J150" s="159">
        <f t="shared" ref="J150:J161" si="79">IFERROR(H150/D150-1,"-")</f>
        <v>-1.9993941229930368E-2</v>
      </c>
      <c r="K150" s="157">
        <f t="shared" ref="K150:K160" si="80">H150-G150</f>
        <v>-4104</v>
      </c>
      <c r="L150" s="158">
        <f t="shared" ref="L150:L161" si="81">H150-D150</f>
        <v>-924</v>
      </c>
      <c r="M150" s="159">
        <f t="shared" si="78"/>
        <v>1.2632689965225935E-2</v>
      </c>
    </row>
    <row r="151" spans="2:13" x14ac:dyDescent="0.25">
      <c r="B151" s="162" t="s">
        <v>103</v>
      </c>
      <c r="C151" s="163">
        <v>26925</v>
      </c>
      <c r="D151" s="163">
        <v>28547</v>
      </c>
      <c r="E151" s="163">
        <v>9256</v>
      </c>
      <c r="F151" s="163">
        <v>35560</v>
      </c>
      <c r="G151" s="163">
        <v>37060</v>
      </c>
      <c r="H151" s="163">
        <v>31334</v>
      </c>
      <c r="I151" s="165">
        <f>IFERROR(H151/G151-1,"-")</f>
        <v>-0.15450620615218569</v>
      </c>
      <c r="J151" s="164">
        <f t="shared" si="79"/>
        <v>9.7628472343854078E-2</v>
      </c>
      <c r="K151" s="162">
        <f t="shared" si="80"/>
        <v>-5726</v>
      </c>
      <c r="L151" s="163">
        <f t="shared" si="81"/>
        <v>2787</v>
      </c>
      <c r="M151" s="164">
        <f t="shared" si="78"/>
        <v>8.7399582108719231E-3</v>
      </c>
    </row>
    <row r="152" spans="2:13" x14ac:dyDescent="0.25">
      <c r="B152" s="162" t="s">
        <v>100</v>
      </c>
      <c r="C152" s="163">
        <v>16599</v>
      </c>
      <c r="D152" s="163">
        <v>17667</v>
      </c>
      <c r="E152" s="163">
        <v>6656</v>
      </c>
      <c r="F152" s="163">
        <v>13019</v>
      </c>
      <c r="G152" s="163">
        <v>12334</v>
      </c>
      <c r="H152" s="163">
        <v>13956</v>
      </c>
      <c r="I152" s="165">
        <f>IFERROR(H152/G152-1,"-")</f>
        <v>0.13150640505918609</v>
      </c>
      <c r="J152" s="164">
        <f t="shared" si="79"/>
        <v>-0.21005264051621664</v>
      </c>
      <c r="K152" s="162">
        <f t="shared" si="80"/>
        <v>1622</v>
      </c>
      <c r="L152" s="163">
        <f t="shared" si="81"/>
        <v>-3711</v>
      </c>
      <c r="M152" s="164">
        <f t="shared" si="78"/>
        <v>3.8927317543540102E-3</v>
      </c>
    </row>
    <row r="153" spans="2:13" x14ac:dyDescent="0.25">
      <c r="B153" s="157" t="s">
        <v>107</v>
      </c>
      <c r="C153" s="158">
        <v>58908</v>
      </c>
      <c r="D153" s="158">
        <v>55468</v>
      </c>
      <c r="E153" s="158">
        <v>17261</v>
      </c>
      <c r="F153" s="158">
        <v>39673</v>
      </c>
      <c r="G153" s="158">
        <v>44111</v>
      </c>
      <c r="H153" s="158">
        <v>51408</v>
      </c>
      <c r="I153" s="160">
        <f>IFERROR(H153/G153-1,"-")</f>
        <v>0.16542359048763355</v>
      </c>
      <c r="J153" s="159">
        <f t="shared" si="79"/>
        <v>-7.3195355880868229E-2</v>
      </c>
      <c r="K153" s="157">
        <f t="shared" si="80"/>
        <v>7297</v>
      </c>
      <c r="L153" s="158">
        <f t="shared" si="81"/>
        <v>-4060</v>
      </c>
      <c r="M153" s="159">
        <f t="shared" si="78"/>
        <v>1.4339176986803594E-2</v>
      </c>
    </row>
    <row r="154" spans="2:13" x14ac:dyDescent="0.25">
      <c r="B154" s="162" t="s">
        <v>110</v>
      </c>
      <c r="C154" s="163">
        <v>18131</v>
      </c>
      <c r="D154" s="163">
        <v>17306</v>
      </c>
      <c r="E154" s="163">
        <v>5088</v>
      </c>
      <c r="F154" s="163">
        <v>14901</v>
      </c>
      <c r="G154" s="163">
        <v>14713</v>
      </c>
      <c r="H154" s="163">
        <v>16286</v>
      </c>
      <c r="I154" s="165">
        <f t="shared" ref="I154:I161" si="82">IFERROR(H154/G154-1,"-")</f>
        <v>0.10691225446883701</v>
      </c>
      <c r="J154" s="164">
        <f t="shared" si="79"/>
        <v>-5.8939096267190516E-2</v>
      </c>
      <c r="K154" s="162">
        <f t="shared" si="80"/>
        <v>1573</v>
      </c>
      <c r="L154" s="163">
        <f t="shared" si="81"/>
        <v>-1020</v>
      </c>
      <c r="M154" s="164">
        <f t="shared" si="78"/>
        <v>4.542636095687118E-3</v>
      </c>
    </row>
    <row r="155" spans="2:13" x14ac:dyDescent="0.25">
      <c r="B155" s="162" t="s">
        <v>113</v>
      </c>
      <c r="C155" s="163">
        <v>16521</v>
      </c>
      <c r="D155" s="163">
        <v>13273</v>
      </c>
      <c r="E155" s="163">
        <v>4122</v>
      </c>
      <c r="F155" s="163">
        <v>7390</v>
      </c>
      <c r="G155" s="163">
        <v>7791</v>
      </c>
      <c r="H155" s="163">
        <v>7560</v>
      </c>
      <c r="I155" s="165">
        <f t="shared" si="82"/>
        <v>-2.9649595687331498E-2</v>
      </c>
      <c r="J155" s="164">
        <f t="shared" si="79"/>
        <v>-0.43042266254802986</v>
      </c>
      <c r="K155" s="162">
        <f t="shared" si="80"/>
        <v>-231</v>
      </c>
      <c r="L155" s="163">
        <f t="shared" si="81"/>
        <v>-5713</v>
      </c>
      <c r="M155" s="164">
        <f t="shared" si="78"/>
        <v>2.1087024980593521E-3</v>
      </c>
    </row>
    <row r="156" spans="2:13" x14ac:dyDescent="0.25">
      <c r="B156" s="162" t="s">
        <v>116</v>
      </c>
      <c r="C156" s="163">
        <v>9496</v>
      </c>
      <c r="D156" s="163">
        <v>8480</v>
      </c>
      <c r="E156" s="163">
        <v>2010</v>
      </c>
      <c r="F156" s="163">
        <v>4956</v>
      </c>
      <c r="G156" s="163">
        <v>7325</v>
      </c>
      <c r="H156" s="163">
        <v>9288</v>
      </c>
      <c r="I156" s="165">
        <f t="shared" si="82"/>
        <v>0.26798634812286681</v>
      </c>
      <c r="J156" s="164">
        <f t="shared" si="79"/>
        <v>9.5283018867924563E-2</v>
      </c>
      <c r="K156" s="162">
        <f t="shared" si="80"/>
        <v>1963</v>
      </c>
      <c r="L156" s="163">
        <f t="shared" si="81"/>
        <v>808</v>
      </c>
      <c r="M156" s="164">
        <f t="shared" si="78"/>
        <v>2.5906916404729182E-3</v>
      </c>
    </row>
    <row r="157" spans="2:13" x14ac:dyDescent="0.25">
      <c r="B157" s="162" t="s">
        <v>123</v>
      </c>
      <c r="C157" s="163">
        <v>1040</v>
      </c>
      <c r="D157" s="163">
        <v>1192</v>
      </c>
      <c r="E157" s="163">
        <v>539</v>
      </c>
      <c r="F157" s="163">
        <v>1245</v>
      </c>
      <c r="G157" s="163">
        <v>1110</v>
      </c>
      <c r="H157" s="163">
        <v>1459</v>
      </c>
      <c r="I157" s="165">
        <f t="shared" si="82"/>
        <v>0.31441441441441431</v>
      </c>
      <c r="J157" s="164">
        <f t="shared" si="79"/>
        <v>0.22399328859060397</v>
      </c>
      <c r="K157" s="162">
        <f t="shared" si="80"/>
        <v>349</v>
      </c>
      <c r="L157" s="163">
        <f t="shared" si="81"/>
        <v>267</v>
      </c>
      <c r="M157" s="164">
        <f t="shared" si="78"/>
        <v>4.069572678133062E-4</v>
      </c>
    </row>
    <row r="158" spans="2:13" x14ac:dyDescent="0.25">
      <c r="B158" s="162" t="s">
        <v>119</v>
      </c>
      <c r="C158" s="163">
        <v>1936</v>
      </c>
      <c r="D158" s="163">
        <v>2489</v>
      </c>
      <c r="E158" s="163">
        <v>1123</v>
      </c>
      <c r="F158" s="163">
        <v>2549</v>
      </c>
      <c r="G158" s="163">
        <v>2405</v>
      </c>
      <c r="H158" s="163">
        <v>2794</v>
      </c>
      <c r="I158" s="165">
        <f t="shared" si="82"/>
        <v>0.1617463617463617</v>
      </c>
      <c r="J158" s="164">
        <f t="shared" si="79"/>
        <v>0.12253917235837686</v>
      </c>
      <c r="K158" s="162">
        <f t="shared" si="80"/>
        <v>389</v>
      </c>
      <c r="L158" s="163">
        <f t="shared" si="81"/>
        <v>305</v>
      </c>
      <c r="M158" s="164">
        <f t="shared" si="78"/>
        <v>7.7932735179600922E-4</v>
      </c>
    </row>
    <row r="159" spans="2:13" x14ac:dyDescent="0.25">
      <c r="B159" s="162" t="s">
        <v>128</v>
      </c>
      <c r="C159" s="163">
        <v>293</v>
      </c>
      <c r="D159" s="163">
        <v>340</v>
      </c>
      <c r="E159" s="163">
        <v>218</v>
      </c>
      <c r="F159" s="163">
        <v>303</v>
      </c>
      <c r="G159" s="163">
        <v>289</v>
      </c>
      <c r="H159" s="163">
        <v>299</v>
      </c>
      <c r="I159" s="165">
        <f t="shared" si="82"/>
        <v>3.460207612456756E-2</v>
      </c>
      <c r="J159" s="164">
        <f t="shared" si="79"/>
        <v>-0.12058823529411766</v>
      </c>
      <c r="K159" s="162">
        <f t="shared" si="80"/>
        <v>10</v>
      </c>
      <c r="L159" s="163">
        <f t="shared" si="81"/>
        <v>-41</v>
      </c>
      <c r="M159" s="164">
        <f t="shared" si="78"/>
        <v>8.33997416560511E-5</v>
      </c>
    </row>
    <row r="160" spans="2:13" x14ac:dyDescent="0.25">
      <c r="B160" s="162" t="s">
        <v>131</v>
      </c>
      <c r="C160" s="163">
        <v>844</v>
      </c>
      <c r="D160" s="163">
        <v>649</v>
      </c>
      <c r="E160" s="163">
        <v>283</v>
      </c>
      <c r="F160" s="163">
        <v>455</v>
      </c>
      <c r="G160" s="163">
        <v>599</v>
      </c>
      <c r="H160" s="163">
        <v>430</v>
      </c>
      <c r="I160" s="165">
        <f t="shared" si="82"/>
        <v>-0.28213689482470783</v>
      </c>
      <c r="J160" s="164">
        <f t="shared" si="79"/>
        <v>-0.33744221879815095</v>
      </c>
      <c r="K160" s="162">
        <f t="shared" si="80"/>
        <v>-169</v>
      </c>
      <c r="L160" s="163">
        <f t="shared" si="81"/>
        <v>-219</v>
      </c>
      <c r="M160" s="164">
        <f t="shared" si="78"/>
        <v>1.1993942779967214E-4</v>
      </c>
    </row>
    <row r="161" spans="2:13" x14ac:dyDescent="0.25">
      <c r="B161" s="168" t="s">
        <v>145</v>
      </c>
      <c r="C161" s="169">
        <f t="shared" ref="C161:H161" si="83">C153-SUM(C154:C160)</f>
        <v>10647</v>
      </c>
      <c r="D161" s="169">
        <f t="shared" si="83"/>
        <v>11739</v>
      </c>
      <c r="E161" s="169">
        <f t="shared" si="83"/>
        <v>3878</v>
      </c>
      <c r="F161" s="169">
        <f t="shared" si="83"/>
        <v>7874</v>
      </c>
      <c r="G161" s="169">
        <f t="shared" si="83"/>
        <v>9879</v>
      </c>
      <c r="H161" s="169">
        <f t="shared" si="83"/>
        <v>13292</v>
      </c>
      <c r="I161" s="171">
        <f t="shared" si="82"/>
        <v>0.34548031177244654</v>
      </c>
      <c r="J161" s="170">
        <f t="shared" si="79"/>
        <v>0.13229406252662068</v>
      </c>
      <c r="K161" s="168">
        <f>H161-G161</f>
        <v>3413</v>
      </c>
      <c r="L161" s="169">
        <f t="shared" si="81"/>
        <v>1553</v>
      </c>
      <c r="M161" s="170">
        <f t="shared" si="78"/>
        <v>3.7075229635191677E-3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B210B-450D-4543-B6A3-F8A7FFEA1CE3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269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262</v>
      </c>
      <c r="D7" s="172" t="s">
        <v>263</v>
      </c>
      <c r="E7" s="172" t="s">
        <v>264</v>
      </c>
      <c r="F7" s="172" t="s">
        <v>265</v>
      </c>
      <c r="G7" s="172" t="s">
        <v>266</v>
      </c>
      <c r="H7" s="172" t="s">
        <v>267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262</v>
      </c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1122894</v>
      </c>
      <c r="D9" s="176">
        <f t="shared" ref="D9:H9" si="0">D10+D13</f>
        <v>1067570</v>
      </c>
      <c r="E9" s="176">
        <f t="shared" si="0"/>
        <v>326656</v>
      </c>
      <c r="F9" s="176">
        <f t="shared" si="0"/>
        <v>808801</v>
      </c>
      <c r="G9" s="176">
        <f t="shared" si="0"/>
        <v>912644</v>
      </c>
      <c r="H9" s="176">
        <f t="shared" si="0"/>
        <v>1003054</v>
      </c>
      <c r="I9" s="177">
        <f>IFERROR(H9/G9-1,"-")</f>
        <v>9.9063818969937989E-2</v>
      </c>
      <c r="J9" s="177">
        <f>IFERROR(H9/D9-1,"-")</f>
        <v>-6.0432571166293525E-2</v>
      </c>
      <c r="K9" s="176">
        <f>H9-G9</f>
        <v>90410</v>
      </c>
      <c r="L9" s="176">
        <f>H9-D9</f>
        <v>-64516</v>
      </c>
      <c r="M9" s="177">
        <f t="shared" ref="M9:M21" si="1">H9/H$9</f>
        <v>1</v>
      </c>
      <c r="P9" s="154" t="s">
        <v>68</v>
      </c>
      <c r="Q9" s="176">
        <f>Q10+Q13</f>
        <v>50528</v>
      </c>
      <c r="R9" s="176">
        <f t="shared" ref="R9:V9" si="2">R10+R13</f>
        <v>49021</v>
      </c>
      <c r="S9" s="176">
        <f t="shared" si="2"/>
        <v>13758</v>
      </c>
      <c r="T9" s="176">
        <f t="shared" si="2"/>
        <v>24115</v>
      </c>
      <c r="U9" s="176">
        <f t="shared" si="2"/>
        <v>26931</v>
      </c>
      <c r="V9" s="176">
        <f t="shared" si="2"/>
        <v>27016</v>
      </c>
      <c r="W9" s="177">
        <f>IFERROR(V9/U9-1,"-")</f>
        <v>3.1562140284431273E-3</v>
      </c>
      <c r="X9" s="177">
        <f>IFERROR(V9/R9-1,"-")</f>
        <v>-0.44888925154525616</v>
      </c>
      <c r="Y9" s="176">
        <f>V9-U9</f>
        <v>85</v>
      </c>
      <c r="Z9" s="176">
        <f>V9-R9</f>
        <v>-22005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180003</v>
      </c>
      <c r="D10" s="158">
        <v>166199</v>
      </c>
      <c r="E10" s="158">
        <v>69877</v>
      </c>
      <c r="F10" s="158">
        <v>139589</v>
      </c>
      <c r="G10" s="158">
        <v>144299</v>
      </c>
      <c r="H10" s="158">
        <v>152849</v>
      </c>
      <c r="I10" s="160">
        <f>IFERROR(H10/G10-1,"-")</f>
        <v>5.925196986812109E-2</v>
      </c>
      <c r="J10" s="159">
        <f t="shared" ref="J10:J21" si="4">IFERROR(H10/D10-1,"-")</f>
        <v>-8.0325393052906424E-2</v>
      </c>
      <c r="K10" s="157">
        <f t="shared" ref="K10:K20" si="5">H10-G10</f>
        <v>8550</v>
      </c>
      <c r="L10" s="158">
        <f t="shared" ref="L10:L21" si="6">H10-D10</f>
        <v>-13350</v>
      </c>
      <c r="M10" s="159">
        <f t="shared" si="1"/>
        <v>0.15238362042322745</v>
      </c>
      <c r="P10" s="157" t="s">
        <v>97</v>
      </c>
      <c r="Q10" s="158">
        <v>13662</v>
      </c>
      <c r="R10" s="158">
        <v>11684</v>
      </c>
      <c r="S10" s="158">
        <v>2060</v>
      </c>
      <c r="T10" s="158">
        <v>6944</v>
      </c>
      <c r="U10" s="158">
        <v>6519</v>
      </c>
      <c r="V10" s="158">
        <v>5682</v>
      </c>
      <c r="W10" s="160">
        <f>IFERROR(V10/U10-1,"-")</f>
        <v>-0.12839392544868844</v>
      </c>
      <c r="X10" s="159">
        <f t="shared" ref="X10:X21" si="7">IFERROR(V10/R10-1,"-")</f>
        <v>-0.51369394043135919</v>
      </c>
      <c r="Y10" s="157">
        <f t="shared" ref="Y10:Y20" si="8">V10-U10</f>
        <v>-837</v>
      </c>
      <c r="Z10" s="158">
        <f t="shared" ref="Z10:Z21" si="9">V10-R10</f>
        <v>-6002</v>
      </c>
      <c r="AA10" s="159">
        <f t="shared" si="3"/>
        <v>0.21031981048267692</v>
      </c>
    </row>
    <row r="11" spans="1:27" x14ac:dyDescent="0.25">
      <c r="A11" s="161" t="s">
        <v>100</v>
      </c>
      <c r="B11" s="162" t="s">
        <v>103</v>
      </c>
      <c r="C11" s="163">
        <v>95614</v>
      </c>
      <c r="D11" s="163">
        <v>92574</v>
      </c>
      <c r="E11" s="163">
        <v>49661</v>
      </c>
      <c r="F11" s="163">
        <v>82781</v>
      </c>
      <c r="G11" s="163">
        <v>81092</v>
      </c>
      <c r="H11" s="163">
        <v>74558</v>
      </c>
      <c r="I11" s="165">
        <f>IFERROR(H11/G11-1,"-")</f>
        <v>-8.0575149213239272E-2</v>
      </c>
      <c r="J11" s="164">
        <f t="shared" si="4"/>
        <v>-0.19461187806511548</v>
      </c>
      <c r="K11" s="162">
        <f t="shared" si="5"/>
        <v>-6534</v>
      </c>
      <c r="L11" s="163">
        <f t="shared" si="6"/>
        <v>-18016</v>
      </c>
      <c r="M11" s="164">
        <f t="shared" si="1"/>
        <v>7.4330993146929272E-2</v>
      </c>
      <c r="P11" s="162" t="s">
        <v>103</v>
      </c>
      <c r="Q11" s="163">
        <v>10447</v>
      </c>
      <c r="R11" s="163">
        <v>7763</v>
      </c>
      <c r="S11" s="163">
        <v>1452</v>
      </c>
      <c r="T11" s="163">
        <v>5103</v>
      </c>
      <c r="U11" s="163">
        <v>4738</v>
      </c>
      <c r="V11" s="163">
        <v>3576</v>
      </c>
      <c r="W11" s="165">
        <f>IFERROR(V11/U11-1,"-")</f>
        <v>-0.24525116082735332</v>
      </c>
      <c r="X11" s="164">
        <f t="shared" si="7"/>
        <v>-0.53935334277985314</v>
      </c>
      <c r="Y11" s="162">
        <f t="shared" si="8"/>
        <v>-1162</v>
      </c>
      <c r="Z11" s="163">
        <f t="shared" si="9"/>
        <v>-4187</v>
      </c>
      <c r="AA11" s="164">
        <f>V11/V$9</f>
        <v>0.1323660053301747</v>
      </c>
    </row>
    <row r="12" spans="1:27" x14ac:dyDescent="0.25">
      <c r="A12" s="1"/>
      <c r="B12" s="162" t="s">
        <v>100</v>
      </c>
      <c r="C12" s="163">
        <v>84389</v>
      </c>
      <c r="D12" s="163">
        <v>73625</v>
      </c>
      <c r="E12" s="163">
        <v>20216</v>
      </c>
      <c r="F12" s="163">
        <v>56808</v>
      </c>
      <c r="G12" s="163">
        <v>63207</v>
      </c>
      <c r="H12" s="163">
        <v>78291</v>
      </c>
      <c r="I12" s="165">
        <f>IFERROR(H12/G12-1,"-")</f>
        <v>0.23864445393706402</v>
      </c>
      <c r="J12" s="164">
        <f t="shared" si="4"/>
        <v>6.337521222410869E-2</v>
      </c>
      <c r="K12" s="162">
        <f t="shared" si="5"/>
        <v>15084</v>
      </c>
      <c r="L12" s="163">
        <f t="shared" si="6"/>
        <v>4666</v>
      </c>
      <c r="M12" s="164">
        <f t="shared" si="1"/>
        <v>7.8052627276298192E-2</v>
      </c>
      <c r="P12" s="162" t="s">
        <v>100</v>
      </c>
      <c r="Q12" s="163">
        <v>3215</v>
      </c>
      <c r="R12" s="163">
        <v>3921</v>
      </c>
      <c r="S12" s="163">
        <v>608</v>
      </c>
      <c r="T12" s="163">
        <v>1841</v>
      </c>
      <c r="U12" s="163">
        <v>1781</v>
      </c>
      <c r="V12" s="163">
        <v>2106</v>
      </c>
      <c r="W12" s="165">
        <f>IFERROR(V12/U12-1,"-")</f>
        <v>0.18248175182481763</v>
      </c>
      <c r="X12" s="164">
        <f t="shared" si="7"/>
        <v>-0.46289211935730679</v>
      </c>
      <c r="Y12" s="162">
        <f t="shared" si="8"/>
        <v>325</v>
      </c>
      <c r="Z12" s="163">
        <f t="shared" si="9"/>
        <v>-1815</v>
      </c>
      <c r="AA12" s="164">
        <f t="shared" si="3"/>
        <v>7.795380515250222E-2</v>
      </c>
    </row>
    <row r="13" spans="1:27" s="56" customFormat="1" x14ac:dyDescent="0.25">
      <c r="B13" s="157" t="s">
        <v>107</v>
      </c>
      <c r="C13" s="158">
        <v>942891</v>
      </c>
      <c r="D13" s="158">
        <v>901371</v>
      </c>
      <c r="E13" s="158">
        <v>256779</v>
      </c>
      <c r="F13" s="158">
        <v>669212</v>
      </c>
      <c r="G13" s="158">
        <v>768345</v>
      </c>
      <c r="H13" s="158">
        <v>850205</v>
      </c>
      <c r="I13" s="160">
        <f>IFERROR(H13/G13-1,"-")</f>
        <v>0.10654068159485641</v>
      </c>
      <c r="J13" s="159">
        <f t="shared" si="4"/>
        <v>-5.6764639643387738E-2</v>
      </c>
      <c r="K13" s="157">
        <f t="shared" si="5"/>
        <v>81860</v>
      </c>
      <c r="L13" s="158">
        <f t="shared" si="6"/>
        <v>-51166</v>
      </c>
      <c r="M13" s="159">
        <f t="shared" si="1"/>
        <v>0.84761637957677249</v>
      </c>
      <c r="P13" s="157" t="s">
        <v>107</v>
      </c>
      <c r="Q13" s="158">
        <v>36866</v>
      </c>
      <c r="R13" s="158">
        <v>37337</v>
      </c>
      <c r="S13" s="158">
        <v>11698</v>
      </c>
      <c r="T13" s="158">
        <v>17171</v>
      </c>
      <c r="U13" s="158">
        <v>20412</v>
      </c>
      <c r="V13" s="158">
        <v>21334</v>
      </c>
      <c r="W13" s="160">
        <f>IFERROR(V13/U13-1,"-")</f>
        <v>4.5169508132471003E-2</v>
      </c>
      <c r="X13" s="159">
        <f t="shared" si="7"/>
        <v>-0.42860969011972039</v>
      </c>
      <c r="Y13" s="157">
        <f t="shared" si="8"/>
        <v>922</v>
      </c>
      <c r="Z13" s="158">
        <f t="shared" si="9"/>
        <v>-16003</v>
      </c>
      <c r="AA13" s="159">
        <f t="shared" si="3"/>
        <v>0.78968018951732311</v>
      </c>
    </row>
    <row r="14" spans="1:27" s="56" customFormat="1" x14ac:dyDescent="0.25">
      <c r="B14" s="162" t="s">
        <v>110</v>
      </c>
      <c r="C14" s="163">
        <v>506483</v>
      </c>
      <c r="D14" s="163">
        <v>492434</v>
      </c>
      <c r="E14" s="163">
        <v>107238</v>
      </c>
      <c r="F14" s="163">
        <v>331767</v>
      </c>
      <c r="G14" s="163">
        <v>401834</v>
      </c>
      <c r="H14" s="163">
        <v>460786</v>
      </c>
      <c r="I14" s="165">
        <f t="shared" ref="I14:I21" si="10">IFERROR(H14/G14-1,"-")</f>
        <v>0.14670734681485387</v>
      </c>
      <c r="J14" s="164">
        <f t="shared" si="4"/>
        <v>-6.4268511110118332E-2</v>
      </c>
      <c r="K14" s="162">
        <f t="shared" si="5"/>
        <v>58952</v>
      </c>
      <c r="L14" s="163">
        <f t="shared" si="6"/>
        <v>-31648</v>
      </c>
      <c r="M14" s="164">
        <f t="shared" si="1"/>
        <v>0.45938304418306491</v>
      </c>
      <c r="P14" s="162" t="s">
        <v>110</v>
      </c>
      <c r="Q14" s="163">
        <v>21686</v>
      </c>
      <c r="R14" s="163">
        <v>20275</v>
      </c>
      <c r="S14" s="163">
        <v>6095</v>
      </c>
      <c r="T14" s="163">
        <v>10637</v>
      </c>
      <c r="U14" s="163">
        <v>12601</v>
      </c>
      <c r="V14" s="163">
        <v>12275</v>
      </c>
      <c r="W14" s="165">
        <f t="shared" ref="W14:W21" si="11">IFERROR(V14/U14-1,"-")</f>
        <v>-2.587096262201416E-2</v>
      </c>
      <c r="X14" s="164">
        <f t="shared" si="7"/>
        <v>-0.39457459926017258</v>
      </c>
      <c r="Y14" s="162">
        <f t="shared" si="8"/>
        <v>-326</v>
      </c>
      <c r="Z14" s="163">
        <f t="shared" si="9"/>
        <v>-8000</v>
      </c>
      <c r="AA14" s="164">
        <f t="shared" si="3"/>
        <v>0.45436037903464616</v>
      </c>
    </row>
    <row r="15" spans="1:27" x14ac:dyDescent="0.25">
      <c r="A15" s="1"/>
      <c r="B15" s="162" t="s">
        <v>113</v>
      </c>
      <c r="C15" s="163">
        <v>78742</v>
      </c>
      <c r="D15" s="163">
        <v>62140</v>
      </c>
      <c r="E15" s="163">
        <v>19065</v>
      </c>
      <c r="F15" s="163">
        <v>36220</v>
      </c>
      <c r="G15" s="163">
        <v>38567</v>
      </c>
      <c r="H15" s="163">
        <v>44157</v>
      </c>
      <c r="I15" s="165">
        <f t="shared" si="10"/>
        <v>0.14494256747997003</v>
      </c>
      <c r="J15" s="164">
        <f t="shared" si="4"/>
        <v>-0.28939491470872225</v>
      </c>
      <c r="K15" s="162">
        <f t="shared" si="5"/>
        <v>5590</v>
      </c>
      <c r="L15" s="163">
        <f t="shared" si="6"/>
        <v>-17983</v>
      </c>
      <c r="M15" s="164">
        <f t="shared" si="1"/>
        <v>4.4022555116673676E-2</v>
      </c>
      <c r="P15" s="162" t="s">
        <v>113</v>
      </c>
      <c r="Q15" s="163">
        <v>5869</v>
      </c>
      <c r="R15" s="163">
        <v>4078</v>
      </c>
      <c r="S15" s="163">
        <v>474</v>
      </c>
      <c r="T15" s="163">
        <v>662</v>
      </c>
      <c r="U15" s="163">
        <v>1021</v>
      </c>
      <c r="V15" s="163">
        <v>1052</v>
      </c>
      <c r="W15" s="165">
        <f t="shared" si="11"/>
        <v>3.0362389813908042E-2</v>
      </c>
      <c r="X15" s="164">
        <f t="shared" si="7"/>
        <v>-0.7420304070622854</v>
      </c>
      <c r="Y15" s="162">
        <f t="shared" si="8"/>
        <v>31</v>
      </c>
      <c r="Z15" s="163">
        <f t="shared" si="9"/>
        <v>-3026</v>
      </c>
      <c r="AA15" s="164">
        <f t="shared" si="3"/>
        <v>3.8939887474089427E-2</v>
      </c>
    </row>
    <row r="16" spans="1:27" x14ac:dyDescent="0.25">
      <c r="A16" s="1"/>
      <c r="B16" s="162" t="s">
        <v>116</v>
      </c>
      <c r="C16" s="163">
        <v>25508</v>
      </c>
      <c r="D16" s="163">
        <v>23829</v>
      </c>
      <c r="E16" s="163">
        <v>8578</v>
      </c>
      <c r="F16" s="163">
        <v>25472</v>
      </c>
      <c r="G16" s="163">
        <v>33505</v>
      </c>
      <c r="H16" s="163">
        <v>32694</v>
      </c>
      <c r="I16" s="165">
        <f t="shared" si="10"/>
        <v>-2.4205342486196102E-2</v>
      </c>
      <c r="J16" s="164">
        <f t="shared" si="4"/>
        <v>0.37202568299131311</v>
      </c>
      <c r="K16" s="162">
        <f t="shared" si="5"/>
        <v>-811</v>
      </c>
      <c r="L16" s="163">
        <f t="shared" si="6"/>
        <v>8865</v>
      </c>
      <c r="M16" s="164">
        <f t="shared" si="1"/>
        <v>3.259445652975812E-2</v>
      </c>
      <c r="P16" s="162" t="s">
        <v>116</v>
      </c>
      <c r="Q16" s="163">
        <v>1150</v>
      </c>
      <c r="R16" s="163">
        <v>2068</v>
      </c>
      <c r="S16" s="163">
        <v>623</v>
      </c>
      <c r="T16" s="163">
        <v>992</v>
      </c>
      <c r="U16" s="163">
        <v>1165</v>
      </c>
      <c r="V16" s="163">
        <v>1290</v>
      </c>
      <c r="W16" s="165">
        <f t="shared" si="11"/>
        <v>0.10729613733905574</v>
      </c>
      <c r="X16" s="164">
        <f t="shared" si="7"/>
        <v>-0.37620889748549324</v>
      </c>
      <c r="Y16" s="162">
        <f t="shared" si="8"/>
        <v>125</v>
      </c>
      <c r="Z16" s="163">
        <f t="shared" si="9"/>
        <v>-778</v>
      </c>
      <c r="AA16" s="164">
        <f t="shared" si="3"/>
        <v>4.7749481788569734E-2</v>
      </c>
    </row>
    <row r="17" spans="1:27" x14ac:dyDescent="0.25">
      <c r="A17" s="1"/>
      <c r="B17" s="162" t="s">
        <v>123</v>
      </c>
      <c r="C17" s="163">
        <v>40394</v>
      </c>
      <c r="D17" s="163">
        <v>40271</v>
      </c>
      <c r="E17" s="163">
        <v>11079</v>
      </c>
      <c r="F17" s="163">
        <v>40263</v>
      </c>
      <c r="G17" s="163">
        <v>39914</v>
      </c>
      <c r="H17" s="163">
        <v>40265</v>
      </c>
      <c r="I17" s="165">
        <f t="shared" si="10"/>
        <v>8.7939068998346137E-3</v>
      </c>
      <c r="J17" s="164">
        <f t="shared" si="4"/>
        <v>-1.4899058876116644E-4</v>
      </c>
      <c r="K17" s="162">
        <f t="shared" si="5"/>
        <v>351</v>
      </c>
      <c r="L17" s="163">
        <f t="shared" si="6"/>
        <v>-6</v>
      </c>
      <c r="M17" s="164">
        <f t="shared" si="1"/>
        <v>4.0142405094840357E-2</v>
      </c>
      <c r="P17" s="162" t="s">
        <v>123</v>
      </c>
      <c r="Q17" s="163">
        <v>720</v>
      </c>
      <c r="R17" s="163">
        <v>1187</v>
      </c>
      <c r="S17" s="163">
        <v>167</v>
      </c>
      <c r="T17" s="163">
        <v>302</v>
      </c>
      <c r="U17" s="163">
        <v>404</v>
      </c>
      <c r="V17" s="163">
        <v>463</v>
      </c>
      <c r="W17" s="165">
        <f t="shared" si="11"/>
        <v>0.14603960396039595</v>
      </c>
      <c r="X17" s="164">
        <f t="shared" si="7"/>
        <v>-0.60994102780117943</v>
      </c>
      <c r="Y17" s="162">
        <f t="shared" si="8"/>
        <v>59</v>
      </c>
      <c r="Z17" s="163">
        <f t="shared" si="9"/>
        <v>-724</v>
      </c>
      <c r="AA17" s="164">
        <f t="shared" si="3"/>
        <v>1.7137992300858749E-2</v>
      </c>
    </row>
    <row r="18" spans="1:27" x14ac:dyDescent="0.25">
      <c r="A18" s="1"/>
      <c r="B18" s="162" t="s">
        <v>119</v>
      </c>
      <c r="C18" s="163">
        <v>13040</v>
      </c>
      <c r="D18" s="163">
        <v>11840</v>
      </c>
      <c r="E18" s="163">
        <v>5816</v>
      </c>
      <c r="F18" s="163">
        <v>12329</v>
      </c>
      <c r="G18" s="163">
        <v>13020</v>
      </c>
      <c r="H18" s="163">
        <v>13645</v>
      </c>
      <c r="I18" s="165">
        <f t="shared" si="10"/>
        <v>4.8003072196620478E-2</v>
      </c>
      <c r="J18" s="164">
        <f t="shared" si="4"/>
        <v>0.15244932432432434</v>
      </c>
      <c r="K18" s="162">
        <f t="shared" si="5"/>
        <v>625</v>
      </c>
      <c r="L18" s="163">
        <f t="shared" si="6"/>
        <v>1805</v>
      </c>
      <c r="M18" s="164">
        <f t="shared" si="1"/>
        <v>1.3603455048282545E-2</v>
      </c>
      <c r="P18" s="162" t="s">
        <v>119</v>
      </c>
      <c r="Q18" s="163">
        <v>586</v>
      </c>
      <c r="R18" s="163">
        <v>549</v>
      </c>
      <c r="S18" s="163">
        <v>262</v>
      </c>
      <c r="T18" s="163">
        <v>337</v>
      </c>
      <c r="U18" s="163">
        <v>367</v>
      </c>
      <c r="V18" s="163">
        <v>371</v>
      </c>
      <c r="W18" s="165">
        <f t="shared" si="11"/>
        <v>1.0899182561307841E-2</v>
      </c>
      <c r="X18" s="164">
        <f t="shared" si="7"/>
        <v>-0.32422586520947172</v>
      </c>
      <c r="Y18" s="162">
        <f t="shared" si="8"/>
        <v>4</v>
      </c>
      <c r="Z18" s="163">
        <f t="shared" si="9"/>
        <v>-178</v>
      </c>
      <c r="AA18" s="164">
        <f t="shared" si="3"/>
        <v>1.373260290198401E-2</v>
      </c>
    </row>
    <row r="19" spans="1:27" x14ac:dyDescent="0.25">
      <c r="A19" s="161" t="s">
        <v>144</v>
      </c>
      <c r="B19" s="162" t="s">
        <v>128</v>
      </c>
      <c r="C19" s="163">
        <v>19803</v>
      </c>
      <c r="D19" s="163">
        <v>22566</v>
      </c>
      <c r="E19" s="163">
        <v>10431</v>
      </c>
      <c r="F19" s="163">
        <v>15444</v>
      </c>
      <c r="G19" s="163">
        <v>17504</v>
      </c>
      <c r="H19" s="163">
        <v>15762</v>
      </c>
      <c r="I19" s="165">
        <f t="shared" si="10"/>
        <v>-9.9520109689213876E-2</v>
      </c>
      <c r="J19" s="164">
        <f t="shared" si="4"/>
        <v>-0.3015155543738367</v>
      </c>
      <c r="K19" s="162">
        <f t="shared" si="5"/>
        <v>-1742</v>
      </c>
      <c r="L19" s="163">
        <f t="shared" si="6"/>
        <v>-6804</v>
      </c>
      <c r="M19" s="164">
        <f t="shared" si="1"/>
        <v>1.5714009415245839E-2</v>
      </c>
      <c r="P19" s="162" t="s">
        <v>128</v>
      </c>
      <c r="Q19" s="163">
        <v>180</v>
      </c>
      <c r="R19" s="163">
        <v>299</v>
      </c>
      <c r="S19" s="163">
        <v>180</v>
      </c>
      <c r="T19" s="163">
        <v>87</v>
      </c>
      <c r="U19" s="163">
        <v>120</v>
      </c>
      <c r="V19" s="163">
        <v>87</v>
      </c>
      <c r="W19" s="165">
        <f t="shared" si="11"/>
        <v>-0.27500000000000002</v>
      </c>
      <c r="X19" s="164">
        <f t="shared" si="7"/>
        <v>-0.70903010033444813</v>
      </c>
      <c r="Y19" s="162">
        <f t="shared" si="8"/>
        <v>-33</v>
      </c>
      <c r="Z19" s="163">
        <f t="shared" si="9"/>
        <v>-212</v>
      </c>
      <c r="AA19" s="164">
        <f t="shared" si="3"/>
        <v>3.2203138880663312E-3</v>
      </c>
    </row>
    <row r="20" spans="1:27" x14ac:dyDescent="0.25">
      <c r="A20" s="167" t="s">
        <v>145</v>
      </c>
      <c r="B20" s="162" t="s">
        <v>131</v>
      </c>
      <c r="C20" s="163">
        <v>37039</v>
      </c>
      <c r="D20" s="163">
        <v>31637</v>
      </c>
      <c r="E20" s="163">
        <v>16376</v>
      </c>
      <c r="F20" s="163">
        <v>13206</v>
      </c>
      <c r="G20" s="163">
        <v>17170</v>
      </c>
      <c r="H20" s="163">
        <v>19122</v>
      </c>
      <c r="I20" s="165">
        <f t="shared" si="10"/>
        <v>0.11368666278392547</v>
      </c>
      <c r="J20" s="164">
        <f t="shared" si="4"/>
        <v>-0.39558112336820817</v>
      </c>
      <c r="K20" s="162">
        <f t="shared" si="5"/>
        <v>1952</v>
      </c>
      <c r="L20" s="163">
        <f t="shared" si="6"/>
        <v>-12515</v>
      </c>
      <c r="M20" s="164">
        <f t="shared" si="1"/>
        <v>1.9063779218267411E-2</v>
      </c>
      <c r="P20" s="162" t="s">
        <v>131</v>
      </c>
      <c r="Q20" s="163">
        <v>309</v>
      </c>
      <c r="R20" s="163">
        <v>283</v>
      </c>
      <c r="S20" s="163">
        <v>383</v>
      </c>
      <c r="T20" s="163">
        <v>92</v>
      </c>
      <c r="U20" s="163">
        <v>89</v>
      </c>
      <c r="V20" s="163">
        <v>100</v>
      </c>
      <c r="W20" s="165">
        <f t="shared" si="11"/>
        <v>0.12359550561797761</v>
      </c>
      <c r="X20" s="164">
        <f t="shared" si="7"/>
        <v>-0.64664310954063597</v>
      </c>
      <c r="Y20" s="162">
        <f t="shared" si="8"/>
        <v>11</v>
      </c>
      <c r="Z20" s="163">
        <f t="shared" si="9"/>
        <v>-183</v>
      </c>
      <c r="AA20" s="164">
        <f t="shared" si="3"/>
        <v>3.7015102161681965E-3</v>
      </c>
    </row>
    <row r="21" spans="1:27" x14ac:dyDescent="0.25">
      <c r="B21" s="168" t="s">
        <v>145</v>
      </c>
      <c r="C21" s="169">
        <f t="shared" ref="C21:H21" si="12">C13-SUM(C14:C20)</f>
        <v>221882</v>
      </c>
      <c r="D21" s="169">
        <f t="shared" si="12"/>
        <v>216654</v>
      </c>
      <c r="E21" s="169">
        <f t="shared" si="12"/>
        <v>78196</v>
      </c>
      <c r="F21" s="169">
        <f t="shared" si="12"/>
        <v>194511</v>
      </c>
      <c r="G21" s="169">
        <f t="shared" si="12"/>
        <v>206831</v>
      </c>
      <c r="H21" s="169">
        <f t="shared" si="12"/>
        <v>223774</v>
      </c>
      <c r="I21" s="171">
        <f t="shared" si="10"/>
        <v>8.1917120741088034E-2</v>
      </c>
      <c r="J21" s="170">
        <f t="shared" si="4"/>
        <v>3.2863459709952192E-2</v>
      </c>
      <c r="K21" s="168">
        <f>H21-G21</f>
        <v>16943</v>
      </c>
      <c r="L21" s="169">
        <f t="shared" si="6"/>
        <v>7120</v>
      </c>
      <c r="M21" s="170">
        <f t="shared" si="1"/>
        <v>0.22309267497063967</v>
      </c>
      <c r="P21" s="168" t="s">
        <v>145</v>
      </c>
      <c r="Q21" s="169">
        <f t="shared" ref="Q21:V21" si="13">Q13-SUM(Q14:Q20)</f>
        <v>6366</v>
      </c>
      <c r="R21" s="169">
        <f t="shared" si="13"/>
        <v>8598</v>
      </c>
      <c r="S21" s="169">
        <f t="shared" si="13"/>
        <v>3514</v>
      </c>
      <c r="T21" s="169">
        <f t="shared" si="13"/>
        <v>4062</v>
      </c>
      <c r="U21" s="169">
        <f t="shared" si="13"/>
        <v>4645</v>
      </c>
      <c r="V21" s="169">
        <f t="shared" si="13"/>
        <v>5696</v>
      </c>
      <c r="W21" s="171">
        <f t="shared" si="11"/>
        <v>0.22626480086114098</v>
      </c>
      <c r="X21" s="170">
        <f t="shared" si="7"/>
        <v>-0.33752035357059784</v>
      </c>
      <c r="Y21" s="168">
        <f>V21-U21</f>
        <v>1051</v>
      </c>
      <c r="Z21" s="169">
        <f t="shared" si="9"/>
        <v>-2902</v>
      </c>
      <c r="AA21" s="170">
        <f t="shared" si="3"/>
        <v>0.21083802191294049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314919</v>
      </c>
      <c r="D23" s="176">
        <f t="shared" ref="D23:H23" si="14">D24+D27</f>
        <v>334917</v>
      </c>
      <c r="E23" s="176">
        <f t="shared" si="14"/>
        <v>88250</v>
      </c>
      <c r="F23" s="176">
        <f t="shared" si="14"/>
        <v>214850</v>
      </c>
      <c r="G23" s="176">
        <f t="shared" si="14"/>
        <v>283761</v>
      </c>
      <c r="H23" s="176">
        <f t="shared" si="14"/>
        <v>302063</v>
      </c>
      <c r="I23" s="177">
        <f>IFERROR(H23/G23-1,"-")</f>
        <v>6.4497940167958179E-2</v>
      </c>
      <c r="J23" s="177">
        <f>IFERROR(H23/D23-1,"-")</f>
        <v>-9.8095946159794778E-2</v>
      </c>
      <c r="K23" s="176">
        <f>H23-G23</f>
        <v>18302</v>
      </c>
      <c r="L23" s="176">
        <f>H23-D23</f>
        <v>-32854</v>
      </c>
      <c r="M23" s="177">
        <f t="shared" ref="M23:M35" si="15">H23/H$9</f>
        <v>0.30114330833634084</v>
      </c>
    </row>
    <row r="24" spans="1:27" x14ac:dyDescent="0.25">
      <c r="B24" s="157" t="s">
        <v>97</v>
      </c>
      <c r="C24" s="158">
        <v>25286</v>
      </c>
      <c r="D24" s="158">
        <v>36642</v>
      </c>
      <c r="E24" s="158">
        <v>17005</v>
      </c>
      <c r="F24" s="158">
        <v>29790</v>
      </c>
      <c r="G24" s="158">
        <v>34248</v>
      </c>
      <c r="H24" s="158">
        <v>29936</v>
      </c>
      <c r="I24" s="160">
        <f>IFERROR(H24/G24-1,"-")</f>
        <v>-0.1259051623452464</v>
      </c>
      <c r="J24" s="159">
        <f t="shared" ref="J24:J35" si="16">IFERROR(H24/D24-1,"-")</f>
        <v>-0.18301402761857977</v>
      </c>
      <c r="K24" s="157">
        <f t="shared" ref="K24:K34" si="17">H24-G24</f>
        <v>-4312</v>
      </c>
      <c r="L24" s="158">
        <f t="shared" ref="L24:L35" si="18">H24-D24</f>
        <v>-6706</v>
      </c>
      <c r="M24" s="159">
        <f t="shared" si="15"/>
        <v>2.984485381644458E-2</v>
      </c>
    </row>
    <row r="25" spans="1:27" x14ac:dyDescent="0.25">
      <c r="B25" s="162" t="s">
        <v>103</v>
      </c>
      <c r="C25" s="163">
        <v>16544</v>
      </c>
      <c r="D25" s="163">
        <v>26505</v>
      </c>
      <c r="E25" s="163">
        <v>14753</v>
      </c>
      <c r="F25" s="163">
        <v>16435</v>
      </c>
      <c r="G25" s="163">
        <v>18342</v>
      </c>
      <c r="H25" s="163">
        <v>15127</v>
      </c>
      <c r="I25" s="165">
        <f>IFERROR(H25/G25-1,"-")</f>
        <v>-0.17528077636026607</v>
      </c>
      <c r="J25" s="164">
        <f t="shared" si="16"/>
        <v>-0.4292774948122996</v>
      </c>
      <c r="K25" s="162">
        <f t="shared" si="17"/>
        <v>-3215</v>
      </c>
      <c r="L25" s="163">
        <f t="shared" si="18"/>
        <v>-11378</v>
      </c>
      <c r="M25" s="164">
        <f t="shared" si="15"/>
        <v>1.5080942800686703E-2</v>
      </c>
    </row>
    <row r="26" spans="1:27" x14ac:dyDescent="0.25">
      <c r="B26" s="162" t="s">
        <v>100</v>
      </c>
      <c r="C26" s="163">
        <v>8742</v>
      </c>
      <c r="D26" s="163">
        <v>10137</v>
      </c>
      <c r="E26" s="163">
        <v>2252</v>
      </c>
      <c r="F26" s="163">
        <v>13355</v>
      </c>
      <c r="G26" s="163">
        <v>15906</v>
      </c>
      <c r="H26" s="163">
        <v>14809</v>
      </c>
      <c r="I26" s="165">
        <f>IFERROR(H26/G26-1,"-")</f>
        <v>-6.8967685150257751E-2</v>
      </c>
      <c r="J26" s="164">
        <f t="shared" si="16"/>
        <v>0.46088586366775175</v>
      </c>
      <c r="K26" s="162">
        <f t="shared" si="17"/>
        <v>-1097</v>
      </c>
      <c r="L26" s="163">
        <f t="shared" si="18"/>
        <v>4672</v>
      </c>
      <c r="M26" s="164">
        <f t="shared" si="15"/>
        <v>1.4763911015757875E-2</v>
      </c>
    </row>
    <row r="27" spans="1:27" x14ac:dyDescent="0.25">
      <c r="B27" s="157" t="s">
        <v>107</v>
      </c>
      <c r="C27" s="158">
        <v>289633</v>
      </c>
      <c r="D27" s="158">
        <v>298275</v>
      </c>
      <c r="E27" s="158">
        <v>71245</v>
      </c>
      <c r="F27" s="158">
        <v>185060</v>
      </c>
      <c r="G27" s="158">
        <v>249513</v>
      </c>
      <c r="H27" s="158">
        <v>272127</v>
      </c>
      <c r="I27" s="160">
        <f>IFERROR(H27/G27-1,"-")</f>
        <v>9.0632552211708406E-2</v>
      </c>
      <c r="J27" s="159">
        <f t="shared" si="16"/>
        <v>-8.7664068393261241E-2</v>
      </c>
      <c r="K27" s="157">
        <f t="shared" si="17"/>
        <v>22614</v>
      </c>
      <c r="L27" s="158">
        <f t="shared" si="18"/>
        <v>-26148</v>
      </c>
      <c r="M27" s="159">
        <f t="shared" si="15"/>
        <v>0.27129845451989626</v>
      </c>
    </row>
    <row r="28" spans="1:27" x14ac:dyDescent="0.25">
      <c r="B28" s="162" t="s">
        <v>110</v>
      </c>
      <c r="C28" s="163">
        <v>177993</v>
      </c>
      <c r="D28" s="163">
        <v>180912</v>
      </c>
      <c r="E28" s="163">
        <v>37804</v>
      </c>
      <c r="F28" s="163">
        <v>100421</v>
      </c>
      <c r="G28" s="163">
        <v>143657</v>
      </c>
      <c r="H28" s="163">
        <v>163574</v>
      </c>
      <c r="I28" s="165">
        <f t="shared" ref="I28:I35" si="19">IFERROR(H28/G28-1,"-")</f>
        <v>0.13864273930264459</v>
      </c>
      <c r="J28" s="164">
        <f t="shared" si="16"/>
        <v>-9.5836649862916734E-2</v>
      </c>
      <c r="K28" s="162">
        <f t="shared" si="17"/>
        <v>19917</v>
      </c>
      <c r="L28" s="163">
        <f t="shared" si="18"/>
        <v>-17338</v>
      </c>
      <c r="M28" s="164">
        <f t="shared" si="15"/>
        <v>0.16307596599983651</v>
      </c>
    </row>
    <row r="29" spans="1:27" x14ac:dyDescent="0.25">
      <c r="B29" s="162" t="s">
        <v>113</v>
      </c>
      <c r="C29" s="163">
        <v>27235</v>
      </c>
      <c r="D29" s="163">
        <v>24436</v>
      </c>
      <c r="E29" s="163">
        <v>6205</v>
      </c>
      <c r="F29" s="163">
        <v>10588</v>
      </c>
      <c r="G29" s="163">
        <v>11713</v>
      </c>
      <c r="H29" s="163">
        <v>13264</v>
      </c>
      <c r="I29" s="165">
        <f t="shared" si="19"/>
        <v>0.13241697259455298</v>
      </c>
      <c r="J29" s="164">
        <f t="shared" si="16"/>
        <v>-0.45719430348665901</v>
      </c>
      <c r="K29" s="162">
        <f t="shared" si="17"/>
        <v>1551</v>
      </c>
      <c r="L29" s="163">
        <f t="shared" si="18"/>
        <v>-11172</v>
      </c>
      <c r="M29" s="164">
        <f t="shared" si="15"/>
        <v>1.3223615079547063E-2</v>
      </c>
    </row>
    <row r="30" spans="1:27" x14ac:dyDescent="0.25">
      <c r="B30" s="162" t="s">
        <v>116</v>
      </c>
      <c r="C30" s="163">
        <v>4568</v>
      </c>
      <c r="D30" s="163">
        <v>7852</v>
      </c>
      <c r="E30" s="163">
        <v>2700</v>
      </c>
      <c r="F30" s="163">
        <v>8627</v>
      </c>
      <c r="G30" s="163">
        <v>15488</v>
      </c>
      <c r="H30" s="163">
        <v>13632</v>
      </c>
      <c r="I30" s="165">
        <f t="shared" si="19"/>
        <v>-0.1198347107438017</v>
      </c>
      <c r="J30" s="164">
        <f t="shared" si="16"/>
        <v>0.73611818644931226</v>
      </c>
      <c r="K30" s="162">
        <f t="shared" si="17"/>
        <v>-1856</v>
      </c>
      <c r="L30" s="163">
        <f t="shared" si="18"/>
        <v>5780</v>
      </c>
      <c r="M30" s="164">
        <f t="shared" si="15"/>
        <v>1.3590494629401807E-2</v>
      </c>
    </row>
    <row r="31" spans="1:27" x14ac:dyDescent="0.25">
      <c r="B31" s="162" t="s">
        <v>123</v>
      </c>
      <c r="C31" s="163">
        <v>10296</v>
      </c>
      <c r="D31" s="163">
        <v>11696</v>
      </c>
      <c r="E31" s="163">
        <v>2616</v>
      </c>
      <c r="F31" s="163">
        <v>10032</v>
      </c>
      <c r="G31" s="163">
        <v>11229</v>
      </c>
      <c r="H31" s="163">
        <v>8871</v>
      </c>
      <c r="I31" s="165">
        <f t="shared" si="19"/>
        <v>-0.20999198503873895</v>
      </c>
      <c r="J31" s="164">
        <f t="shared" si="16"/>
        <v>-0.24153556771545825</v>
      </c>
      <c r="K31" s="162">
        <f t="shared" si="17"/>
        <v>-2358</v>
      </c>
      <c r="L31" s="163">
        <f t="shared" si="18"/>
        <v>-2825</v>
      </c>
      <c r="M31" s="164">
        <f t="shared" si="15"/>
        <v>8.8439904531560608E-3</v>
      </c>
    </row>
    <row r="32" spans="1:27" x14ac:dyDescent="0.25">
      <c r="B32" s="162" t="s">
        <v>119</v>
      </c>
      <c r="C32" s="163">
        <v>3710</v>
      </c>
      <c r="D32" s="163">
        <v>4066</v>
      </c>
      <c r="E32" s="163">
        <v>1883</v>
      </c>
      <c r="F32" s="163">
        <v>3993</v>
      </c>
      <c r="G32" s="163">
        <v>4351</v>
      </c>
      <c r="H32" s="163">
        <v>4237</v>
      </c>
      <c r="I32" s="165">
        <f t="shared" si="19"/>
        <v>-2.6200873362445365E-2</v>
      </c>
      <c r="J32" s="164">
        <f t="shared" si="16"/>
        <v>4.20560747663552E-2</v>
      </c>
      <c r="K32" s="162">
        <f t="shared" si="17"/>
        <v>-114</v>
      </c>
      <c r="L32" s="163">
        <f t="shared" si="18"/>
        <v>171</v>
      </c>
      <c r="M32" s="164">
        <f t="shared" si="15"/>
        <v>4.2240995998221436E-3</v>
      </c>
    </row>
    <row r="33" spans="2:13" x14ac:dyDescent="0.25">
      <c r="B33" s="162" t="s">
        <v>128</v>
      </c>
      <c r="C33" s="163">
        <v>2794</v>
      </c>
      <c r="D33" s="163">
        <v>3642</v>
      </c>
      <c r="E33" s="163">
        <v>1995</v>
      </c>
      <c r="F33" s="163">
        <v>1916</v>
      </c>
      <c r="G33" s="163">
        <v>2732</v>
      </c>
      <c r="H33" s="163">
        <v>2220</v>
      </c>
      <c r="I33" s="165">
        <f t="shared" si="19"/>
        <v>-0.18740849194729137</v>
      </c>
      <c r="J33" s="164">
        <f t="shared" si="16"/>
        <v>-0.39044481054365732</v>
      </c>
      <c r="K33" s="162">
        <f t="shared" si="17"/>
        <v>-512</v>
      </c>
      <c r="L33" s="163">
        <f t="shared" si="18"/>
        <v>-1422</v>
      </c>
      <c r="M33" s="164">
        <f t="shared" si="15"/>
        <v>2.2132407627106815E-3</v>
      </c>
    </row>
    <row r="34" spans="2:13" x14ac:dyDescent="0.25">
      <c r="B34" s="162" t="s">
        <v>131</v>
      </c>
      <c r="C34" s="163">
        <v>4290</v>
      </c>
      <c r="D34" s="163">
        <v>4453</v>
      </c>
      <c r="E34" s="163">
        <v>1716</v>
      </c>
      <c r="F34" s="163">
        <v>1145</v>
      </c>
      <c r="G34" s="163">
        <v>2224</v>
      </c>
      <c r="H34" s="163">
        <v>2374</v>
      </c>
      <c r="I34" s="165">
        <f t="shared" si="19"/>
        <v>6.744604316546754E-2</v>
      </c>
      <c r="J34" s="164">
        <f t="shared" si="16"/>
        <v>-0.46687626319335285</v>
      </c>
      <c r="K34" s="162">
        <f t="shared" si="17"/>
        <v>150</v>
      </c>
      <c r="L34" s="163">
        <f t="shared" si="18"/>
        <v>-2079</v>
      </c>
      <c r="M34" s="164">
        <f t="shared" si="15"/>
        <v>2.3667718786825036E-3</v>
      </c>
    </row>
    <row r="35" spans="2:13" x14ac:dyDescent="0.25">
      <c r="B35" s="168" t="s">
        <v>145</v>
      </c>
      <c r="C35" s="169">
        <f t="shared" ref="C35:H35" si="20">C27-SUM(C28:C34)</f>
        <v>58747</v>
      </c>
      <c r="D35" s="169">
        <f t="shared" si="20"/>
        <v>61218</v>
      </c>
      <c r="E35" s="169">
        <f t="shared" si="20"/>
        <v>16326</v>
      </c>
      <c r="F35" s="169">
        <f t="shared" si="20"/>
        <v>48338</v>
      </c>
      <c r="G35" s="169">
        <f t="shared" si="20"/>
        <v>58119</v>
      </c>
      <c r="H35" s="169">
        <f t="shared" si="20"/>
        <v>63955</v>
      </c>
      <c r="I35" s="171">
        <f t="shared" si="19"/>
        <v>0.1004146664601937</v>
      </c>
      <c r="J35" s="170">
        <f t="shared" si="16"/>
        <v>4.4709072495017876E-2</v>
      </c>
      <c r="K35" s="168">
        <f>H35-G35</f>
        <v>5836</v>
      </c>
      <c r="L35" s="169">
        <f t="shared" si="18"/>
        <v>2737</v>
      </c>
      <c r="M35" s="170">
        <f t="shared" si="15"/>
        <v>6.3760276116739484E-2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513445</v>
      </c>
      <c r="D37" s="176">
        <f t="shared" ref="D37:H37" si="21">D38+D41</f>
        <v>480222</v>
      </c>
      <c r="E37" s="176">
        <f t="shared" si="21"/>
        <v>140135</v>
      </c>
      <c r="F37" s="176">
        <f t="shared" si="21"/>
        <v>409026</v>
      </c>
      <c r="G37" s="176">
        <f t="shared" si="21"/>
        <v>422543</v>
      </c>
      <c r="H37" s="176">
        <f t="shared" si="21"/>
        <v>439267</v>
      </c>
      <c r="I37" s="177">
        <f>IFERROR(H37/G37-1,"-")</f>
        <v>3.9579403752990849E-2</v>
      </c>
      <c r="J37" s="177">
        <f>IFERROR(H37/D37-1,"-")</f>
        <v>-8.5283473060376203E-2</v>
      </c>
      <c r="K37" s="176">
        <f>H37-G37</f>
        <v>16724</v>
      </c>
      <c r="L37" s="176">
        <f>H37-D37</f>
        <v>-40955</v>
      </c>
      <c r="M37" s="177">
        <f t="shared" ref="M37:M49" si="22">H37/H$9</f>
        <v>0.43792956311424908</v>
      </c>
    </row>
    <row r="38" spans="2:13" x14ac:dyDescent="0.25">
      <c r="B38" s="157" t="s">
        <v>97</v>
      </c>
      <c r="C38" s="158">
        <v>49732</v>
      </c>
      <c r="D38" s="158">
        <v>42098</v>
      </c>
      <c r="E38" s="158">
        <v>21721</v>
      </c>
      <c r="F38" s="158">
        <v>37415</v>
      </c>
      <c r="G38" s="158">
        <v>34012</v>
      </c>
      <c r="H38" s="158">
        <v>29879</v>
      </c>
      <c r="I38" s="160">
        <f>IFERROR(H38/G38-1,"-")</f>
        <v>-0.12151593555215812</v>
      </c>
      <c r="J38" s="159">
        <f t="shared" ref="J38:J49" si="23">IFERROR(H38/D38-1,"-")</f>
        <v>-0.2902513183524158</v>
      </c>
      <c r="K38" s="157">
        <f t="shared" ref="K38:K48" si="24">H38-G38</f>
        <v>-4133</v>
      </c>
      <c r="L38" s="158">
        <f t="shared" ref="L38:L49" si="25">H38-D38</f>
        <v>-12219</v>
      </c>
      <c r="M38" s="159">
        <f t="shared" si="22"/>
        <v>2.9788027364429034E-2</v>
      </c>
    </row>
    <row r="39" spans="2:13" x14ac:dyDescent="0.25">
      <c r="B39" s="162" t="s">
        <v>103</v>
      </c>
      <c r="C39" s="163">
        <v>27811</v>
      </c>
      <c r="D39" s="163">
        <v>29605</v>
      </c>
      <c r="E39" s="163">
        <v>17094</v>
      </c>
      <c r="F39" s="163">
        <v>27660</v>
      </c>
      <c r="G39" s="163">
        <v>20787</v>
      </c>
      <c r="H39" s="163">
        <v>16933</v>
      </c>
      <c r="I39" s="165">
        <f>IFERROR(H39/G39-1,"-")</f>
        <v>-0.18540433925049304</v>
      </c>
      <c r="J39" s="164">
        <f t="shared" si="23"/>
        <v>-0.42803580476270897</v>
      </c>
      <c r="K39" s="162">
        <f t="shared" si="24"/>
        <v>-3854</v>
      </c>
      <c r="L39" s="163">
        <f t="shared" si="25"/>
        <v>-12672</v>
      </c>
      <c r="M39" s="164">
        <f t="shared" si="22"/>
        <v>1.6881444069810798E-2</v>
      </c>
    </row>
    <row r="40" spans="2:13" x14ac:dyDescent="0.25">
      <c r="B40" s="162" t="s">
        <v>100</v>
      </c>
      <c r="C40" s="163">
        <v>21921</v>
      </c>
      <c r="D40" s="163">
        <v>12493</v>
      </c>
      <c r="E40" s="163">
        <v>4627</v>
      </c>
      <c r="F40" s="163">
        <v>9755</v>
      </c>
      <c r="G40" s="163">
        <v>13225</v>
      </c>
      <c r="H40" s="163">
        <v>12946</v>
      </c>
      <c r="I40" s="165">
        <f>IFERROR(H40/G40-1,"-")</f>
        <v>-2.1096408317580306E-2</v>
      </c>
      <c r="J40" s="164">
        <f t="shared" si="23"/>
        <v>3.6260305771231849E-2</v>
      </c>
      <c r="K40" s="162">
        <f t="shared" si="24"/>
        <v>-279</v>
      </c>
      <c r="L40" s="163">
        <f t="shared" si="25"/>
        <v>453</v>
      </c>
      <c r="M40" s="164">
        <f t="shared" si="22"/>
        <v>1.2906583294618235E-2</v>
      </c>
    </row>
    <row r="41" spans="2:13" x14ac:dyDescent="0.25">
      <c r="B41" s="157" t="s">
        <v>107</v>
      </c>
      <c r="C41" s="158">
        <v>463713</v>
      </c>
      <c r="D41" s="158">
        <v>438124</v>
      </c>
      <c r="E41" s="158">
        <v>118414</v>
      </c>
      <c r="F41" s="158">
        <v>371611</v>
      </c>
      <c r="G41" s="158">
        <v>388531</v>
      </c>
      <c r="H41" s="158">
        <v>409388</v>
      </c>
      <c r="I41" s="160">
        <f>IFERROR(H41/G41-1,"-")</f>
        <v>5.3681688205059475E-2</v>
      </c>
      <c r="J41" s="159">
        <f t="shared" si="23"/>
        <v>-6.5588737435063993E-2</v>
      </c>
      <c r="K41" s="157">
        <f t="shared" si="24"/>
        <v>20857</v>
      </c>
      <c r="L41" s="158">
        <f t="shared" si="25"/>
        <v>-28736</v>
      </c>
      <c r="M41" s="159">
        <f t="shared" si="22"/>
        <v>0.40814153574982004</v>
      </c>
    </row>
    <row r="42" spans="2:13" x14ac:dyDescent="0.25">
      <c r="B42" s="162" t="s">
        <v>110</v>
      </c>
      <c r="C42" s="163">
        <v>256232</v>
      </c>
      <c r="D42" s="163">
        <v>254079</v>
      </c>
      <c r="E42" s="163">
        <v>47514</v>
      </c>
      <c r="F42" s="163">
        <v>198252</v>
      </c>
      <c r="G42" s="163">
        <v>220036</v>
      </c>
      <c r="H42" s="163">
        <v>232788</v>
      </c>
      <c r="I42" s="165">
        <f t="shared" ref="I42:I49" si="26">IFERROR(H42/G42-1,"-")</f>
        <v>5.7954152956788851E-2</v>
      </c>
      <c r="J42" s="164">
        <f t="shared" si="23"/>
        <v>-8.379677187016632E-2</v>
      </c>
      <c r="K42" s="162">
        <f t="shared" si="24"/>
        <v>12752</v>
      </c>
      <c r="L42" s="163">
        <f t="shared" si="25"/>
        <v>-21291</v>
      </c>
      <c r="M42" s="164">
        <f t="shared" si="22"/>
        <v>0.23207923003148384</v>
      </c>
    </row>
    <row r="43" spans="2:13" x14ac:dyDescent="0.25">
      <c r="B43" s="162" t="s">
        <v>113</v>
      </c>
      <c r="C43" s="163">
        <v>17812</v>
      </c>
      <c r="D43" s="163">
        <v>11704</v>
      </c>
      <c r="E43" s="163">
        <v>3928</v>
      </c>
      <c r="F43" s="163">
        <v>8802</v>
      </c>
      <c r="G43" s="163">
        <v>9005</v>
      </c>
      <c r="H43" s="163">
        <v>9946</v>
      </c>
      <c r="I43" s="165">
        <f t="shared" si="26"/>
        <v>0.10449750138811775</v>
      </c>
      <c r="J43" s="164">
        <f t="shared" si="23"/>
        <v>-0.1502050580997949</v>
      </c>
      <c r="K43" s="162">
        <f t="shared" si="24"/>
        <v>941</v>
      </c>
      <c r="L43" s="163">
        <f t="shared" si="25"/>
        <v>-1758</v>
      </c>
      <c r="M43" s="164">
        <f t="shared" si="22"/>
        <v>9.9157173990632608E-3</v>
      </c>
    </row>
    <row r="44" spans="2:13" x14ac:dyDescent="0.25">
      <c r="B44" s="162" t="s">
        <v>116</v>
      </c>
      <c r="C44" s="163">
        <v>7733</v>
      </c>
      <c r="D44" s="163">
        <v>6686</v>
      </c>
      <c r="E44" s="163">
        <v>3014</v>
      </c>
      <c r="F44" s="163">
        <v>8019</v>
      </c>
      <c r="G44" s="163">
        <v>7889</v>
      </c>
      <c r="H44" s="163">
        <v>8088</v>
      </c>
      <c r="I44" s="165">
        <f t="shared" si="26"/>
        <v>2.5224996831030522E-2</v>
      </c>
      <c r="J44" s="164">
        <f t="shared" si="23"/>
        <v>0.20969189350882433</v>
      </c>
      <c r="K44" s="162">
        <f t="shared" si="24"/>
        <v>199</v>
      </c>
      <c r="L44" s="163">
        <f t="shared" si="25"/>
        <v>1402</v>
      </c>
      <c r="M44" s="164">
        <f t="shared" si="22"/>
        <v>8.0633744544162129E-3</v>
      </c>
    </row>
    <row r="45" spans="2:13" x14ac:dyDescent="0.25">
      <c r="B45" s="162" t="s">
        <v>123</v>
      </c>
      <c r="C45" s="163">
        <v>24066</v>
      </c>
      <c r="D45" s="163">
        <v>23124</v>
      </c>
      <c r="E45" s="163">
        <v>6236</v>
      </c>
      <c r="F45" s="163">
        <v>23160</v>
      </c>
      <c r="G45" s="163">
        <v>21824</v>
      </c>
      <c r="H45" s="163">
        <v>22232</v>
      </c>
      <c r="I45" s="165">
        <f t="shared" si="26"/>
        <v>1.8695014662756693E-2</v>
      </c>
      <c r="J45" s="164">
        <f t="shared" si="23"/>
        <v>-3.8574641065559634E-2</v>
      </c>
      <c r="K45" s="162">
        <f t="shared" si="24"/>
        <v>408</v>
      </c>
      <c r="L45" s="163">
        <f t="shared" si="25"/>
        <v>-892</v>
      </c>
      <c r="M45" s="164">
        <f t="shared" si="22"/>
        <v>2.2164310196659404E-2</v>
      </c>
    </row>
    <row r="46" spans="2:13" x14ac:dyDescent="0.25">
      <c r="B46" s="162" t="s">
        <v>119</v>
      </c>
      <c r="C46" s="163">
        <v>7507</v>
      </c>
      <c r="D46" s="163">
        <v>6044</v>
      </c>
      <c r="E46" s="163">
        <v>2573</v>
      </c>
      <c r="F46" s="163">
        <v>6301</v>
      </c>
      <c r="G46" s="163">
        <v>6642</v>
      </c>
      <c r="H46" s="163">
        <v>7196</v>
      </c>
      <c r="I46" s="165">
        <f t="shared" si="26"/>
        <v>8.3408611863896365E-2</v>
      </c>
      <c r="J46" s="164">
        <f t="shared" si="23"/>
        <v>0.1906022501654534</v>
      </c>
      <c r="K46" s="162">
        <f t="shared" si="24"/>
        <v>554</v>
      </c>
      <c r="L46" s="163">
        <f t="shared" si="25"/>
        <v>1152</v>
      </c>
      <c r="M46" s="164">
        <f t="shared" si="22"/>
        <v>7.1740903281378669E-3</v>
      </c>
    </row>
    <row r="47" spans="2:13" x14ac:dyDescent="0.25">
      <c r="B47" s="162" t="s">
        <v>128</v>
      </c>
      <c r="C47" s="163">
        <v>13358</v>
      </c>
      <c r="D47" s="163">
        <v>14318</v>
      </c>
      <c r="E47" s="163">
        <v>6298</v>
      </c>
      <c r="F47" s="163">
        <v>10092</v>
      </c>
      <c r="G47" s="163">
        <v>10634</v>
      </c>
      <c r="H47" s="163">
        <v>9878</v>
      </c>
      <c r="I47" s="165">
        <f t="shared" si="26"/>
        <v>-7.1092721459469654E-2</v>
      </c>
      <c r="J47" s="164">
        <f t="shared" si="23"/>
        <v>-0.31009917586255065</v>
      </c>
      <c r="K47" s="162">
        <f t="shared" si="24"/>
        <v>-756</v>
      </c>
      <c r="L47" s="163">
        <f t="shared" si="25"/>
        <v>-4440</v>
      </c>
      <c r="M47" s="164">
        <f t="shared" si="22"/>
        <v>9.8479244387640139E-3</v>
      </c>
    </row>
    <row r="48" spans="2:13" x14ac:dyDescent="0.25">
      <c r="B48" s="162" t="s">
        <v>131</v>
      </c>
      <c r="C48" s="163">
        <v>25151</v>
      </c>
      <c r="D48" s="163">
        <v>21342</v>
      </c>
      <c r="E48" s="163">
        <v>10937</v>
      </c>
      <c r="F48" s="163">
        <v>9292</v>
      </c>
      <c r="G48" s="163">
        <v>10637</v>
      </c>
      <c r="H48" s="163">
        <v>11100</v>
      </c>
      <c r="I48" s="165">
        <f t="shared" si="26"/>
        <v>4.3527310331860525E-2</v>
      </c>
      <c r="J48" s="164">
        <f t="shared" si="23"/>
        <v>-0.47989879111610911</v>
      </c>
      <c r="K48" s="162">
        <f t="shared" si="24"/>
        <v>463</v>
      </c>
      <c r="L48" s="163">
        <f t="shared" si="25"/>
        <v>-10242</v>
      </c>
      <c r="M48" s="164">
        <f t="shared" si="22"/>
        <v>1.1066203813553407E-2</v>
      </c>
    </row>
    <row r="49" spans="2:13" x14ac:dyDescent="0.25">
      <c r="B49" s="168" t="s">
        <v>145</v>
      </c>
      <c r="C49" s="169">
        <f t="shared" ref="C49:H49" si="27">C41-SUM(C42:C48)</f>
        <v>111854</v>
      </c>
      <c r="D49" s="169">
        <f t="shared" si="27"/>
        <v>100827</v>
      </c>
      <c r="E49" s="169">
        <f t="shared" si="27"/>
        <v>37914</v>
      </c>
      <c r="F49" s="169">
        <f t="shared" si="27"/>
        <v>107693</v>
      </c>
      <c r="G49" s="169">
        <f t="shared" si="27"/>
        <v>101864</v>
      </c>
      <c r="H49" s="169">
        <f t="shared" si="27"/>
        <v>108160</v>
      </c>
      <c r="I49" s="171">
        <f t="shared" si="26"/>
        <v>6.1807900730385557E-2</v>
      </c>
      <c r="J49" s="170">
        <f t="shared" si="23"/>
        <v>7.2728535015422535E-2</v>
      </c>
      <c r="K49" s="168">
        <f>H49-G49</f>
        <v>6296</v>
      </c>
      <c r="L49" s="169">
        <f t="shared" si="25"/>
        <v>7333</v>
      </c>
      <c r="M49" s="170">
        <f t="shared" si="22"/>
        <v>0.10783068508774203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4832</v>
      </c>
      <c r="D51" s="176">
        <f t="shared" ref="D51:H51" si="28">IFERROR(D52+D55,"nd")</f>
        <v>5071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-5071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1271</v>
      </c>
      <c r="D52" s="158">
        <v>1726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-1726</v>
      </c>
      <c r="M52" s="159">
        <f t="shared" si="29"/>
        <v>0</v>
      </c>
    </row>
    <row r="53" spans="2:13" x14ac:dyDescent="0.25">
      <c r="B53" s="162" t="s">
        <v>103</v>
      </c>
      <c r="C53" s="163">
        <v>1005</v>
      </c>
      <c r="D53" s="163">
        <v>1027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-1027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3561</v>
      </c>
      <c r="D55" s="158">
        <v>3345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-3345</v>
      </c>
      <c r="M55" s="159">
        <f t="shared" si="29"/>
        <v>0</v>
      </c>
    </row>
    <row r="56" spans="2:13" x14ac:dyDescent="0.25">
      <c r="B56" s="162" t="s">
        <v>110</v>
      </c>
      <c r="C56" s="163">
        <v>1200</v>
      </c>
      <c r="D56" s="163">
        <v>1356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-1356</v>
      </c>
      <c r="M56" s="164">
        <f t="shared" si="29"/>
        <v>0</v>
      </c>
    </row>
    <row r="57" spans="2:13" x14ac:dyDescent="0.25">
      <c r="B57" s="162" t="s">
        <v>113</v>
      </c>
      <c r="C57" s="163">
        <v>900</v>
      </c>
      <c r="D57" s="163">
        <v>499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-499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197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-197</v>
      </c>
      <c r="M58" s="164">
        <f t="shared" si="29"/>
        <v>0</v>
      </c>
    </row>
    <row r="59" spans="2:13" x14ac:dyDescent="0.25">
      <c r="B59" s="162" t="s">
        <v>123</v>
      </c>
      <c r="C59" s="163">
        <v>119</v>
      </c>
      <c r="D59" s="163">
        <v>163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-163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38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-38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46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-46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84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-84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962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-962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147521</v>
      </c>
      <c r="D79" s="176">
        <f t="shared" ref="D79:H79" si="42">IFERROR(D80+D83,"nd")</f>
        <v>134325</v>
      </c>
      <c r="E79" s="176">
        <f t="shared" si="42"/>
        <v>37921</v>
      </c>
      <c r="F79" s="176">
        <f t="shared" si="42"/>
        <v>112935</v>
      </c>
      <c r="G79" s="176">
        <f t="shared" si="42"/>
        <v>123146</v>
      </c>
      <c r="H79" s="176">
        <f t="shared" si="42"/>
        <v>149424</v>
      </c>
      <c r="I79" s="177">
        <f>IFERROR(H79/G79-1,"-")</f>
        <v>0.21338898543192641</v>
      </c>
      <c r="J79" s="177">
        <f>IFERROR(H79/D79-1,"-")</f>
        <v>0.11240647682858729</v>
      </c>
      <c r="K79" s="176">
        <f>IFERROR(H79-G79,"-")</f>
        <v>26278</v>
      </c>
      <c r="L79" s="176">
        <f>IFERROR(H79-D79,"-")</f>
        <v>15099</v>
      </c>
      <c r="M79" s="177">
        <f>IFERROR(H79/H$9,"-")</f>
        <v>0.1489690485258022</v>
      </c>
    </row>
    <row r="80" spans="2:13" x14ac:dyDescent="0.25">
      <c r="B80" s="157" t="s">
        <v>97</v>
      </c>
      <c r="C80" s="158">
        <v>70228</v>
      </c>
      <c r="D80" s="158">
        <v>63392</v>
      </c>
      <c r="E80" s="158">
        <v>14468</v>
      </c>
      <c r="F80" s="158">
        <v>56214</v>
      </c>
      <c r="G80" s="158">
        <v>57185</v>
      </c>
      <c r="H80" s="158">
        <v>75127</v>
      </c>
      <c r="I80" s="160">
        <f>IFERROR(H80/G80-1,"-")</f>
        <v>0.31375360671504771</v>
      </c>
      <c r="J80" s="159">
        <f t="shared" ref="J80:J91" si="43">IFERROR(H80/D80-1,"-")</f>
        <v>0.18511799596163558</v>
      </c>
      <c r="K80" s="178">
        <f t="shared" ref="K80:K91" si="44">IFERROR(H80-G80,"-")</f>
        <v>17942</v>
      </c>
      <c r="L80" s="158">
        <f t="shared" ref="L80:L91" si="45">IFERROR(H80-D80,"-")</f>
        <v>11735</v>
      </c>
      <c r="M80" s="159">
        <f t="shared" ref="M80:M91" si="46">IFERROR(H80/H$9,"-")</f>
        <v>7.4898260711786208E-2</v>
      </c>
    </row>
    <row r="81" spans="2:13" x14ac:dyDescent="0.25">
      <c r="B81" s="162" t="s">
        <v>103</v>
      </c>
      <c r="C81" s="163">
        <v>23537</v>
      </c>
      <c r="D81" s="163">
        <v>19817</v>
      </c>
      <c r="E81" s="163">
        <v>5002</v>
      </c>
      <c r="F81" s="163">
        <v>27935</v>
      </c>
      <c r="G81" s="163">
        <v>29457</v>
      </c>
      <c r="H81" s="163">
        <v>30608</v>
      </c>
      <c r="I81" s="165">
        <f>IFERROR(H81/G81-1,"-")</f>
        <v>3.907390433513247E-2</v>
      </c>
      <c r="J81" s="164">
        <f t="shared" si="43"/>
        <v>0.54453247211989697</v>
      </c>
      <c r="K81" s="179">
        <f t="shared" si="44"/>
        <v>1151</v>
      </c>
      <c r="L81" s="163">
        <f t="shared" si="45"/>
        <v>10791</v>
      </c>
      <c r="M81" s="164">
        <f t="shared" si="46"/>
        <v>3.0514807777048892E-2</v>
      </c>
    </row>
    <row r="82" spans="2:13" x14ac:dyDescent="0.25">
      <c r="B82" s="162" t="s">
        <v>100</v>
      </c>
      <c r="C82" s="163">
        <v>46691</v>
      </c>
      <c r="D82" s="163">
        <v>43575</v>
      </c>
      <c r="E82" s="163">
        <v>9466</v>
      </c>
      <c r="F82" s="163">
        <v>28279</v>
      </c>
      <c r="G82" s="163">
        <v>27728</v>
      </c>
      <c r="H82" s="163">
        <v>44519</v>
      </c>
      <c r="I82" s="165">
        <f>IFERROR(H82/G82-1,"-")</f>
        <v>0.60556116560877093</v>
      </c>
      <c r="J82" s="164">
        <f t="shared" si="43"/>
        <v>2.1663798049340155E-2</v>
      </c>
      <c r="K82" s="179">
        <f t="shared" si="44"/>
        <v>16791</v>
      </c>
      <c r="L82" s="163">
        <f t="shared" si="45"/>
        <v>944</v>
      </c>
      <c r="M82" s="164">
        <f t="shared" si="46"/>
        <v>4.4383452934737312E-2</v>
      </c>
    </row>
    <row r="83" spans="2:13" x14ac:dyDescent="0.25">
      <c r="B83" s="157" t="s">
        <v>107</v>
      </c>
      <c r="C83" s="158">
        <v>77293</v>
      </c>
      <c r="D83" s="158">
        <v>70933</v>
      </c>
      <c r="E83" s="158">
        <v>23453</v>
      </c>
      <c r="F83" s="158">
        <v>56721</v>
      </c>
      <c r="G83" s="158">
        <v>65961</v>
      </c>
      <c r="H83" s="158">
        <v>74297</v>
      </c>
      <c r="I83" s="160">
        <f>IFERROR(H83/G83-1,"-")</f>
        <v>0.12637770803959913</v>
      </c>
      <c r="J83" s="159">
        <f t="shared" si="43"/>
        <v>4.7425034892081275E-2</v>
      </c>
      <c r="K83" s="178">
        <f t="shared" si="44"/>
        <v>8336</v>
      </c>
      <c r="L83" s="158">
        <f t="shared" si="45"/>
        <v>3364</v>
      </c>
      <c r="M83" s="159">
        <f t="shared" si="46"/>
        <v>7.4070787814015993E-2</v>
      </c>
    </row>
    <row r="84" spans="2:13" x14ac:dyDescent="0.25">
      <c r="B84" s="162" t="s">
        <v>110</v>
      </c>
      <c r="C84" s="163">
        <v>11155</v>
      </c>
      <c r="D84" s="163">
        <v>9770</v>
      </c>
      <c r="E84" s="163">
        <v>2138</v>
      </c>
      <c r="F84" s="163">
        <v>7920</v>
      </c>
      <c r="G84" s="163">
        <v>10037</v>
      </c>
      <c r="H84" s="163">
        <v>12389</v>
      </c>
      <c r="I84" s="165">
        <f t="shared" ref="I84:I91" si="47">IFERROR(H84/G84-1,"-")</f>
        <v>0.23433296801833214</v>
      </c>
      <c r="J84" s="164">
        <f t="shared" si="43"/>
        <v>0.26806550665301954</v>
      </c>
      <c r="K84" s="179">
        <f t="shared" si="44"/>
        <v>2352</v>
      </c>
      <c r="L84" s="163">
        <f t="shared" si="45"/>
        <v>2619</v>
      </c>
      <c r="M84" s="164">
        <f t="shared" si="46"/>
        <v>1.2351279193343528E-2</v>
      </c>
    </row>
    <row r="85" spans="2:13" x14ac:dyDescent="0.25">
      <c r="B85" s="162" t="s">
        <v>113</v>
      </c>
      <c r="C85" s="163">
        <v>21494</v>
      </c>
      <c r="D85" s="163">
        <v>17331</v>
      </c>
      <c r="E85" s="163">
        <v>5311</v>
      </c>
      <c r="F85" s="163">
        <v>12173</v>
      </c>
      <c r="G85" s="163">
        <v>12179</v>
      </c>
      <c r="H85" s="163">
        <v>14664</v>
      </c>
      <c r="I85" s="165">
        <f t="shared" si="47"/>
        <v>0.20403974053698981</v>
      </c>
      <c r="J85" s="164">
        <f t="shared" si="43"/>
        <v>-0.15388610005193004</v>
      </c>
      <c r="K85" s="179">
        <f t="shared" si="44"/>
        <v>2485</v>
      </c>
      <c r="L85" s="163">
        <f t="shared" si="45"/>
        <v>-2667</v>
      </c>
      <c r="M85" s="164">
        <f t="shared" si="46"/>
        <v>1.4619352497472718E-2</v>
      </c>
    </row>
    <row r="86" spans="2:13" x14ac:dyDescent="0.25">
      <c r="B86" s="162" t="s">
        <v>116</v>
      </c>
      <c r="C86" s="163">
        <v>4887</v>
      </c>
      <c r="D86" s="163">
        <v>3843</v>
      </c>
      <c r="E86" s="163">
        <v>1163</v>
      </c>
      <c r="F86" s="163">
        <v>4154</v>
      </c>
      <c r="G86" s="163">
        <v>4180</v>
      </c>
      <c r="H86" s="163">
        <v>5101</v>
      </c>
      <c r="I86" s="165">
        <f t="shared" si="47"/>
        <v>0.22033492822966516</v>
      </c>
      <c r="J86" s="164">
        <f t="shared" si="43"/>
        <v>0.32734842570908151</v>
      </c>
      <c r="K86" s="179">
        <f t="shared" si="44"/>
        <v>921</v>
      </c>
      <c r="L86" s="163">
        <f t="shared" si="45"/>
        <v>1258</v>
      </c>
      <c r="M86" s="164">
        <f t="shared" si="46"/>
        <v>5.085468977741976E-3</v>
      </c>
    </row>
    <row r="87" spans="2:13" x14ac:dyDescent="0.25">
      <c r="B87" s="162" t="s">
        <v>123</v>
      </c>
      <c r="C87" s="163">
        <v>3745</v>
      </c>
      <c r="D87" s="163">
        <v>2806</v>
      </c>
      <c r="E87" s="163">
        <v>391</v>
      </c>
      <c r="F87" s="163">
        <v>4355</v>
      </c>
      <c r="G87" s="163">
        <v>4323</v>
      </c>
      <c r="H87" s="163">
        <v>4948</v>
      </c>
      <c r="I87" s="165">
        <f t="shared" si="47"/>
        <v>0.14457552625491554</v>
      </c>
      <c r="J87" s="164">
        <f t="shared" si="43"/>
        <v>0.76336421952957956</v>
      </c>
      <c r="K87" s="179">
        <f t="shared" si="44"/>
        <v>625</v>
      </c>
      <c r="L87" s="163">
        <f t="shared" si="45"/>
        <v>2142</v>
      </c>
      <c r="M87" s="164">
        <f t="shared" si="46"/>
        <v>4.9329348170686722E-3</v>
      </c>
    </row>
    <row r="88" spans="2:13" x14ac:dyDescent="0.25">
      <c r="B88" s="162" t="s">
        <v>119</v>
      </c>
      <c r="C88" s="163">
        <v>554</v>
      </c>
      <c r="D88" s="163">
        <v>580</v>
      </c>
      <c r="E88" s="163">
        <v>191</v>
      </c>
      <c r="F88" s="163">
        <v>662</v>
      </c>
      <c r="G88" s="163">
        <v>542</v>
      </c>
      <c r="H88" s="163">
        <v>759</v>
      </c>
      <c r="I88" s="165">
        <f t="shared" si="47"/>
        <v>0.40036900369003692</v>
      </c>
      <c r="J88" s="164">
        <f t="shared" si="43"/>
        <v>0.30862068965517242</v>
      </c>
      <c r="K88" s="179">
        <f t="shared" si="44"/>
        <v>217</v>
      </c>
      <c r="L88" s="163">
        <f t="shared" si="45"/>
        <v>179</v>
      </c>
      <c r="M88" s="164">
        <f t="shared" si="46"/>
        <v>7.5668907157540875E-4</v>
      </c>
    </row>
    <row r="89" spans="2:13" x14ac:dyDescent="0.25">
      <c r="B89" s="162" t="s">
        <v>128</v>
      </c>
      <c r="C89" s="163">
        <v>2715</v>
      </c>
      <c r="D89" s="163">
        <v>3476</v>
      </c>
      <c r="E89" s="163">
        <v>1329</v>
      </c>
      <c r="F89" s="163">
        <v>2876</v>
      </c>
      <c r="G89" s="163">
        <v>3502</v>
      </c>
      <c r="H89" s="163">
        <v>2730</v>
      </c>
      <c r="I89" s="165">
        <f t="shared" si="47"/>
        <v>-0.22044545973729301</v>
      </c>
      <c r="J89" s="164">
        <f t="shared" si="43"/>
        <v>-0.21461449942462596</v>
      </c>
      <c r="K89" s="179">
        <f t="shared" si="44"/>
        <v>-772</v>
      </c>
      <c r="L89" s="163">
        <f t="shared" si="45"/>
        <v>-746</v>
      </c>
      <c r="M89" s="164">
        <f t="shared" si="46"/>
        <v>2.7216879649550273E-3</v>
      </c>
    </row>
    <row r="90" spans="2:13" x14ac:dyDescent="0.25">
      <c r="B90" s="162" t="s">
        <v>131</v>
      </c>
      <c r="C90" s="163">
        <v>4200</v>
      </c>
      <c r="D90" s="163">
        <v>4214</v>
      </c>
      <c r="E90" s="163">
        <v>2424</v>
      </c>
      <c r="F90" s="163">
        <v>2290</v>
      </c>
      <c r="G90" s="163">
        <v>3780</v>
      </c>
      <c r="H90" s="163">
        <v>3496</v>
      </c>
      <c r="I90" s="165">
        <f t="shared" si="47"/>
        <v>-7.5132275132275161E-2</v>
      </c>
      <c r="J90" s="164">
        <f t="shared" si="43"/>
        <v>-0.17038443284290461</v>
      </c>
      <c r="K90" s="179">
        <f t="shared" si="44"/>
        <v>-284</v>
      </c>
      <c r="L90" s="163">
        <f t="shared" si="45"/>
        <v>-718</v>
      </c>
      <c r="M90" s="164">
        <f t="shared" si="46"/>
        <v>3.4853557236200644E-3</v>
      </c>
    </row>
    <row r="91" spans="2:13" x14ac:dyDescent="0.25">
      <c r="B91" s="168" t="s">
        <v>145</v>
      </c>
      <c r="C91" s="169">
        <f>IFERROR(C83-SUM(C84:C90),"nd")</f>
        <v>28543</v>
      </c>
      <c r="D91" s="169">
        <f t="shared" ref="D91:H91" si="48">IFERROR(D83-SUM(D84:D90),"nd")</f>
        <v>28913</v>
      </c>
      <c r="E91" s="169">
        <f t="shared" si="48"/>
        <v>10506</v>
      </c>
      <c r="F91" s="169">
        <f t="shared" si="48"/>
        <v>22291</v>
      </c>
      <c r="G91" s="169">
        <f t="shared" si="48"/>
        <v>27418</v>
      </c>
      <c r="H91" s="169">
        <f t="shared" si="48"/>
        <v>30210</v>
      </c>
      <c r="I91" s="171">
        <f t="shared" si="47"/>
        <v>0.10183091399810351</v>
      </c>
      <c r="J91" s="170">
        <f t="shared" si="43"/>
        <v>4.4858714073254147E-2</v>
      </c>
      <c r="K91" s="180">
        <f t="shared" si="44"/>
        <v>2792</v>
      </c>
      <c r="L91" s="169">
        <f t="shared" si="45"/>
        <v>1297</v>
      </c>
      <c r="M91" s="170">
        <f t="shared" si="46"/>
        <v>3.0118019568238598E-2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50528</v>
      </c>
      <c r="D107" s="176">
        <f t="shared" ref="D107:H107" si="56">IFERROR(D108+D111,"nd")</f>
        <v>49021</v>
      </c>
      <c r="E107" s="176">
        <f t="shared" si="56"/>
        <v>13758</v>
      </c>
      <c r="F107" s="176">
        <f t="shared" si="56"/>
        <v>24115</v>
      </c>
      <c r="G107" s="176">
        <f t="shared" si="56"/>
        <v>26931</v>
      </c>
      <c r="H107" s="176">
        <f t="shared" si="56"/>
        <v>27016</v>
      </c>
      <c r="I107" s="177">
        <f>IFERROR(H107/G107-1,"-")</f>
        <v>3.1562140284431273E-3</v>
      </c>
      <c r="J107" s="177">
        <f>IFERROR(H107/D107-1,"-")</f>
        <v>-0.44888925154525616</v>
      </c>
      <c r="K107" s="176">
        <f>IFERROR(H107-G107,"-")</f>
        <v>85</v>
      </c>
      <c r="L107" s="176">
        <f>IFERROR(H107-D107,"-")</f>
        <v>-22005</v>
      </c>
      <c r="M107" s="177">
        <f>IFERROR(H107/H$9,"-")</f>
        <v>2.6933744344771068E-2</v>
      </c>
    </row>
    <row r="108" spans="2:13" x14ac:dyDescent="0.25">
      <c r="B108" s="157" t="s">
        <v>97</v>
      </c>
      <c r="C108" s="158">
        <v>13662</v>
      </c>
      <c r="D108" s="158">
        <v>11684</v>
      </c>
      <c r="E108" s="158">
        <v>2060</v>
      </c>
      <c r="F108" s="158">
        <v>6944</v>
      </c>
      <c r="G108" s="158">
        <v>6519</v>
      </c>
      <c r="H108" s="158">
        <v>5682</v>
      </c>
      <c r="I108" s="160">
        <f>IFERROR(H108/G108-1,"-")</f>
        <v>-0.12839392544868844</v>
      </c>
      <c r="J108" s="159">
        <f t="shared" ref="J108:J119" si="57">IFERROR(H108/D108-1,"-")</f>
        <v>-0.51369394043135919</v>
      </c>
      <c r="K108" s="178">
        <f t="shared" ref="K108:K119" si="58">IFERROR(H108-G108,"-")</f>
        <v>-837</v>
      </c>
      <c r="L108" s="158">
        <f t="shared" ref="L108:L119" si="59">IFERROR(H108-D108,"-")</f>
        <v>-6002</v>
      </c>
      <c r="M108" s="159">
        <f t="shared" ref="M108:M119" si="60">IFERROR(H108/H$9,"-")</f>
        <v>5.6647000061811233E-3</v>
      </c>
    </row>
    <row r="109" spans="2:13" x14ac:dyDescent="0.25">
      <c r="B109" s="162" t="s">
        <v>103</v>
      </c>
      <c r="C109" s="163">
        <v>10447</v>
      </c>
      <c r="D109" s="163">
        <v>7763</v>
      </c>
      <c r="E109" s="163">
        <v>1452</v>
      </c>
      <c r="F109" s="163">
        <v>5103</v>
      </c>
      <c r="G109" s="163">
        <v>4738</v>
      </c>
      <c r="H109" s="163">
        <v>3576</v>
      </c>
      <c r="I109" s="165">
        <f>IFERROR(H109/G109-1,"-")</f>
        <v>-0.24525116082735332</v>
      </c>
      <c r="J109" s="164">
        <f t="shared" si="57"/>
        <v>-0.53935334277985314</v>
      </c>
      <c r="K109" s="179">
        <f t="shared" si="58"/>
        <v>-1162</v>
      </c>
      <c r="L109" s="163">
        <f t="shared" si="59"/>
        <v>-4187</v>
      </c>
      <c r="M109" s="164">
        <f t="shared" si="60"/>
        <v>3.5651121475015301E-3</v>
      </c>
    </row>
    <row r="110" spans="2:13" x14ac:dyDescent="0.25">
      <c r="B110" s="162" t="s">
        <v>100</v>
      </c>
      <c r="C110" s="163">
        <v>3215</v>
      </c>
      <c r="D110" s="163">
        <v>3921</v>
      </c>
      <c r="E110" s="163">
        <v>608</v>
      </c>
      <c r="F110" s="163">
        <v>1841</v>
      </c>
      <c r="G110" s="163">
        <v>1781</v>
      </c>
      <c r="H110" s="163">
        <v>2106</v>
      </c>
      <c r="I110" s="165">
        <f>IFERROR(H110/G110-1,"-")</f>
        <v>0.18248175182481763</v>
      </c>
      <c r="J110" s="164">
        <f t="shared" si="57"/>
        <v>-0.46289211935730679</v>
      </c>
      <c r="K110" s="179">
        <f t="shared" si="58"/>
        <v>325</v>
      </c>
      <c r="L110" s="163">
        <f t="shared" si="59"/>
        <v>-1815</v>
      </c>
      <c r="M110" s="164">
        <f t="shared" si="60"/>
        <v>2.0995878586795927E-3</v>
      </c>
    </row>
    <row r="111" spans="2:13" x14ac:dyDescent="0.25">
      <c r="B111" s="157" t="s">
        <v>107</v>
      </c>
      <c r="C111" s="158">
        <v>36866</v>
      </c>
      <c r="D111" s="158">
        <v>37337</v>
      </c>
      <c r="E111" s="158">
        <v>11698</v>
      </c>
      <c r="F111" s="158">
        <v>17171</v>
      </c>
      <c r="G111" s="158">
        <v>20412</v>
      </c>
      <c r="H111" s="158">
        <v>21334</v>
      </c>
      <c r="I111" s="160">
        <f>IFERROR(H111/G111-1,"-")</f>
        <v>4.5169508132471003E-2</v>
      </c>
      <c r="J111" s="159">
        <f t="shared" si="57"/>
        <v>-0.42860969011972039</v>
      </c>
      <c r="K111" s="178">
        <f t="shared" si="58"/>
        <v>922</v>
      </c>
      <c r="L111" s="158">
        <f t="shared" si="59"/>
        <v>-16003</v>
      </c>
      <c r="M111" s="159">
        <f t="shared" si="60"/>
        <v>2.1269044338589945E-2</v>
      </c>
    </row>
    <row r="112" spans="2:13" x14ac:dyDescent="0.25">
      <c r="B112" s="162" t="s">
        <v>110</v>
      </c>
      <c r="C112" s="163">
        <v>21686</v>
      </c>
      <c r="D112" s="163">
        <v>20275</v>
      </c>
      <c r="E112" s="163">
        <v>6095</v>
      </c>
      <c r="F112" s="163">
        <v>10637</v>
      </c>
      <c r="G112" s="163">
        <v>12601</v>
      </c>
      <c r="H112" s="163">
        <v>12275</v>
      </c>
      <c r="I112" s="165">
        <f t="shared" ref="I112:I119" si="61">IFERROR(H112/G112-1,"-")</f>
        <v>-2.587096262201416E-2</v>
      </c>
      <c r="J112" s="164">
        <f t="shared" si="57"/>
        <v>-0.39457459926017258</v>
      </c>
      <c r="K112" s="179">
        <f t="shared" si="58"/>
        <v>-326</v>
      </c>
      <c r="L112" s="163">
        <f t="shared" si="59"/>
        <v>-8000</v>
      </c>
      <c r="M112" s="164">
        <f t="shared" si="60"/>
        <v>1.223762628931244E-2</v>
      </c>
    </row>
    <row r="113" spans="2:13" x14ac:dyDescent="0.25">
      <c r="B113" s="162" t="s">
        <v>113</v>
      </c>
      <c r="C113" s="163">
        <v>5869</v>
      </c>
      <c r="D113" s="163">
        <v>4078</v>
      </c>
      <c r="E113" s="163">
        <v>474</v>
      </c>
      <c r="F113" s="163">
        <v>662</v>
      </c>
      <c r="G113" s="163">
        <v>1021</v>
      </c>
      <c r="H113" s="163">
        <v>1052</v>
      </c>
      <c r="I113" s="165">
        <f t="shared" si="61"/>
        <v>3.0362389813908042E-2</v>
      </c>
      <c r="J113" s="164">
        <f t="shared" si="57"/>
        <v>-0.7420304070622854</v>
      </c>
      <c r="K113" s="179">
        <f t="shared" si="58"/>
        <v>31</v>
      </c>
      <c r="L113" s="163">
        <f t="shared" si="59"/>
        <v>-3026</v>
      </c>
      <c r="M113" s="164">
        <f t="shared" si="60"/>
        <v>1.048796974041278E-3</v>
      </c>
    </row>
    <row r="114" spans="2:13" x14ac:dyDescent="0.25">
      <c r="B114" s="162" t="s">
        <v>116</v>
      </c>
      <c r="C114" s="163">
        <v>1150</v>
      </c>
      <c r="D114" s="163">
        <v>2068</v>
      </c>
      <c r="E114" s="163">
        <v>623</v>
      </c>
      <c r="F114" s="163">
        <v>992</v>
      </c>
      <c r="G114" s="163">
        <v>1165</v>
      </c>
      <c r="H114" s="163">
        <v>1290</v>
      </c>
      <c r="I114" s="165">
        <f t="shared" si="61"/>
        <v>0.10729613733905574</v>
      </c>
      <c r="J114" s="164">
        <f t="shared" si="57"/>
        <v>-0.37620889748549324</v>
      </c>
      <c r="K114" s="179">
        <f t="shared" si="58"/>
        <v>125</v>
      </c>
      <c r="L114" s="163">
        <f t="shared" si="59"/>
        <v>-778</v>
      </c>
      <c r="M114" s="164">
        <f t="shared" si="60"/>
        <v>1.2860723350886392E-3</v>
      </c>
    </row>
    <row r="115" spans="2:13" x14ac:dyDescent="0.25">
      <c r="B115" s="162" t="s">
        <v>123</v>
      </c>
      <c r="C115" s="163">
        <v>720</v>
      </c>
      <c r="D115" s="163">
        <v>1187</v>
      </c>
      <c r="E115" s="163">
        <v>167</v>
      </c>
      <c r="F115" s="163">
        <v>302</v>
      </c>
      <c r="G115" s="163">
        <v>404</v>
      </c>
      <c r="H115" s="163">
        <v>463</v>
      </c>
      <c r="I115" s="165">
        <f t="shared" si="61"/>
        <v>0.14603960396039595</v>
      </c>
      <c r="J115" s="164">
        <f t="shared" si="57"/>
        <v>-0.60994102780117943</v>
      </c>
      <c r="K115" s="179">
        <f t="shared" si="58"/>
        <v>59</v>
      </c>
      <c r="L115" s="163">
        <f t="shared" si="59"/>
        <v>-724</v>
      </c>
      <c r="M115" s="164">
        <f t="shared" si="60"/>
        <v>4.6159030321398447E-4</v>
      </c>
    </row>
    <row r="116" spans="2:13" x14ac:dyDescent="0.25">
      <c r="B116" s="162" t="s">
        <v>119</v>
      </c>
      <c r="C116" s="163">
        <v>586</v>
      </c>
      <c r="D116" s="163">
        <v>549</v>
      </c>
      <c r="E116" s="163">
        <v>262</v>
      </c>
      <c r="F116" s="163">
        <v>337</v>
      </c>
      <c r="G116" s="163">
        <v>367</v>
      </c>
      <c r="H116" s="163">
        <v>371</v>
      </c>
      <c r="I116" s="165">
        <f t="shared" si="61"/>
        <v>1.0899182561307841E-2</v>
      </c>
      <c r="J116" s="164">
        <f t="shared" si="57"/>
        <v>-0.32422586520947172</v>
      </c>
      <c r="K116" s="179">
        <f t="shared" si="58"/>
        <v>4</v>
      </c>
      <c r="L116" s="163">
        <f t="shared" si="59"/>
        <v>-178</v>
      </c>
      <c r="M116" s="164">
        <f t="shared" si="60"/>
        <v>3.6987041575029856E-4</v>
      </c>
    </row>
    <row r="117" spans="2:13" x14ac:dyDescent="0.25">
      <c r="B117" s="162" t="s">
        <v>128</v>
      </c>
      <c r="C117" s="163">
        <v>180</v>
      </c>
      <c r="D117" s="163">
        <v>299</v>
      </c>
      <c r="E117" s="163">
        <v>180</v>
      </c>
      <c r="F117" s="163">
        <v>87</v>
      </c>
      <c r="G117" s="163">
        <v>120</v>
      </c>
      <c r="H117" s="163">
        <v>87</v>
      </c>
      <c r="I117" s="165">
        <f t="shared" si="61"/>
        <v>-0.27500000000000002</v>
      </c>
      <c r="J117" s="164">
        <f t="shared" si="57"/>
        <v>-0.70903010033444813</v>
      </c>
      <c r="K117" s="179">
        <f t="shared" si="58"/>
        <v>-33</v>
      </c>
      <c r="L117" s="163">
        <f t="shared" si="59"/>
        <v>-212</v>
      </c>
      <c r="M117" s="164">
        <f t="shared" si="60"/>
        <v>8.6735110971094282E-5</v>
      </c>
    </row>
    <row r="118" spans="2:13" x14ac:dyDescent="0.25">
      <c r="B118" s="162" t="s">
        <v>131</v>
      </c>
      <c r="C118" s="163">
        <v>309</v>
      </c>
      <c r="D118" s="163">
        <v>283</v>
      </c>
      <c r="E118" s="163">
        <v>383</v>
      </c>
      <c r="F118" s="163">
        <v>92</v>
      </c>
      <c r="G118" s="163">
        <v>89</v>
      </c>
      <c r="H118" s="163">
        <v>100</v>
      </c>
      <c r="I118" s="165">
        <f t="shared" si="61"/>
        <v>0.12359550561797761</v>
      </c>
      <c r="J118" s="164">
        <f t="shared" si="57"/>
        <v>-0.64664310954063597</v>
      </c>
      <c r="K118" s="179">
        <f t="shared" si="58"/>
        <v>11</v>
      </c>
      <c r="L118" s="163">
        <f t="shared" si="59"/>
        <v>-183</v>
      </c>
      <c r="M118" s="164">
        <f t="shared" si="60"/>
        <v>9.9695529851832507E-5</v>
      </c>
    </row>
    <row r="119" spans="2:13" x14ac:dyDescent="0.25">
      <c r="B119" s="168" t="s">
        <v>145</v>
      </c>
      <c r="C119" s="169">
        <f>IFERROR(C111-SUM(C112:C118),"nd")</f>
        <v>6366</v>
      </c>
      <c r="D119" s="169">
        <f t="shared" ref="D119:H119" si="62">IFERROR(D111-SUM(D112:D118),"nd")</f>
        <v>8598</v>
      </c>
      <c r="E119" s="169">
        <f t="shared" si="62"/>
        <v>3514</v>
      </c>
      <c r="F119" s="169">
        <f t="shared" si="62"/>
        <v>4062</v>
      </c>
      <c r="G119" s="169">
        <f t="shared" si="62"/>
        <v>4645</v>
      </c>
      <c r="H119" s="169">
        <f t="shared" si="62"/>
        <v>5696</v>
      </c>
      <c r="I119" s="171">
        <f t="shared" si="61"/>
        <v>0.22626480086114098</v>
      </c>
      <c r="J119" s="170">
        <f t="shared" si="57"/>
        <v>-0.33752035357059784</v>
      </c>
      <c r="K119" s="180">
        <f t="shared" si="58"/>
        <v>1051</v>
      </c>
      <c r="L119" s="169">
        <f t="shared" si="59"/>
        <v>-2902</v>
      </c>
      <c r="M119" s="170">
        <f t="shared" si="60"/>
        <v>5.6786573803603796E-3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85504</v>
      </c>
      <c r="D135" s="176">
        <f t="shared" ref="D135:H135" si="70">IFERROR(D136+D139,"nd")</f>
        <v>58862</v>
      </c>
      <c r="E135" s="176">
        <f t="shared" si="70"/>
        <v>16780</v>
      </c>
      <c r="F135" s="176">
        <f t="shared" si="70"/>
        <v>36760</v>
      </c>
      <c r="G135" s="176">
        <f t="shared" si="70"/>
        <v>40747</v>
      </c>
      <c r="H135" s="176">
        <f t="shared" si="70"/>
        <v>42275</v>
      </c>
      <c r="I135" s="177">
        <f>IFERROR(H135/G135-1,"-")</f>
        <v>3.7499693228949305E-2</v>
      </c>
      <c r="J135" s="177">
        <f>IFERROR(H135/D135-1,"-")</f>
        <v>-0.28179470626210457</v>
      </c>
      <c r="K135" s="176">
        <f>IFERROR(H135-G135,"-")</f>
        <v>1528</v>
      </c>
      <c r="L135" s="176">
        <f>IFERROR(H135-D135,"-")</f>
        <v>-16587</v>
      </c>
      <c r="M135" s="177">
        <f>IFERROR(H135/H$9,"-")</f>
        <v>4.2146285244862192E-2</v>
      </c>
    </row>
    <row r="136" spans="2:13" x14ac:dyDescent="0.25">
      <c r="B136" s="157" t="s">
        <v>97</v>
      </c>
      <c r="C136" s="158">
        <v>18334</v>
      </c>
      <c r="D136" s="158">
        <v>9465</v>
      </c>
      <c r="E136" s="158">
        <v>3268</v>
      </c>
      <c r="F136" s="158">
        <v>6996</v>
      </c>
      <c r="G136" s="158">
        <v>8149</v>
      </c>
      <c r="H136" s="158">
        <v>7081</v>
      </c>
      <c r="I136" s="160">
        <f>IFERROR(H136/G136-1,"-")</f>
        <v>-0.13105902564731864</v>
      </c>
      <c r="J136" s="159">
        <f t="shared" ref="J136:J147" si="71">IFERROR(H136/D136-1,"-")</f>
        <v>-0.25187533016376118</v>
      </c>
      <c r="K136" s="178">
        <f t="shared" ref="K136:K147" si="72">IFERROR(H136-G136,"-")</f>
        <v>-1068</v>
      </c>
      <c r="L136" s="158">
        <f t="shared" ref="L136:L147" si="73">IFERROR(H136-D136,"-")</f>
        <v>-2384</v>
      </c>
      <c r="M136" s="159">
        <f t="shared" ref="M136:M147" si="74">IFERROR(H136/H$9,"-")</f>
        <v>7.0594404688082597E-3</v>
      </c>
    </row>
    <row r="137" spans="2:13" x14ac:dyDescent="0.25">
      <c r="B137" s="162" t="s">
        <v>103</v>
      </c>
      <c r="C137" s="163">
        <v>15288</v>
      </c>
      <c r="D137" s="163">
        <v>7076</v>
      </c>
      <c r="E137" s="163">
        <v>2718</v>
      </c>
      <c r="F137" s="163">
        <v>4967</v>
      </c>
      <c r="G137" s="163">
        <v>5721</v>
      </c>
      <c r="H137" s="163">
        <v>5033</v>
      </c>
      <c r="I137" s="165">
        <f>IFERROR(H137/G137-1,"-")</f>
        <v>-0.12025869603216222</v>
      </c>
      <c r="J137" s="164">
        <f t="shared" si="71"/>
        <v>-0.28872244205765973</v>
      </c>
      <c r="K137" s="179">
        <f t="shared" si="72"/>
        <v>-688</v>
      </c>
      <c r="L137" s="163">
        <f t="shared" si="73"/>
        <v>-2043</v>
      </c>
      <c r="M137" s="164">
        <f t="shared" si="74"/>
        <v>5.01767601744273E-3</v>
      </c>
    </row>
    <row r="138" spans="2:13" x14ac:dyDescent="0.25">
      <c r="B138" s="162" t="s">
        <v>100</v>
      </c>
      <c r="C138" s="163">
        <v>3046</v>
      </c>
      <c r="D138" s="163">
        <v>2389</v>
      </c>
      <c r="E138" s="163">
        <v>550</v>
      </c>
      <c r="F138" s="163">
        <v>2029</v>
      </c>
      <c r="G138" s="163">
        <v>2428</v>
      </c>
      <c r="H138" s="163">
        <v>2048</v>
      </c>
      <c r="I138" s="165">
        <f>IFERROR(H138/G138-1,"-")</f>
        <v>-0.15650741350906094</v>
      </c>
      <c r="J138" s="164">
        <f t="shared" si="71"/>
        <v>-0.14273754709083297</v>
      </c>
      <c r="K138" s="179">
        <f t="shared" si="72"/>
        <v>-380</v>
      </c>
      <c r="L138" s="163">
        <f t="shared" si="73"/>
        <v>-341</v>
      </c>
      <c r="M138" s="164">
        <f t="shared" si="74"/>
        <v>2.0417644513655298E-3</v>
      </c>
    </row>
    <row r="139" spans="2:13" x14ac:dyDescent="0.25">
      <c r="B139" s="157" t="s">
        <v>107</v>
      </c>
      <c r="C139" s="158">
        <v>67170</v>
      </c>
      <c r="D139" s="158">
        <v>49397</v>
      </c>
      <c r="E139" s="158">
        <v>13512</v>
      </c>
      <c r="F139" s="158">
        <v>29764</v>
      </c>
      <c r="G139" s="158">
        <v>32598</v>
      </c>
      <c r="H139" s="158">
        <v>35194</v>
      </c>
      <c r="I139" s="160">
        <f>IFERROR(H139/G139-1,"-")</f>
        <v>7.9636787532977538E-2</v>
      </c>
      <c r="J139" s="159">
        <f t="shared" si="71"/>
        <v>-0.2875275826467194</v>
      </c>
      <c r="K139" s="178">
        <f t="shared" si="72"/>
        <v>2596</v>
      </c>
      <c r="L139" s="158">
        <f t="shared" si="73"/>
        <v>-14203</v>
      </c>
      <c r="M139" s="159">
        <f t="shared" si="74"/>
        <v>3.5086844776053928E-2</v>
      </c>
    </row>
    <row r="140" spans="2:13" x14ac:dyDescent="0.25">
      <c r="B140" s="162" t="s">
        <v>110</v>
      </c>
      <c r="C140" s="163">
        <v>37806</v>
      </c>
      <c r="D140" s="163">
        <v>25726</v>
      </c>
      <c r="E140" s="163">
        <v>6534</v>
      </c>
      <c r="F140" s="163">
        <v>11538</v>
      </c>
      <c r="G140" s="163">
        <v>13247</v>
      </c>
      <c r="H140" s="163">
        <v>15330</v>
      </c>
      <c r="I140" s="165">
        <f t="shared" ref="I140:I147" si="75">IFERROR(H140/G140-1,"-")</f>
        <v>0.15724314939231521</v>
      </c>
      <c r="J140" s="164">
        <f t="shared" si="71"/>
        <v>-0.4041047967037239</v>
      </c>
      <c r="K140" s="179">
        <f t="shared" si="72"/>
        <v>2083</v>
      </c>
      <c r="L140" s="163">
        <f t="shared" si="73"/>
        <v>-10396</v>
      </c>
      <c r="M140" s="164">
        <f t="shared" si="74"/>
        <v>1.5283324726285923E-2</v>
      </c>
    </row>
    <row r="141" spans="2:13" x14ac:dyDescent="0.25">
      <c r="B141" s="162" t="s">
        <v>113</v>
      </c>
      <c r="C141" s="163">
        <v>2718</v>
      </c>
      <c r="D141" s="163">
        <v>1997</v>
      </c>
      <c r="E141" s="163">
        <v>737</v>
      </c>
      <c r="F141" s="163">
        <v>2252</v>
      </c>
      <c r="G141" s="163">
        <v>2056</v>
      </c>
      <c r="H141" s="163">
        <v>2151</v>
      </c>
      <c r="I141" s="165">
        <f t="shared" si="75"/>
        <v>4.620622568093391E-2</v>
      </c>
      <c r="J141" s="164">
        <f t="shared" si="71"/>
        <v>7.7115673510265381E-2</v>
      </c>
      <c r="K141" s="179">
        <f t="shared" si="72"/>
        <v>95</v>
      </c>
      <c r="L141" s="163">
        <f t="shared" si="73"/>
        <v>154</v>
      </c>
      <c r="M141" s="164">
        <f t="shared" si="74"/>
        <v>2.1444508471129171E-3</v>
      </c>
    </row>
    <row r="142" spans="2:13" x14ac:dyDescent="0.25">
      <c r="B142" s="162" t="s">
        <v>116</v>
      </c>
      <c r="C142" s="163">
        <v>6929</v>
      </c>
      <c r="D142" s="163">
        <v>2945</v>
      </c>
      <c r="E142" s="163">
        <v>641</v>
      </c>
      <c r="F142" s="163">
        <v>3218</v>
      </c>
      <c r="G142" s="163">
        <v>3572</v>
      </c>
      <c r="H142" s="163">
        <v>3492</v>
      </c>
      <c r="I142" s="165">
        <f t="shared" si="75"/>
        <v>-2.2396416573348232E-2</v>
      </c>
      <c r="J142" s="164">
        <f t="shared" si="71"/>
        <v>0.18573853989813238</v>
      </c>
      <c r="K142" s="179">
        <f t="shared" si="72"/>
        <v>-80</v>
      </c>
      <c r="L142" s="163">
        <f t="shared" si="73"/>
        <v>547</v>
      </c>
      <c r="M142" s="164">
        <f t="shared" si="74"/>
        <v>3.4813679024259911E-3</v>
      </c>
    </row>
    <row r="143" spans="2:13" x14ac:dyDescent="0.25">
      <c r="B143" s="162" t="s">
        <v>123</v>
      </c>
      <c r="C143" s="163">
        <v>1270</v>
      </c>
      <c r="D143" s="163">
        <v>1138</v>
      </c>
      <c r="E143" s="163">
        <v>374</v>
      </c>
      <c r="F143" s="163">
        <v>1476</v>
      </c>
      <c r="G143" s="163">
        <v>1303</v>
      </c>
      <c r="H143" s="163">
        <v>1097</v>
      </c>
      <c r="I143" s="165">
        <f t="shared" si="75"/>
        <v>-0.15809669992325404</v>
      </c>
      <c r="J143" s="164">
        <f t="shared" si="71"/>
        <v>-3.6028119507908629E-2</v>
      </c>
      <c r="K143" s="179">
        <f t="shared" si="72"/>
        <v>-206</v>
      </c>
      <c r="L143" s="163">
        <f t="shared" si="73"/>
        <v>-41</v>
      </c>
      <c r="M143" s="164">
        <f t="shared" si="74"/>
        <v>1.0936599624746025E-3</v>
      </c>
    </row>
    <row r="144" spans="2:13" x14ac:dyDescent="0.25">
      <c r="B144" s="162" t="s">
        <v>119</v>
      </c>
      <c r="C144" s="163">
        <v>617</v>
      </c>
      <c r="D144" s="163">
        <v>543</v>
      </c>
      <c r="E144" s="163">
        <v>223</v>
      </c>
      <c r="F144" s="163">
        <v>715</v>
      </c>
      <c r="G144" s="163">
        <v>583</v>
      </c>
      <c r="H144" s="163">
        <v>588</v>
      </c>
      <c r="I144" s="165">
        <f t="shared" si="75"/>
        <v>8.5763293310463506E-3</v>
      </c>
      <c r="J144" s="164">
        <f t="shared" si="71"/>
        <v>8.287292817679548E-2</v>
      </c>
      <c r="K144" s="179">
        <f t="shared" si="72"/>
        <v>5</v>
      </c>
      <c r="L144" s="163">
        <f t="shared" si="73"/>
        <v>45</v>
      </c>
      <c r="M144" s="164">
        <f t="shared" si="74"/>
        <v>5.8620971552877509E-4</v>
      </c>
    </row>
    <row r="145" spans="2:13" x14ac:dyDescent="0.25">
      <c r="B145" s="162" t="s">
        <v>128</v>
      </c>
      <c r="C145" s="163">
        <v>685</v>
      </c>
      <c r="D145" s="163">
        <v>718</v>
      </c>
      <c r="E145" s="163">
        <v>382</v>
      </c>
      <c r="F145" s="163">
        <v>272</v>
      </c>
      <c r="G145" s="163">
        <v>326</v>
      </c>
      <c r="H145" s="163">
        <v>214</v>
      </c>
      <c r="I145" s="165">
        <f t="shared" si="75"/>
        <v>-0.34355828220858897</v>
      </c>
      <c r="J145" s="164">
        <f t="shared" si="71"/>
        <v>-0.70194986072423404</v>
      </c>
      <c r="K145" s="179">
        <f t="shared" si="72"/>
        <v>-112</v>
      </c>
      <c r="L145" s="163">
        <f t="shared" si="73"/>
        <v>-504</v>
      </c>
      <c r="M145" s="164">
        <f t="shared" si="74"/>
        <v>2.1334843388292157E-4</v>
      </c>
    </row>
    <row r="146" spans="2:13" x14ac:dyDescent="0.25">
      <c r="B146" s="162" t="s">
        <v>131</v>
      </c>
      <c r="C146" s="163">
        <v>3012</v>
      </c>
      <c r="D146" s="163">
        <v>1197</v>
      </c>
      <c r="E146" s="163">
        <v>656</v>
      </c>
      <c r="F146" s="163">
        <v>230</v>
      </c>
      <c r="G146" s="163">
        <v>355</v>
      </c>
      <c r="H146" s="163">
        <v>392</v>
      </c>
      <c r="I146" s="165">
        <f t="shared" si="75"/>
        <v>0.10422535211267614</v>
      </c>
      <c r="J146" s="164">
        <f t="shared" si="71"/>
        <v>-0.67251461988304095</v>
      </c>
      <c r="K146" s="179">
        <f t="shared" si="72"/>
        <v>37</v>
      </c>
      <c r="L146" s="163">
        <f t="shared" si="73"/>
        <v>-805</v>
      </c>
      <c r="M146" s="164">
        <f t="shared" si="74"/>
        <v>3.9080647701918343E-4</v>
      </c>
    </row>
    <row r="147" spans="2:13" x14ac:dyDescent="0.25">
      <c r="B147" s="168" t="s">
        <v>145</v>
      </c>
      <c r="C147" s="169">
        <f>IFERROR(C139-SUM(C140:C146),"nd")</f>
        <v>14133</v>
      </c>
      <c r="D147" s="169">
        <f t="shared" ref="D147:H147" si="76">IFERROR(D139-SUM(D140:D146),"nd")</f>
        <v>15133</v>
      </c>
      <c r="E147" s="169">
        <f t="shared" si="76"/>
        <v>3965</v>
      </c>
      <c r="F147" s="169">
        <f t="shared" si="76"/>
        <v>10063</v>
      </c>
      <c r="G147" s="169">
        <f t="shared" si="76"/>
        <v>11156</v>
      </c>
      <c r="H147" s="169">
        <f t="shared" si="76"/>
        <v>11930</v>
      </c>
      <c r="I147" s="171">
        <f t="shared" si="75"/>
        <v>6.9379705987809182E-2</v>
      </c>
      <c r="J147" s="170">
        <f t="shared" si="71"/>
        <v>-0.21165664441948062</v>
      </c>
      <c r="K147" s="180">
        <f t="shared" si="72"/>
        <v>774</v>
      </c>
      <c r="L147" s="169">
        <f t="shared" si="73"/>
        <v>-3203</v>
      </c>
      <c r="M147" s="170">
        <f t="shared" si="74"/>
        <v>1.1893676711323617E-2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6145</v>
      </c>
      <c r="D149" s="176">
        <f t="shared" ref="D149:H149" si="77">IFERROR(D150+D153,"nd")</f>
        <v>5152</v>
      </c>
      <c r="E149" s="176">
        <f t="shared" si="77"/>
        <v>2131</v>
      </c>
      <c r="F149" s="176">
        <f t="shared" si="77"/>
        <v>11115</v>
      </c>
      <c r="G149" s="176">
        <f t="shared" si="77"/>
        <v>15002</v>
      </c>
      <c r="H149" s="176">
        <f t="shared" si="77"/>
        <v>42471</v>
      </c>
      <c r="I149" s="177">
        <f>IFERROR(H149/G149-1,"-")</f>
        <v>1.8310225303292893</v>
      </c>
      <c r="J149" s="177">
        <f>IFERROR(H149/D149-1,"-")</f>
        <v>7.243594720496894</v>
      </c>
      <c r="K149" s="176">
        <f>IFERROR(H149-G149,"-")</f>
        <v>27469</v>
      </c>
      <c r="L149" s="176">
        <f>IFERROR(H149-D149,"-")</f>
        <v>37319</v>
      </c>
      <c r="M149" s="177">
        <f>IFERROR(H149/H$9,"-")</f>
        <v>4.2341688483371782E-2</v>
      </c>
    </row>
    <row r="150" spans="2:13" x14ac:dyDescent="0.25">
      <c r="B150" s="157" t="s">
        <v>97</v>
      </c>
      <c r="C150" s="158">
        <v>1490</v>
      </c>
      <c r="D150" s="158">
        <v>1192</v>
      </c>
      <c r="E150" s="158">
        <v>428</v>
      </c>
      <c r="F150" s="158">
        <v>2230</v>
      </c>
      <c r="G150" s="158">
        <v>4016</v>
      </c>
      <c r="H150" s="158">
        <v>4986</v>
      </c>
      <c r="I150" s="160">
        <f>IFERROR(H150/G150-1,"-")</f>
        <v>0.24153386454183257</v>
      </c>
      <c r="J150" s="159">
        <f t="shared" ref="J150:J161" si="78">IFERROR(H150/D150-1,"-")</f>
        <v>3.1828859060402683</v>
      </c>
      <c r="K150" s="178">
        <f t="shared" ref="K150:K161" si="79">IFERROR(H150-G150,"-")</f>
        <v>970</v>
      </c>
      <c r="L150" s="158">
        <f t="shared" ref="L150:L161" si="80">IFERROR(H150-D150,"-")</f>
        <v>3794</v>
      </c>
      <c r="M150" s="159">
        <f t="shared" ref="M150:M161" si="81">IFERROR(H150/H$9,"-")</f>
        <v>4.9708191184123689E-3</v>
      </c>
    </row>
    <row r="151" spans="2:13" x14ac:dyDescent="0.25">
      <c r="B151" s="162" t="s">
        <v>103</v>
      </c>
      <c r="C151" s="163">
        <v>982</v>
      </c>
      <c r="D151" s="163">
        <v>781</v>
      </c>
      <c r="E151" s="163">
        <v>305</v>
      </c>
      <c r="F151" s="163">
        <v>681</v>
      </c>
      <c r="G151" s="163">
        <v>1936</v>
      </c>
      <c r="H151" s="163">
        <v>3177</v>
      </c>
      <c r="I151" s="165">
        <f>IFERROR(H151/G151-1,"-")</f>
        <v>0.64101239669421495</v>
      </c>
      <c r="J151" s="164">
        <f t="shared" si="78"/>
        <v>3.0678617157490393</v>
      </c>
      <c r="K151" s="179">
        <f t="shared" si="79"/>
        <v>1241</v>
      </c>
      <c r="L151" s="163">
        <f t="shared" si="80"/>
        <v>2396</v>
      </c>
      <c r="M151" s="164">
        <f t="shared" si="81"/>
        <v>3.1673269833927186E-3</v>
      </c>
    </row>
    <row r="152" spans="2:13" x14ac:dyDescent="0.25">
      <c r="B152" s="162" t="s">
        <v>100</v>
      </c>
      <c r="C152" s="163">
        <v>508</v>
      </c>
      <c r="D152" s="163">
        <v>411</v>
      </c>
      <c r="E152" s="163">
        <v>123</v>
      </c>
      <c r="F152" s="163">
        <v>1549</v>
      </c>
      <c r="G152" s="163">
        <v>2080</v>
      </c>
      <c r="H152" s="163">
        <v>1809</v>
      </c>
      <c r="I152" s="165">
        <f>IFERROR(H152/G152-1,"-")</f>
        <v>-0.13028846153846152</v>
      </c>
      <c r="J152" s="164">
        <f t="shared" si="78"/>
        <v>3.4014598540145986</v>
      </c>
      <c r="K152" s="179">
        <f t="shared" si="79"/>
        <v>-271</v>
      </c>
      <c r="L152" s="163">
        <f t="shared" si="80"/>
        <v>1398</v>
      </c>
      <c r="M152" s="164">
        <f t="shared" si="81"/>
        <v>1.80349213501965E-3</v>
      </c>
    </row>
    <row r="153" spans="2:13" x14ac:dyDescent="0.25">
      <c r="B153" s="157" t="s">
        <v>107</v>
      </c>
      <c r="C153" s="158">
        <v>4655</v>
      </c>
      <c r="D153" s="158">
        <v>3960</v>
      </c>
      <c r="E153" s="158">
        <v>1703</v>
      </c>
      <c r="F153" s="158">
        <v>8885</v>
      </c>
      <c r="G153" s="158">
        <v>10986</v>
      </c>
      <c r="H153" s="158">
        <v>37485</v>
      </c>
      <c r="I153" s="160">
        <f>IFERROR(H153/G153-1,"-")</f>
        <v>2.4120699071545602</v>
      </c>
      <c r="J153" s="159">
        <f t="shared" si="78"/>
        <v>8.4659090909090917</v>
      </c>
      <c r="K153" s="178">
        <f t="shared" si="79"/>
        <v>26499</v>
      </c>
      <c r="L153" s="158">
        <f t="shared" si="80"/>
        <v>33525</v>
      </c>
      <c r="M153" s="159">
        <f t="shared" si="81"/>
        <v>3.7370869364959411E-2</v>
      </c>
    </row>
    <row r="154" spans="2:13" x14ac:dyDescent="0.25">
      <c r="B154" s="162" t="s">
        <v>110</v>
      </c>
      <c r="C154" s="163">
        <v>411</v>
      </c>
      <c r="D154" s="163">
        <v>316</v>
      </c>
      <c r="E154" s="163">
        <v>298</v>
      </c>
      <c r="F154" s="163">
        <v>2999</v>
      </c>
      <c r="G154" s="163">
        <v>2210</v>
      </c>
      <c r="H154" s="163">
        <v>24353</v>
      </c>
      <c r="I154" s="165">
        <f t="shared" ref="I154:I161" si="82">IFERROR(H154/G154-1,"-")</f>
        <v>10.019457013574661</v>
      </c>
      <c r="J154" s="164">
        <f t="shared" si="78"/>
        <v>76.066455696202539</v>
      </c>
      <c r="K154" s="179">
        <f t="shared" si="79"/>
        <v>22143</v>
      </c>
      <c r="L154" s="163">
        <f t="shared" si="80"/>
        <v>24037</v>
      </c>
      <c r="M154" s="164">
        <f t="shared" si="81"/>
        <v>2.4278852384816769E-2</v>
      </c>
    </row>
    <row r="155" spans="2:13" x14ac:dyDescent="0.25">
      <c r="B155" s="162" t="s">
        <v>113</v>
      </c>
      <c r="C155" s="163">
        <v>2714</v>
      </c>
      <c r="D155" s="163">
        <v>2095</v>
      </c>
      <c r="E155" s="163">
        <v>440</v>
      </c>
      <c r="F155" s="163">
        <v>1743</v>
      </c>
      <c r="G155" s="163">
        <v>2494</v>
      </c>
      <c r="H155" s="163">
        <v>2946</v>
      </c>
      <c r="I155" s="165">
        <f t="shared" si="82"/>
        <v>0.18123496391339211</v>
      </c>
      <c r="J155" s="164">
        <f t="shared" si="78"/>
        <v>0.40620525059665868</v>
      </c>
      <c r="K155" s="179">
        <f t="shared" si="79"/>
        <v>452</v>
      </c>
      <c r="L155" s="163">
        <f t="shared" si="80"/>
        <v>851</v>
      </c>
      <c r="M155" s="164">
        <f t="shared" si="81"/>
        <v>2.9370303094349856E-3</v>
      </c>
    </row>
    <row r="156" spans="2:13" x14ac:dyDescent="0.25">
      <c r="B156" s="162" t="s">
        <v>116</v>
      </c>
      <c r="C156" s="163">
        <v>167</v>
      </c>
      <c r="D156" s="163">
        <v>238</v>
      </c>
      <c r="E156" s="163">
        <v>62</v>
      </c>
      <c r="F156" s="163">
        <v>462</v>
      </c>
      <c r="G156" s="163">
        <v>1182</v>
      </c>
      <c r="H156" s="163">
        <v>1080</v>
      </c>
      <c r="I156" s="165">
        <f t="shared" si="82"/>
        <v>-8.6294416243654859E-2</v>
      </c>
      <c r="J156" s="164">
        <f t="shared" si="78"/>
        <v>3.53781512605042</v>
      </c>
      <c r="K156" s="179">
        <f t="shared" si="79"/>
        <v>-102</v>
      </c>
      <c r="L156" s="163">
        <f t="shared" si="80"/>
        <v>842</v>
      </c>
      <c r="M156" s="164">
        <f t="shared" si="81"/>
        <v>1.076711722399791E-3</v>
      </c>
    </row>
    <row r="157" spans="2:13" x14ac:dyDescent="0.25">
      <c r="B157" s="162" t="s">
        <v>123</v>
      </c>
      <c r="C157" s="163">
        <v>178</v>
      </c>
      <c r="D157" s="163">
        <v>157</v>
      </c>
      <c r="E157" s="163">
        <v>30</v>
      </c>
      <c r="F157" s="163">
        <v>938</v>
      </c>
      <c r="G157" s="163">
        <v>809</v>
      </c>
      <c r="H157" s="163">
        <v>2639</v>
      </c>
      <c r="I157" s="165">
        <f t="shared" si="82"/>
        <v>2.2620519159456118</v>
      </c>
      <c r="J157" s="164">
        <f t="shared" si="78"/>
        <v>15.808917197452228</v>
      </c>
      <c r="K157" s="179">
        <f t="shared" si="79"/>
        <v>1830</v>
      </c>
      <c r="L157" s="163">
        <f t="shared" si="80"/>
        <v>2482</v>
      </c>
      <c r="M157" s="164">
        <f t="shared" si="81"/>
        <v>2.6309650327898597E-3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47</v>
      </c>
      <c r="F158" s="163">
        <v>321</v>
      </c>
      <c r="G158" s="163">
        <v>509</v>
      </c>
      <c r="H158" s="163">
        <v>490</v>
      </c>
      <c r="I158" s="165">
        <f t="shared" si="82"/>
        <v>-3.7328094302554016E-2</v>
      </c>
      <c r="J158" s="164">
        <f t="shared" si="78"/>
        <v>23.5</v>
      </c>
      <c r="K158" s="179">
        <f t="shared" si="79"/>
        <v>-19</v>
      </c>
      <c r="L158" s="163">
        <f t="shared" si="80"/>
        <v>470</v>
      </c>
      <c r="M158" s="164">
        <f t="shared" si="81"/>
        <v>4.8850809627397926E-4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201</v>
      </c>
      <c r="G159" s="163">
        <v>188</v>
      </c>
      <c r="H159" s="163">
        <v>633</v>
      </c>
      <c r="I159" s="165">
        <f t="shared" si="82"/>
        <v>2.3670212765957448</v>
      </c>
      <c r="J159" s="164">
        <f t="shared" si="78"/>
        <v>8.4477611940298516</v>
      </c>
      <c r="K159" s="179">
        <f t="shared" si="79"/>
        <v>445</v>
      </c>
      <c r="L159" s="163">
        <f t="shared" si="80"/>
        <v>566</v>
      </c>
      <c r="M159" s="164">
        <f t="shared" si="81"/>
        <v>6.3107270396209976E-4</v>
      </c>
    </row>
    <row r="160" spans="2:13" x14ac:dyDescent="0.25">
      <c r="B160" s="162" t="s">
        <v>131</v>
      </c>
      <c r="C160" s="163">
        <v>22</v>
      </c>
      <c r="D160" s="163">
        <v>64</v>
      </c>
      <c r="E160" s="163">
        <v>159</v>
      </c>
      <c r="F160" s="163">
        <v>157</v>
      </c>
      <c r="G160" s="163">
        <v>85</v>
      </c>
      <c r="H160" s="163">
        <v>1658</v>
      </c>
      <c r="I160" s="165">
        <f t="shared" si="82"/>
        <v>18.505882352941178</v>
      </c>
      <c r="J160" s="164">
        <f t="shared" si="78"/>
        <v>24.90625</v>
      </c>
      <c r="K160" s="179">
        <f t="shared" si="79"/>
        <v>1573</v>
      </c>
      <c r="L160" s="163">
        <f t="shared" si="80"/>
        <v>1594</v>
      </c>
      <c r="M160" s="164">
        <f t="shared" si="81"/>
        <v>1.6529518849433828E-3</v>
      </c>
    </row>
    <row r="161" spans="2:13" x14ac:dyDescent="0.25">
      <c r="B161" s="168" t="s">
        <v>145</v>
      </c>
      <c r="C161" s="169">
        <f>IFERROR(C153-SUM(C154:C160),"nd")</f>
        <v>1077</v>
      </c>
      <c r="D161" s="169">
        <f t="shared" ref="D161:H161" si="83">IFERROR(D153-SUM(D154:D160),"nd")</f>
        <v>1003</v>
      </c>
      <c r="E161" s="169">
        <f t="shared" si="83"/>
        <v>515</v>
      </c>
      <c r="F161" s="169">
        <f t="shared" si="83"/>
        <v>2064</v>
      </c>
      <c r="G161" s="169">
        <f t="shared" si="83"/>
        <v>3509</v>
      </c>
      <c r="H161" s="169">
        <f t="shared" si="83"/>
        <v>3686</v>
      </c>
      <c r="I161" s="171">
        <f t="shared" si="82"/>
        <v>5.0441721288116304E-2</v>
      </c>
      <c r="J161" s="170">
        <f t="shared" si="78"/>
        <v>2.6749750747756731</v>
      </c>
      <c r="K161" s="180">
        <f t="shared" si="79"/>
        <v>177</v>
      </c>
      <c r="L161" s="169">
        <f t="shared" si="80"/>
        <v>2683</v>
      </c>
      <c r="M161" s="170">
        <f t="shared" si="81"/>
        <v>3.6747772303385461E-3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B4D9F-BF90-4172-A595-E8AAAD503D74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263</v>
      </c>
      <c r="D6" s="172" t="s">
        <v>264</v>
      </c>
      <c r="E6" s="172" t="s">
        <v>270</v>
      </c>
      <c r="F6" s="172" t="s">
        <v>265</v>
      </c>
      <c r="G6" s="172" t="s">
        <v>266</v>
      </c>
      <c r="H6" s="172" t="s">
        <v>267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263</v>
      </c>
      <c r="M6" s="172" t="s">
        <v>264</v>
      </c>
      <c r="N6" s="172" t="s">
        <v>270</v>
      </c>
      <c r="O6" s="172" t="s">
        <v>265</v>
      </c>
      <c r="P6" s="172" t="s">
        <v>266</v>
      </c>
      <c r="Q6" s="172" t="s">
        <v>267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263</v>
      </c>
      <c r="V6" s="172" t="s">
        <v>270</v>
      </c>
      <c r="W6" s="172" t="s">
        <v>265</v>
      </c>
      <c r="X6" s="172" t="s">
        <v>266</v>
      </c>
      <c r="Y6" s="172" t="s">
        <v>267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614542</v>
      </c>
      <c r="D8" s="176">
        <f t="shared" si="0"/>
        <v>218294</v>
      </c>
      <c r="E8" s="176">
        <f t="shared" si="0"/>
        <v>234168</v>
      </c>
      <c r="F8" s="176">
        <f t="shared" si="0"/>
        <v>550405</v>
      </c>
      <c r="G8" s="176">
        <f t="shared" si="0"/>
        <v>609467</v>
      </c>
      <c r="H8" s="176">
        <f t="shared" si="0"/>
        <v>629259</v>
      </c>
      <c r="I8" s="177">
        <f>IFERROR(H8/G8-1,"-")</f>
        <v>3.2474276704070881E-2</v>
      </c>
      <c r="J8" s="177">
        <f>IFERROR(H8/C8-1,"-")</f>
        <v>2.3947915683549592E-2</v>
      </c>
      <c r="K8" s="177">
        <f>H8/H$8</f>
        <v>1</v>
      </c>
      <c r="L8" s="176">
        <f t="shared" ref="L8:Q8" si="1">L9+L12</f>
        <v>2358958</v>
      </c>
      <c r="M8" s="176">
        <f t="shared" si="1"/>
        <v>856735</v>
      </c>
      <c r="N8" s="176">
        <f t="shared" si="1"/>
        <v>1101788</v>
      </c>
      <c r="O8" s="176">
        <f t="shared" si="1"/>
        <v>2565617</v>
      </c>
      <c r="P8" s="176">
        <f t="shared" si="1"/>
        <v>2798721</v>
      </c>
      <c r="Q8" s="176">
        <f t="shared" si="1"/>
        <v>2955884</v>
      </c>
      <c r="R8" s="177">
        <f>IFERROR(Q8/P8-1,"-")</f>
        <v>5.6155293793129113E-2</v>
      </c>
      <c r="S8" s="177">
        <f>IFERROR(Q8/L8-1,"-")</f>
        <v>0.25304647221357901</v>
      </c>
      <c r="T8" s="177">
        <f>Q8/Q$8</f>
        <v>1</v>
      </c>
      <c r="U8" s="176">
        <f>U9+U12</f>
        <v>2973500</v>
      </c>
      <c r="V8" s="176">
        <f>V9+V12</f>
        <v>1335956</v>
      </c>
      <c r="W8" s="176">
        <f>W9+W12</f>
        <v>3116022</v>
      </c>
      <c r="X8" s="176">
        <f>X9+X12</f>
        <v>3408188</v>
      </c>
      <c r="Y8" s="176">
        <f>Y9+Y12</f>
        <v>3585143</v>
      </c>
      <c r="Z8" s="177">
        <f>IFERROR(Y8/X8-1,"-")</f>
        <v>5.1920551331088527E-2</v>
      </c>
      <c r="AA8" s="177">
        <f t="shared" ref="AA8:AA20" si="2">IFERROR(Y8/U8-1,"-")</f>
        <v>0.20569799899108787</v>
      </c>
      <c r="AB8" s="177">
        <f>Y8/Y$8</f>
        <v>1</v>
      </c>
    </row>
    <row r="9" spans="1:28" x14ac:dyDescent="0.25">
      <c r="A9" s="1"/>
      <c r="B9" s="157" t="s">
        <v>97</v>
      </c>
      <c r="C9" s="158">
        <v>159022</v>
      </c>
      <c r="D9" s="158">
        <v>69168</v>
      </c>
      <c r="E9" s="158">
        <v>99214</v>
      </c>
      <c r="F9" s="158">
        <v>148023</v>
      </c>
      <c r="G9" s="158">
        <v>178993</v>
      </c>
      <c r="H9" s="158">
        <v>184141</v>
      </c>
      <c r="I9" s="159">
        <f>IFERROR(H9/G9-1,"-")</f>
        <v>2.8760901264295313E-2</v>
      </c>
      <c r="J9" s="160">
        <f>IFERROR(H9/C9-1,"-")</f>
        <v>0.15795927607500859</v>
      </c>
      <c r="K9" s="159">
        <f>H9/H$8</f>
        <v>0.29263149196117971</v>
      </c>
      <c r="L9" s="158">
        <v>584992</v>
      </c>
      <c r="M9" s="158">
        <v>264802</v>
      </c>
      <c r="N9" s="158">
        <v>468129</v>
      </c>
      <c r="O9" s="158">
        <v>595539</v>
      </c>
      <c r="P9" s="158">
        <v>590605</v>
      </c>
      <c r="Q9" s="158">
        <v>583773</v>
      </c>
      <c r="R9" s="159">
        <f>IFERROR(Q9/P9-1,"-")</f>
        <v>-1.1567799121240063E-2</v>
      </c>
      <c r="S9" s="160">
        <f>IFERROR(Q9/L9-1,"-")</f>
        <v>-2.0837891800229436E-3</v>
      </c>
      <c r="T9" s="159">
        <f>Q9/Q$8</f>
        <v>0.19749523323648696</v>
      </c>
      <c r="U9" s="158">
        <v>744014</v>
      </c>
      <c r="V9" s="158">
        <v>567343</v>
      </c>
      <c r="W9" s="158">
        <v>743562</v>
      </c>
      <c r="X9" s="158">
        <v>769598</v>
      </c>
      <c r="Y9" s="158">
        <v>767914</v>
      </c>
      <c r="Z9" s="159">
        <f>IFERROR(Y9/X9-1,"-")</f>
        <v>-2.1881553746241345E-3</v>
      </c>
      <c r="AA9" s="160">
        <f t="shared" si="2"/>
        <v>3.2123051447956685E-2</v>
      </c>
      <c r="AB9" s="159">
        <f>Y9/Y$8</f>
        <v>0.21419340874269172</v>
      </c>
    </row>
    <row r="10" spans="1:28" x14ac:dyDescent="0.25">
      <c r="A10" s="161"/>
      <c r="B10" s="162" t="s">
        <v>103</v>
      </c>
      <c r="C10" s="163">
        <v>78464</v>
      </c>
      <c r="D10" s="163">
        <v>31208</v>
      </c>
      <c r="E10" s="163">
        <v>64998</v>
      </c>
      <c r="F10" s="163">
        <v>84765</v>
      </c>
      <c r="G10" s="163">
        <v>101819</v>
      </c>
      <c r="H10" s="163">
        <v>103638</v>
      </c>
      <c r="I10" s="164">
        <f>IFERROR(H10/G10-1,"-")</f>
        <v>1.7865035013111541E-2</v>
      </c>
      <c r="J10" s="165">
        <f>IFERROR(H10/C10-1,"-")</f>
        <v>0.32083503262642732</v>
      </c>
      <c r="K10" s="164">
        <f>H10/H$8</f>
        <v>0.16469847868683643</v>
      </c>
      <c r="L10" s="163">
        <v>192835</v>
      </c>
      <c r="M10" s="163">
        <v>96313</v>
      </c>
      <c r="N10" s="163">
        <v>216360</v>
      </c>
      <c r="O10" s="163">
        <v>206818</v>
      </c>
      <c r="P10" s="163">
        <v>198077</v>
      </c>
      <c r="Q10" s="163">
        <v>193012</v>
      </c>
      <c r="R10" s="164">
        <f>IFERROR(Q10/P10-1,"-")</f>
        <v>-2.5570863855975179E-2</v>
      </c>
      <c r="S10" s="165">
        <f>IFERROR(Q10/L10-1,"-")</f>
        <v>9.1788316436325346E-4</v>
      </c>
      <c r="T10" s="164">
        <f>Q10/Q$8</f>
        <v>6.5297555655093362E-2</v>
      </c>
      <c r="U10" s="163">
        <v>271299</v>
      </c>
      <c r="V10" s="163">
        <v>281358</v>
      </c>
      <c r="W10" s="163">
        <v>291583</v>
      </c>
      <c r="X10" s="163">
        <v>299896</v>
      </c>
      <c r="Y10" s="163">
        <v>296650</v>
      </c>
      <c r="Z10" s="164">
        <f>IFERROR(Y10/X10-1,"-")</f>
        <v>-1.0823752234107809E-2</v>
      </c>
      <c r="AA10" s="165">
        <f t="shared" si="2"/>
        <v>9.3443027803272294E-2</v>
      </c>
      <c r="AB10" s="164">
        <f>Y10/Y$8</f>
        <v>8.2744258736680801E-2</v>
      </c>
    </row>
    <row r="11" spans="1:28" x14ac:dyDescent="0.25">
      <c r="A11" s="161"/>
      <c r="B11" s="162" t="s">
        <v>100</v>
      </c>
      <c r="C11" s="163">
        <v>80558</v>
      </c>
      <c r="D11" s="163">
        <v>37960</v>
      </c>
      <c r="E11" s="163">
        <v>34216</v>
      </c>
      <c r="F11" s="163">
        <v>63258</v>
      </c>
      <c r="G11" s="163">
        <v>77174</v>
      </c>
      <c r="H11" s="163">
        <v>80503</v>
      </c>
      <c r="I11" s="164">
        <f>IFERROR(H11/G11-1,"-")</f>
        <v>4.3136289423899132E-2</v>
      </c>
      <c r="J11" s="165">
        <f>IFERROR(H11/C11-1,"-")</f>
        <v>-6.8273790312567417E-4</v>
      </c>
      <c r="K11" s="164">
        <f>H11/H$8</f>
        <v>0.12793301327434331</v>
      </c>
      <c r="L11" s="163">
        <v>392157</v>
      </c>
      <c r="M11" s="163">
        <v>168489</v>
      </c>
      <c r="N11" s="163">
        <v>251769</v>
      </c>
      <c r="O11" s="163">
        <v>388721</v>
      </c>
      <c r="P11" s="163">
        <v>392528</v>
      </c>
      <c r="Q11" s="163">
        <v>390761</v>
      </c>
      <c r="R11" s="164">
        <f>IFERROR(Q11/P11-1,"-")</f>
        <v>-4.5015896955121759E-3</v>
      </c>
      <c r="S11" s="165">
        <f>IFERROR(Q11/L11-1,"-")</f>
        <v>-3.5597987540704201E-3</v>
      </c>
      <c r="T11" s="164">
        <f>Q11/Q$8</f>
        <v>0.13219767758139359</v>
      </c>
      <c r="U11" s="163">
        <v>472715</v>
      </c>
      <c r="V11" s="163">
        <v>285985</v>
      </c>
      <c r="W11" s="163">
        <v>451979</v>
      </c>
      <c r="X11" s="163">
        <v>469702</v>
      </c>
      <c r="Y11" s="163">
        <v>471264</v>
      </c>
      <c r="Z11" s="164">
        <f>IFERROR(Y11/X11-1,"-")</f>
        <v>3.3255127719278299E-3</v>
      </c>
      <c r="AA11" s="165">
        <f t="shared" si="2"/>
        <v>-3.0695027659372043E-3</v>
      </c>
      <c r="AB11" s="164">
        <f>Y11/Y$8</f>
        <v>0.13144915000601093</v>
      </c>
    </row>
    <row r="12" spans="1:28" x14ac:dyDescent="0.25">
      <c r="A12" s="1"/>
      <c r="B12" s="157" t="s">
        <v>107</v>
      </c>
      <c r="C12" s="158">
        <v>455520</v>
      </c>
      <c r="D12" s="158">
        <v>149126</v>
      </c>
      <c r="E12" s="158">
        <v>134954</v>
      </c>
      <c r="F12" s="158">
        <v>402382</v>
      </c>
      <c r="G12" s="158">
        <v>430474</v>
      </c>
      <c r="H12" s="158">
        <v>445118</v>
      </c>
      <c r="I12" s="159">
        <f>IFERROR(H12/G12-1,"-")</f>
        <v>3.4018314694964191E-2</v>
      </c>
      <c r="J12" s="160">
        <f>IFERROR(H12/C12-1,"-")</f>
        <v>-2.283544081489286E-2</v>
      </c>
      <c r="K12" s="159">
        <f>H12/H$8</f>
        <v>0.70736850803882023</v>
      </c>
      <c r="L12" s="158">
        <v>1773966</v>
      </c>
      <c r="M12" s="158">
        <v>591933</v>
      </c>
      <c r="N12" s="158">
        <v>633659</v>
      </c>
      <c r="O12" s="158">
        <v>1970078</v>
      </c>
      <c r="P12" s="158">
        <v>2208116</v>
      </c>
      <c r="Q12" s="158">
        <v>2372111</v>
      </c>
      <c r="R12" s="159">
        <f>IFERROR(Q12/P12-1,"-")</f>
        <v>7.4269196002384019E-2</v>
      </c>
      <c r="S12" s="160">
        <f>IFERROR(Q12/L12-1,"-")</f>
        <v>0.33717951753303055</v>
      </c>
      <c r="T12" s="159">
        <f>Q12/Q$8</f>
        <v>0.80250476676351301</v>
      </c>
      <c r="U12" s="158">
        <v>2229486</v>
      </c>
      <c r="V12" s="158">
        <v>768613</v>
      </c>
      <c r="W12" s="158">
        <v>2372460</v>
      </c>
      <c r="X12" s="158">
        <v>2638590</v>
      </c>
      <c r="Y12" s="158">
        <v>2817229</v>
      </c>
      <c r="Z12" s="159">
        <f>IFERROR(Y12/X12-1,"-")</f>
        <v>6.7702447140328692E-2</v>
      </c>
      <c r="AA12" s="160">
        <f t="shared" si="2"/>
        <v>0.26362264665487922</v>
      </c>
      <c r="AB12" s="159">
        <f>Y12/Y$8</f>
        <v>0.78580659125730834</v>
      </c>
    </row>
    <row r="13" spans="1:28" s="56" customFormat="1" x14ac:dyDescent="0.25">
      <c r="B13" s="162" t="s">
        <v>110</v>
      </c>
      <c r="C13" s="163">
        <v>164086</v>
      </c>
      <c r="D13" s="163">
        <v>48583</v>
      </c>
      <c r="E13" s="163">
        <v>29915</v>
      </c>
      <c r="F13" s="163">
        <v>152375</v>
      </c>
      <c r="G13" s="163">
        <v>170625</v>
      </c>
      <c r="H13" s="163">
        <v>170073</v>
      </c>
      <c r="I13" s="164">
        <f t="shared" ref="I13:I20" si="3">IFERROR(H13/G13-1,"-")</f>
        <v>-3.2351648351648388E-3</v>
      </c>
      <c r="J13" s="165">
        <f t="shared" ref="J13:J20" si="4">IFERROR(H13/C13-1,"-")</f>
        <v>3.6486964152944168E-2</v>
      </c>
      <c r="K13" s="164">
        <f t="shared" ref="K13:K20" si="5">H13/H$8</f>
        <v>0.2702750377825347</v>
      </c>
      <c r="L13" s="163">
        <v>802040</v>
      </c>
      <c r="M13" s="163">
        <v>229035</v>
      </c>
      <c r="N13" s="163">
        <v>167632</v>
      </c>
      <c r="O13" s="163">
        <v>946984</v>
      </c>
      <c r="P13" s="163">
        <v>1052168</v>
      </c>
      <c r="Q13" s="163">
        <v>1121972</v>
      </c>
      <c r="R13" s="164">
        <f t="shared" ref="R13:R20" si="6">IFERROR(Q13/P13-1,"-")</f>
        <v>6.6343017464891574E-2</v>
      </c>
      <c r="S13" s="165">
        <f t="shared" ref="S13:S20" si="7">IFERROR(Q13/L13-1,"-")</f>
        <v>0.39889781058301321</v>
      </c>
      <c r="T13" s="164">
        <f t="shared" ref="T13:T20" si="8">Q13/Q$8</f>
        <v>0.37957240541239101</v>
      </c>
      <c r="U13" s="163">
        <v>966126</v>
      </c>
      <c r="V13" s="163">
        <v>197547</v>
      </c>
      <c r="W13" s="163">
        <v>1099359</v>
      </c>
      <c r="X13" s="163">
        <v>1222793</v>
      </c>
      <c r="Y13" s="163">
        <v>1292045</v>
      </c>
      <c r="Z13" s="164">
        <f t="shared" ref="Z13:Z20" si="9">IFERROR(Y13/X13-1,"-")</f>
        <v>5.6634279064404103E-2</v>
      </c>
      <c r="AA13" s="165">
        <f t="shared" si="2"/>
        <v>0.33734626746407814</v>
      </c>
      <c r="AB13" s="164">
        <f t="shared" ref="AB13:AB20" si="10">Y13/Y$8</f>
        <v>0.36038869300331955</v>
      </c>
    </row>
    <row r="14" spans="1:28" s="56" customFormat="1" x14ac:dyDescent="0.25">
      <c r="B14" s="162" t="s">
        <v>113</v>
      </c>
      <c r="C14" s="163">
        <v>66535</v>
      </c>
      <c r="D14" s="163">
        <v>21675</v>
      </c>
      <c r="E14" s="163">
        <v>24517</v>
      </c>
      <c r="F14" s="163">
        <v>50078</v>
      </c>
      <c r="G14" s="163">
        <v>57109</v>
      </c>
      <c r="H14" s="163">
        <v>58523</v>
      </c>
      <c r="I14" s="164">
        <f t="shared" si="3"/>
        <v>2.4759670104536946E-2</v>
      </c>
      <c r="J14" s="165">
        <f t="shared" si="4"/>
        <v>-0.12041782520477939</v>
      </c>
      <c r="K14" s="164">
        <f t="shared" si="5"/>
        <v>9.3003040083653954E-2</v>
      </c>
      <c r="L14" s="163">
        <v>275073</v>
      </c>
      <c r="M14" s="163">
        <v>83087</v>
      </c>
      <c r="N14" s="163">
        <v>100470</v>
      </c>
      <c r="O14" s="163">
        <v>213954</v>
      </c>
      <c r="P14" s="163">
        <v>245101</v>
      </c>
      <c r="Q14" s="163">
        <v>253634</v>
      </c>
      <c r="R14" s="164">
        <f t="shared" si="6"/>
        <v>3.4814219444229133E-2</v>
      </c>
      <c r="S14" s="165">
        <f t="shared" si="7"/>
        <v>-7.7939310655716798E-2</v>
      </c>
      <c r="T14" s="164">
        <f t="shared" si="8"/>
        <v>8.5806479550618361E-2</v>
      </c>
      <c r="U14" s="163">
        <v>341608</v>
      </c>
      <c r="V14" s="163">
        <v>124987</v>
      </c>
      <c r="W14" s="163">
        <v>264032</v>
      </c>
      <c r="X14" s="163">
        <v>302210</v>
      </c>
      <c r="Y14" s="163">
        <v>312157</v>
      </c>
      <c r="Z14" s="164">
        <f t="shared" si="9"/>
        <v>3.2914198735978228E-2</v>
      </c>
      <c r="AA14" s="165">
        <f t="shared" si="2"/>
        <v>-8.6212852158029096E-2</v>
      </c>
      <c r="AB14" s="164">
        <f t="shared" si="10"/>
        <v>8.7069609217819199E-2</v>
      </c>
    </row>
    <row r="15" spans="1:28" x14ac:dyDescent="0.25">
      <c r="A15" s="1"/>
      <c r="B15" s="162" t="s">
        <v>116</v>
      </c>
      <c r="C15" s="163">
        <v>25995</v>
      </c>
      <c r="D15" s="163">
        <v>10155</v>
      </c>
      <c r="E15" s="163">
        <v>16229</v>
      </c>
      <c r="F15" s="163">
        <v>26590</v>
      </c>
      <c r="G15" s="163">
        <v>29348</v>
      </c>
      <c r="H15" s="163">
        <v>28513</v>
      </c>
      <c r="I15" s="164">
        <f t="shared" si="3"/>
        <v>-2.8451683249284487E-2</v>
      </c>
      <c r="J15" s="165">
        <f t="shared" si="4"/>
        <v>9.6864781688786206E-2</v>
      </c>
      <c r="K15" s="164">
        <f t="shared" si="5"/>
        <v>4.5312025731852862E-2</v>
      </c>
      <c r="L15" s="163">
        <v>93407</v>
      </c>
      <c r="M15" s="163">
        <v>33981</v>
      </c>
      <c r="N15" s="163">
        <v>63373</v>
      </c>
      <c r="O15" s="163">
        <v>112326</v>
      </c>
      <c r="P15" s="163">
        <v>122771</v>
      </c>
      <c r="Q15" s="163">
        <v>137893</v>
      </c>
      <c r="R15" s="164">
        <f t="shared" si="6"/>
        <v>0.12317241042265681</v>
      </c>
      <c r="S15" s="165">
        <f>IFERROR(Q15/L15-1,"-")</f>
        <v>0.47625980922200695</v>
      </c>
      <c r="T15" s="164">
        <f t="shared" si="8"/>
        <v>4.6650342164983469E-2</v>
      </c>
      <c r="U15" s="163">
        <v>119402</v>
      </c>
      <c r="V15" s="163">
        <v>79602</v>
      </c>
      <c r="W15" s="163">
        <v>138916</v>
      </c>
      <c r="X15" s="163">
        <v>152119</v>
      </c>
      <c r="Y15" s="163">
        <v>166406</v>
      </c>
      <c r="Z15" s="164">
        <f t="shared" si="9"/>
        <v>9.3919891663763133E-2</v>
      </c>
      <c r="AA15" s="165">
        <f t="shared" si="2"/>
        <v>0.39366174770941864</v>
      </c>
      <c r="AB15" s="164">
        <f t="shared" si="10"/>
        <v>4.6415442842865681E-2</v>
      </c>
    </row>
    <row r="16" spans="1:28" x14ac:dyDescent="0.25">
      <c r="A16" s="1"/>
      <c r="B16" s="162" t="s">
        <v>123</v>
      </c>
      <c r="C16" s="163">
        <v>13044</v>
      </c>
      <c r="D16" s="163">
        <v>4195</v>
      </c>
      <c r="E16" s="163">
        <v>5622</v>
      </c>
      <c r="F16" s="163">
        <v>16119</v>
      </c>
      <c r="G16" s="163">
        <v>11923</v>
      </c>
      <c r="H16" s="163">
        <v>11442</v>
      </c>
      <c r="I16" s="164">
        <f t="shared" si="3"/>
        <v>-4.0342195756101651E-2</v>
      </c>
      <c r="J16" s="165">
        <f t="shared" si="4"/>
        <v>-0.12281508739650415</v>
      </c>
      <c r="K16" s="164">
        <f t="shared" si="5"/>
        <v>1.8183291776518094E-2</v>
      </c>
      <c r="L16" s="163">
        <v>64064</v>
      </c>
      <c r="M16" s="163">
        <v>21386</v>
      </c>
      <c r="N16" s="163">
        <v>39702</v>
      </c>
      <c r="O16" s="163">
        <v>89016</v>
      </c>
      <c r="P16" s="163">
        <v>86478</v>
      </c>
      <c r="Q16" s="163">
        <v>96077</v>
      </c>
      <c r="R16" s="164">
        <f t="shared" si="6"/>
        <v>0.11099932930918843</v>
      </c>
      <c r="S16" s="165">
        <f t="shared" si="7"/>
        <v>0.49970342157842151</v>
      </c>
      <c r="T16" s="164">
        <f t="shared" si="8"/>
        <v>3.2503643580059298E-2</v>
      </c>
      <c r="U16" s="163">
        <v>77108</v>
      </c>
      <c r="V16" s="163">
        <v>45324</v>
      </c>
      <c r="W16" s="163">
        <v>105135</v>
      </c>
      <c r="X16" s="163">
        <v>98401</v>
      </c>
      <c r="Y16" s="163">
        <v>107519</v>
      </c>
      <c r="Z16" s="164">
        <f t="shared" si="9"/>
        <v>9.2661659942480323E-2</v>
      </c>
      <c r="AA16" s="165">
        <f t="shared" si="2"/>
        <v>0.3943948747211703</v>
      </c>
      <c r="AB16" s="164">
        <f t="shared" si="10"/>
        <v>2.999015659905337E-2</v>
      </c>
    </row>
    <row r="17" spans="1:28" x14ac:dyDescent="0.25">
      <c r="A17" s="56"/>
      <c r="B17" s="162" t="s">
        <v>119</v>
      </c>
      <c r="C17" s="163">
        <v>10305</v>
      </c>
      <c r="D17" s="163">
        <v>4827</v>
      </c>
      <c r="E17" s="163">
        <v>3820</v>
      </c>
      <c r="F17" s="163">
        <v>8442</v>
      </c>
      <c r="G17" s="163">
        <v>8382</v>
      </c>
      <c r="H17" s="163">
        <v>7699</v>
      </c>
      <c r="I17" s="164">
        <f t="shared" si="3"/>
        <v>-8.1484132665235021E-2</v>
      </c>
      <c r="J17" s="165">
        <f t="shared" si="4"/>
        <v>-0.25288694808345469</v>
      </c>
      <c r="K17" s="164">
        <f t="shared" si="5"/>
        <v>1.2235025641270129E-2</v>
      </c>
      <c r="L17" s="163">
        <v>87381</v>
      </c>
      <c r="M17" s="163">
        <v>40327</v>
      </c>
      <c r="N17" s="163">
        <v>51275</v>
      </c>
      <c r="O17" s="163">
        <v>99066</v>
      </c>
      <c r="P17" s="163">
        <v>102189</v>
      </c>
      <c r="Q17" s="163">
        <v>108005</v>
      </c>
      <c r="R17" s="164">
        <f t="shared" si="6"/>
        <v>5.6914149272426551E-2</v>
      </c>
      <c r="S17" s="165">
        <f t="shared" si="7"/>
        <v>0.2360238495782836</v>
      </c>
      <c r="T17" s="164">
        <f t="shared" si="8"/>
        <v>3.6538984615093147E-2</v>
      </c>
      <c r="U17" s="163">
        <v>97686</v>
      </c>
      <c r="V17" s="163">
        <v>55095</v>
      </c>
      <c r="W17" s="163">
        <v>107508</v>
      </c>
      <c r="X17" s="163">
        <v>110571</v>
      </c>
      <c r="Y17" s="163">
        <v>115704</v>
      </c>
      <c r="Z17" s="164">
        <f t="shared" si="9"/>
        <v>4.6422660552947859E-2</v>
      </c>
      <c r="AA17" s="165">
        <f t="shared" si="2"/>
        <v>0.1844481297217615</v>
      </c>
      <c r="AB17" s="164">
        <f t="shared" si="10"/>
        <v>3.227318966077504E-2</v>
      </c>
    </row>
    <row r="18" spans="1:28" x14ac:dyDescent="0.25">
      <c r="A18" s="56"/>
      <c r="B18" s="162" t="s">
        <v>128</v>
      </c>
      <c r="C18" s="163">
        <v>10721</v>
      </c>
      <c r="D18" s="163">
        <v>3300</v>
      </c>
      <c r="E18" s="163">
        <v>767</v>
      </c>
      <c r="F18" s="163">
        <v>4401</v>
      </c>
      <c r="G18" s="163">
        <v>4797</v>
      </c>
      <c r="H18" s="163">
        <v>3926</v>
      </c>
      <c r="I18" s="164">
        <f t="shared" si="3"/>
        <v>-0.18157181571815717</v>
      </c>
      <c r="J18" s="165">
        <f t="shared" si="4"/>
        <v>-0.63380281690140849</v>
      </c>
      <c r="K18" s="164">
        <f t="shared" si="5"/>
        <v>6.2390843833779099E-3</v>
      </c>
      <c r="L18" s="163">
        <v>23940</v>
      </c>
      <c r="M18" s="163">
        <v>14838</v>
      </c>
      <c r="N18" s="163">
        <v>4354</v>
      </c>
      <c r="O18" s="163">
        <v>24570</v>
      </c>
      <c r="P18" s="163">
        <v>29489</v>
      </c>
      <c r="Q18" s="163">
        <v>27617</v>
      </c>
      <c r="R18" s="164">
        <f t="shared" si="6"/>
        <v>-6.34812981111601E-2</v>
      </c>
      <c r="S18" s="165">
        <f t="shared" si="7"/>
        <v>0.15359231411862995</v>
      </c>
      <c r="T18" s="164">
        <f t="shared" si="8"/>
        <v>9.3430594705340257E-3</v>
      </c>
      <c r="U18" s="163">
        <v>34661</v>
      </c>
      <c r="V18" s="163">
        <v>5121</v>
      </c>
      <c r="W18" s="163">
        <v>28971</v>
      </c>
      <c r="X18" s="163">
        <v>34286</v>
      </c>
      <c r="Y18" s="163">
        <v>31543</v>
      </c>
      <c r="Z18" s="164">
        <f t="shared" si="9"/>
        <v>-8.0003499970833558E-2</v>
      </c>
      <c r="AA18" s="165">
        <f t="shared" si="2"/>
        <v>-8.9957012203917941E-2</v>
      </c>
      <c r="AB18" s="164">
        <f t="shared" si="10"/>
        <v>8.7982543513606005E-3</v>
      </c>
    </row>
    <row r="19" spans="1:28" x14ac:dyDescent="0.25">
      <c r="A19" s="56"/>
      <c r="B19" s="162" t="s">
        <v>131</v>
      </c>
      <c r="C19" s="163">
        <v>7909</v>
      </c>
      <c r="D19" s="163">
        <v>3358</v>
      </c>
      <c r="E19" s="163">
        <v>533</v>
      </c>
      <c r="F19" s="163">
        <v>2337</v>
      </c>
      <c r="G19" s="163">
        <v>2922</v>
      </c>
      <c r="H19" s="163">
        <v>2431</v>
      </c>
      <c r="I19" s="164">
        <f t="shared" si="3"/>
        <v>-0.16803559206023266</v>
      </c>
      <c r="J19" s="165">
        <f t="shared" si="4"/>
        <v>-0.69262865090403336</v>
      </c>
      <c r="K19" s="164">
        <f t="shared" si="5"/>
        <v>3.8632741049393015E-3</v>
      </c>
      <c r="L19" s="163">
        <v>32606</v>
      </c>
      <c r="M19" s="163">
        <v>21335</v>
      </c>
      <c r="N19" s="163">
        <v>3282</v>
      </c>
      <c r="O19" s="163">
        <v>18440</v>
      </c>
      <c r="P19" s="163">
        <v>27757</v>
      </c>
      <c r="Q19" s="163">
        <v>26099</v>
      </c>
      <c r="R19" s="164">
        <f t="shared" si="6"/>
        <v>-5.973268004467347E-2</v>
      </c>
      <c r="S19" s="165">
        <f t="shared" si="7"/>
        <v>-0.19956449733177939</v>
      </c>
      <c r="T19" s="164">
        <f t="shared" si="8"/>
        <v>8.8295075178863574E-3</v>
      </c>
      <c r="U19" s="163">
        <v>40515</v>
      </c>
      <c r="V19" s="163">
        <v>3815</v>
      </c>
      <c r="W19" s="163">
        <v>20777</v>
      </c>
      <c r="X19" s="163">
        <v>30679</v>
      </c>
      <c r="Y19" s="163">
        <v>28530</v>
      </c>
      <c r="Z19" s="164">
        <f t="shared" si="9"/>
        <v>-7.0047915512239656E-2</v>
      </c>
      <c r="AA19" s="165">
        <f t="shared" si="2"/>
        <v>-0.29581636430951497</v>
      </c>
      <c r="AB19" s="164">
        <f t="shared" si="10"/>
        <v>7.9578415700573175E-3</v>
      </c>
    </row>
    <row r="20" spans="1:28" x14ac:dyDescent="0.25">
      <c r="A20" s="56"/>
      <c r="B20" s="168" t="s">
        <v>145</v>
      </c>
      <c r="C20" s="169">
        <f t="shared" ref="C20:H20" si="11">C12-SUM(C13:C19)</f>
        <v>156925</v>
      </c>
      <c r="D20" s="169">
        <f t="shared" si="11"/>
        <v>53033</v>
      </c>
      <c r="E20" s="169">
        <f t="shared" si="11"/>
        <v>53551</v>
      </c>
      <c r="F20" s="169">
        <f t="shared" si="11"/>
        <v>142040</v>
      </c>
      <c r="G20" s="169">
        <f t="shared" si="11"/>
        <v>145368</v>
      </c>
      <c r="H20" s="169">
        <f t="shared" si="11"/>
        <v>162511</v>
      </c>
      <c r="I20" s="170">
        <f t="shared" si="3"/>
        <v>0.11792829233393864</v>
      </c>
      <c r="J20" s="171">
        <f t="shared" si="4"/>
        <v>3.559662259040941E-2</v>
      </c>
      <c r="K20" s="170">
        <f t="shared" si="5"/>
        <v>0.25825772853467333</v>
      </c>
      <c r="L20" s="169">
        <f t="shared" ref="L20:Q20" si="12">L12-SUM(L13:L19)</f>
        <v>395455</v>
      </c>
      <c r="M20" s="169">
        <f t="shared" si="12"/>
        <v>147944</v>
      </c>
      <c r="N20" s="169">
        <f t="shared" si="12"/>
        <v>203571</v>
      </c>
      <c r="O20" s="169">
        <f t="shared" si="12"/>
        <v>465722</v>
      </c>
      <c r="P20" s="169">
        <f t="shared" si="12"/>
        <v>542163</v>
      </c>
      <c r="Q20" s="169">
        <f t="shared" si="12"/>
        <v>600814</v>
      </c>
      <c r="R20" s="170">
        <f t="shared" si="6"/>
        <v>0.10817964339137864</v>
      </c>
      <c r="S20" s="171">
        <f t="shared" si="7"/>
        <v>0.51929802379537504</v>
      </c>
      <c r="T20" s="170">
        <f t="shared" si="8"/>
        <v>0.20326034445194738</v>
      </c>
      <c r="U20" s="169">
        <f>U12-SUM(U13:U19)</f>
        <v>552380</v>
      </c>
      <c r="V20" s="169">
        <f>V12-SUM(V13:V19)</f>
        <v>257122</v>
      </c>
      <c r="W20" s="169">
        <f>W12-SUM(W13:W19)</f>
        <v>607762</v>
      </c>
      <c r="X20" s="169">
        <f>X12-SUM(X13:X19)</f>
        <v>687531</v>
      </c>
      <c r="Y20" s="169">
        <f>Y12-SUM(Y13:Y19)</f>
        <v>763325</v>
      </c>
      <c r="Z20" s="170">
        <f t="shared" si="9"/>
        <v>0.11024084732179351</v>
      </c>
      <c r="AA20" s="171">
        <f t="shared" si="2"/>
        <v>0.38188384807560016</v>
      </c>
      <c r="AB20" s="170">
        <f t="shared" si="10"/>
        <v>0.21291340401205755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183472</v>
      </c>
      <c r="D22" s="176">
        <f t="shared" si="13"/>
        <v>40145</v>
      </c>
      <c r="E22" s="176">
        <f t="shared" si="13"/>
        <v>41580</v>
      </c>
      <c r="F22" s="176">
        <f t="shared" si="13"/>
        <v>135229</v>
      </c>
      <c r="G22" s="176">
        <f t="shared" si="13"/>
        <v>138754</v>
      </c>
      <c r="H22" s="176">
        <f t="shared" si="13"/>
        <v>128262</v>
      </c>
      <c r="I22" s="177">
        <f>IFERROR(H22/G22-1,"-")</f>
        <v>-7.5615838101964594E-2</v>
      </c>
      <c r="J22" s="177">
        <f>IFERROR(H22/C22-1,"-")</f>
        <v>-0.30091785122525505</v>
      </c>
      <c r="K22" s="177">
        <f>H22/H$8</f>
        <v>0.20383021935323928</v>
      </c>
      <c r="L22" s="176">
        <f t="shared" ref="L22:Q22" si="14">L23+L26</f>
        <v>967103</v>
      </c>
      <c r="M22" s="176">
        <f t="shared" si="14"/>
        <v>335669</v>
      </c>
      <c r="N22" s="176">
        <f t="shared" si="14"/>
        <v>506074</v>
      </c>
      <c r="O22" s="176">
        <f t="shared" si="14"/>
        <v>1107316</v>
      </c>
      <c r="P22" s="176">
        <f t="shared" si="14"/>
        <v>1149793</v>
      </c>
      <c r="Q22" s="176">
        <f t="shared" si="14"/>
        <v>1192213</v>
      </c>
      <c r="R22" s="177">
        <f>IFERROR(Q22/P22-1,"-")</f>
        <v>3.6893597369265674E-2</v>
      </c>
      <c r="S22" s="177">
        <f>IFERROR(Q22/L22-1,"-")</f>
        <v>0.23276734742835048</v>
      </c>
      <c r="T22" s="177">
        <f>Q22/Q$8</f>
        <v>0.40333551654936389</v>
      </c>
      <c r="U22" s="176">
        <f>U23+U26</f>
        <v>1150575</v>
      </c>
      <c r="V22" s="176">
        <f>V23+V26</f>
        <v>547654</v>
      </c>
      <c r="W22" s="176">
        <f>W23+W26</f>
        <v>1242545</v>
      </c>
      <c r="X22" s="176">
        <f>X23+X26</f>
        <v>1288547</v>
      </c>
      <c r="Y22" s="176">
        <f>Y23+Y26</f>
        <v>1320475</v>
      </c>
      <c r="Z22" s="177">
        <f>IFERROR(Y22/X22-1,"-")</f>
        <v>2.4778296794761845E-2</v>
      </c>
      <c r="AA22" s="177">
        <f t="shared" ref="AA22:AA34" si="15">IFERROR(Y22/U22-1,"-")</f>
        <v>0.14766529778588966</v>
      </c>
      <c r="AB22" s="177">
        <f>Y22/Y$8</f>
        <v>0.36831864168319089</v>
      </c>
    </row>
    <row r="23" spans="1:28" x14ac:dyDescent="0.25">
      <c r="A23" s="56"/>
      <c r="B23" s="157" t="s">
        <v>97</v>
      </c>
      <c r="C23" s="158">
        <v>17671</v>
      </c>
      <c r="D23" s="158">
        <v>2633</v>
      </c>
      <c r="E23" s="158">
        <v>7752</v>
      </c>
      <c r="F23" s="158">
        <v>11083</v>
      </c>
      <c r="G23" s="158">
        <v>10580</v>
      </c>
      <c r="H23" s="158">
        <v>6847</v>
      </c>
      <c r="I23" s="159">
        <f>IFERROR(H23/G23-1,"-")</f>
        <v>-0.35283553875236295</v>
      </c>
      <c r="J23" s="160">
        <f>IFERROR(H23/C23-1,"-")</f>
        <v>-0.61252900232018559</v>
      </c>
      <c r="K23" s="159">
        <f>H23/H$8</f>
        <v>1.0881052158173343E-2</v>
      </c>
      <c r="L23" s="158">
        <v>145948</v>
      </c>
      <c r="M23" s="158">
        <v>71371</v>
      </c>
      <c r="N23" s="158">
        <v>178880</v>
      </c>
      <c r="O23" s="158">
        <v>143433</v>
      </c>
      <c r="P23" s="158">
        <v>116673</v>
      </c>
      <c r="Q23" s="158">
        <v>106162</v>
      </c>
      <c r="R23" s="159">
        <f>IFERROR(Q23/P23-1,"-")</f>
        <v>-9.0089395147120555E-2</v>
      </c>
      <c r="S23" s="160">
        <f>IFERROR(Q23/L23-1,"-")</f>
        <v>-0.27260394112971742</v>
      </c>
      <c r="T23" s="159">
        <f>Q23/Q$8</f>
        <v>3.5915482474955039E-2</v>
      </c>
      <c r="U23" s="158">
        <v>163619</v>
      </c>
      <c r="V23" s="158">
        <v>186632</v>
      </c>
      <c r="W23" s="158">
        <v>154516</v>
      </c>
      <c r="X23" s="158">
        <v>127253</v>
      </c>
      <c r="Y23" s="158">
        <v>113009</v>
      </c>
      <c r="Z23" s="159">
        <f>IFERROR(Y23/X23-1,"-")</f>
        <v>-0.11193449270351186</v>
      </c>
      <c r="AA23" s="160">
        <f t="shared" si="15"/>
        <v>-0.30931615521424771</v>
      </c>
      <c r="AB23" s="159">
        <f>Y23/Y$8</f>
        <v>3.1521476270263138E-2</v>
      </c>
    </row>
    <row r="24" spans="1:28" x14ac:dyDescent="0.25">
      <c r="A24" s="56"/>
      <c r="B24" s="162" t="s">
        <v>103</v>
      </c>
      <c r="C24" s="163">
        <v>8790</v>
      </c>
      <c r="D24" s="163">
        <v>1649</v>
      </c>
      <c r="E24" s="163">
        <v>3874</v>
      </c>
      <c r="F24" s="163">
        <v>5353</v>
      </c>
      <c r="G24" s="163">
        <v>5102</v>
      </c>
      <c r="H24" s="163">
        <v>2225</v>
      </c>
      <c r="I24" s="164">
        <f>IFERROR(H24/G24-1,"-")</f>
        <v>-0.56389651117208939</v>
      </c>
      <c r="J24" s="165">
        <f>IFERROR(H24/C24-1,"-")</f>
        <v>-0.7468714448236633</v>
      </c>
      <c r="K24" s="164">
        <f>H24/H$8</f>
        <v>3.5359049294487644E-3</v>
      </c>
      <c r="L24" s="163">
        <v>67520</v>
      </c>
      <c r="M24" s="163">
        <v>35772</v>
      </c>
      <c r="N24" s="163">
        <v>85392</v>
      </c>
      <c r="O24" s="163">
        <v>56425</v>
      </c>
      <c r="P24" s="163">
        <v>45103</v>
      </c>
      <c r="Q24" s="163">
        <v>37371</v>
      </c>
      <c r="R24" s="164">
        <f>IFERROR(Q24/P24-1,"-")</f>
        <v>-0.17142983836995318</v>
      </c>
      <c r="S24" s="165">
        <f>IFERROR(Q24/L24-1,"-")</f>
        <v>-0.44651954976303321</v>
      </c>
      <c r="T24" s="164">
        <f>Q24/Q$8</f>
        <v>1.2642918328324116E-2</v>
      </c>
      <c r="U24" s="163">
        <v>76310</v>
      </c>
      <c r="V24" s="163">
        <v>89266</v>
      </c>
      <c r="W24" s="163">
        <v>61778</v>
      </c>
      <c r="X24" s="163">
        <v>50205</v>
      </c>
      <c r="Y24" s="163">
        <v>39596</v>
      </c>
      <c r="Z24" s="164">
        <f>IFERROR(Y24/X24-1,"-")</f>
        <v>-0.21131361418185435</v>
      </c>
      <c r="AA24" s="165">
        <f t="shared" si="15"/>
        <v>-0.4811164984929891</v>
      </c>
      <c r="AB24" s="164">
        <f>Y24/Y$8</f>
        <v>1.1044468798036786E-2</v>
      </c>
    </row>
    <row r="25" spans="1:28" x14ac:dyDescent="0.25">
      <c r="A25" s="56"/>
      <c r="B25" s="162" t="s">
        <v>100</v>
      </c>
      <c r="C25" s="163">
        <v>8881</v>
      </c>
      <c r="D25" s="163">
        <v>984</v>
      </c>
      <c r="E25" s="163">
        <v>3878</v>
      </c>
      <c r="F25" s="163">
        <v>5730</v>
      </c>
      <c r="G25" s="163">
        <v>5478</v>
      </c>
      <c r="H25" s="163">
        <v>4622</v>
      </c>
      <c r="I25" s="164">
        <f>IFERROR(H25/G25-1,"-")</f>
        <v>-0.15626140927345744</v>
      </c>
      <c r="J25" s="165">
        <f>IFERROR(H25/C25-1,"-")</f>
        <v>-0.47956311226213266</v>
      </c>
      <c r="K25" s="164">
        <f>H25/H$8</f>
        <v>7.345147228724579E-3</v>
      </c>
      <c r="L25" s="163">
        <v>78428</v>
      </c>
      <c r="M25" s="163">
        <v>35599</v>
      </c>
      <c r="N25" s="163">
        <v>93488</v>
      </c>
      <c r="O25" s="163">
        <v>87008</v>
      </c>
      <c r="P25" s="163">
        <v>71570</v>
      </c>
      <c r="Q25" s="163">
        <v>68791</v>
      </c>
      <c r="R25" s="164">
        <f>IFERROR(Q25/P25-1,"-")</f>
        <v>-3.8829118345675595E-2</v>
      </c>
      <c r="S25" s="165">
        <f>IFERROR(Q25/L25-1,"-")</f>
        <v>-0.12287703371244962</v>
      </c>
      <c r="T25" s="164">
        <f>Q25/Q$8</f>
        <v>2.3272564146630922E-2</v>
      </c>
      <c r="U25" s="163">
        <v>87309</v>
      </c>
      <c r="V25" s="163">
        <v>97366</v>
      </c>
      <c r="W25" s="163">
        <v>92738</v>
      </c>
      <c r="X25" s="163">
        <v>77048</v>
      </c>
      <c r="Y25" s="163">
        <v>73413</v>
      </c>
      <c r="Z25" s="164">
        <f>IFERROR(Y25/X25-1,"-")</f>
        <v>-4.7178382307133226E-2</v>
      </c>
      <c r="AA25" s="165">
        <f t="shared" si="15"/>
        <v>-0.15915884960313365</v>
      </c>
      <c r="AB25" s="164">
        <f>Y25/Y$8</f>
        <v>2.047700747222635E-2</v>
      </c>
    </row>
    <row r="26" spans="1:28" x14ac:dyDescent="0.25">
      <c r="A26" s="56"/>
      <c r="B26" s="157" t="s">
        <v>107</v>
      </c>
      <c r="C26" s="158">
        <v>165801</v>
      </c>
      <c r="D26" s="158">
        <v>37512</v>
      </c>
      <c r="E26" s="158">
        <v>33828</v>
      </c>
      <c r="F26" s="158">
        <v>124146</v>
      </c>
      <c r="G26" s="158">
        <v>128174</v>
      </c>
      <c r="H26" s="158">
        <v>121415</v>
      </c>
      <c r="I26" s="159">
        <f>IFERROR(H26/G26-1,"-")</f>
        <v>-5.2733003573267601E-2</v>
      </c>
      <c r="J26" s="160">
        <f>IFERROR(H26/C26-1,"-")</f>
        <v>-0.26770646739163217</v>
      </c>
      <c r="K26" s="159">
        <f>H26/H$8</f>
        <v>0.19294916719506594</v>
      </c>
      <c r="L26" s="158">
        <v>821155</v>
      </c>
      <c r="M26" s="158">
        <v>264298</v>
      </c>
      <c r="N26" s="158">
        <v>327194</v>
      </c>
      <c r="O26" s="158">
        <v>963883</v>
      </c>
      <c r="P26" s="158">
        <v>1033120</v>
      </c>
      <c r="Q26" s="158">
        <v>1086051</v>
      </c>
      <c r="R26" s="159">
        <f>IFERROR(Q26/P26-1,"-")</f>
        <v>5.1234125754994642E-2</v>
      </c>
      <c r="S26" s="160">
        <f>IFERROR(Q26/L26-1,"-")</f>
        <v>0.32258952329340995</v>
      </c>
      <c r="T26" s="159">
        <f>Q26/Q$8</f>
        <v>0.36742003407440887</v>
      </c>
      <c r="U26" s="158">
        <v>986956</v>
      </c>
      <c r="V26" s="158">
        <v>361022</v>
      </c>
      <c r="W26" s="158">
        <v>1088029</v>
      </c>
      <c r="X26" s="158">
        <v>1161294</v>
      </c>
      <c r="Y26" s="158">
        <v>1207466</v>
      </c>
      <c r="Z26" s="159">
        <f>IFERROR(Y26/X26-1,"-")</f>
        <v>3.975909631841712E-2</v>
      </c>
      <c r="AA26" s="160">
        <f t="shared" si="15"/>
        <v>0.22342434718467685</v>
      </c>
      <c r="AB26" s="159">
        <f>Y26/Y$8</f>
        <v>0.33679716541292776</v>
      </c>
    </row>
    <row r="27" spans="1:28" s="56" customFormat="1" x14ac:dyDescent="0.25">
      <c r="B27" s="162" t="s">
        <v>110</v>
      </c>
      <c r="C27" s="163">
        <v>67942</v>
      </c>
      <c r="D27" s="163">
        <v>14271</v>
      </c>
      <c r="E27" s="163">
        <v>8627</v>
      </c>
      <c r="F27" s="163">
        <v>54528</v>
      </c>
      <c r="G27" s="163">
        <v>57978</v>
      </c>
      <c r="H27" s="163">
        <v>54006</v>
      </c>
      <c r="I27" s="164">
        <f t="shared" ref="I27:I34" si="16">IFERROR(H27/G27-1,"-")</f>
        <v>-6.8508744696264112E-2</v>
      </c>
      <c r="J27" s="165">
        <f t="shared" ref="J27:J34" si="17">IFERROR(H27/C27-1,"-")</f>
        <v>-0.20511612846251215</v>
      </c>
      <c r="K27" s="164">
        <f t="shared" ref="K27:K34" si="18">H27/H$8</f>
        <v>8.5824755784184248E-2</v>
      </c>
      <c r="L27" s="163">
        <v>395594</v>
      </c>
      <c r="M27" s="163">
        <v>109883</v>
      </c>
      <c r="N27" s="163">
        <v>94750</v>
      </c>
      <c r="O27" s="163">
        <v>497484</v>
      </c>
      <c r="P27" s="163">
        <v>538896</v>
      </c>
      <c r="Q27" s="163">
        <v>565581</v>
      </c>
      <c r="R27" s="164">
        <f t="shared" ref="R27:R34" si="19">IFERROR(Q27/P27-1,"-")</f>
        <v>4.9517903268905261E-2</v>
      </c>
      <c r="S27" s="165">
        <f t="shared" ref="S27:S34" si="20">IFERROR(Q27/L27-1,"-")</f>
        <v>0.42970065268937341</v>
      </c>
      <c r="T27" s="164">
        <f t="shared" ref="T27:T34" si="21">Q27/Q$8</f>
        <v>0.19134072920317577</v>
      </c>
      <c r="U27" s="163">
        <v>463536</v>
      </c>
      <c r="V27" s="163">
        <v>103377</v>
      </c>
      <c r="W27" s="163">
        <v>552012</v>
      </c>
      <c r="X27" s="163">
        <v>596874</v>
      </c>
      <c r="Y27" s="163">
        <v>619587</v>
      </c>
      <c r="Z27" s="164">
        <f t="shared" ref="Z27:Z34" si="22">IFERROR(Y27/X27-1,"-")</f>
        <v>3.8053257471426072E-2</v>
      </c>
      <c r="AA27" s="165">
        <f t="shared" si="15"/>
        <v>0.33665346380863626</v>
      </c>
      <c r="AB27" s="164">
        <f t="shared" ref="AB27:AB34" si="23">Y27/Y$8</f>
        <v>0.17282072151654759</v>
      </c>
    </row>
    <row r="28" spans="1:28" s="56" customFormat="1" x14ac:dyDescent="0.25">
      <c r="B28" s="162" t="s">
        <v>113</v>
      </c>
      <c r="C28" s="163">
        <v>27150</v>
      </c>
      <c r="D28" s="163">
        <v>6747</v>
      </c>
      <c r="E28" s="163">
        <v>9627</v>
      </c>
      <c r="F28" s="163">
        <v>22193</v>
      </c>
      <c r="G28" s="163">
        <v>25099</v>
      </c>
      <c r="H28" s="163">
        <v>24378</v>
      </c>
      <c r="I28" s="164">
        <f t="shared" si="16"/>
        <v>-2.8726244073469021E-2</v>
      </c>
      <c r="J28" s="165">
        <f t="shared" si="17"/>
        <v>-0.10209944751381217</v>
      </c>
      <c r="K28" s="164">
        <f t="shared" si="18"/>
        <v>3.8740804660719989E-2</v>
      </c>
      <c r="L28" s="163">
        <v>116769</v>
      </c>
      <c r="M28" s="163">
        <v>32940</v>
      </c>
      <c r="N28" s="163">
        <v>56231</v>
      </c>
      <c r="O28" s="163">
        <v>103293</v>
      </c>
      <c r="P28" s="163">
        <v>111487</v>
      </c>
      <c r="Q28" s="163">
        <v>112336</v>
      </c>
      <c r="R28" s="164">
        <f t="shared" si="19"/>
        <v>7.6152376510265629E-3</v>
      </c>
      <c r="S28" s="165">
        <f t="shared" si="20"/>
        <v>-3.7963843143300036E-2</v>
      </c>
      <c r="T28" s="164">
        <f t="shared" si="21"/>
        <v>3.8004197729004249E-2</v>
      </c>
      <c r="U28" s="163">
        <v>143919</v>
      </c>
      <c r="V28" s="163">
        <v>65858</v>
      </c>
      <c r="W28" s="163">
        <v>125486</v>
      </c>
      <c r="X28" s="163">
        <v>136586</v>
      </c>
      <c r="Y28" s="163">
        <v>136714</v>
      </c>
      <c r="Z28" s="164">
        <f t="shared" si="22"/>
        <v>9.3713850614274286E-4</v>
      </c>
      <c r="AA28" s="165">
        <f t="shared" si="15"/>
        <v>-5.0062882593681191E-2</v>
      </c>
      <c r="AB28" s="164">
        <f t="shared" si="23"/>
        <v>3.8133485888847393E-2</v>
      </c>
    </row>
    <row r="29" spans="1:28" x14ac:dyDescent="0.25">
      <c r="A29" s="56"/>
      <c r="B29" s="162" t="s">
        <v>116</v>
      </c>
      <c r="C29" s="163">
        <v>7493</v>
      </c>
      <c r="D29" s="163">
        <v>2801</v>
      </c>
      <c r="E29" s="163">
        <v>4115</v>
      </c>
      <c r="F29" s="163">
        <v>3452</v>
      </c>
      <c r="G29" s="163">
        <v>2636</v>
      </c>
      <c r="H29" s="163">
        <v>2608</v>
      </c>
      <c r="I29" s="164">
        <f t="shared" si="16"/>
        <v>-1.0622154779969639E-2</v>
      </c>
      <c r="J29" s="165">
        <f t="shared" si="17"/>
        <v>-0.65194181235820103</v>
      </c>
      <c r="K29" s="164">
        <f t="shared" si="18"/>
        <v>4.1445573285403946E-3</v>
      </c>
      <c r="L29" s="163">
        <v>29540</v>
      </c>
      <c r="M29" s="163">
        <v>12267</v>
      </c>
      <c r="N29" s="163">
        <v>23779</v>
      </c>
      <c r="O29" s="163">
        <v>41597</v>
      </c>
      <c r="P29" s="163">
        <v>38094</v>
      </c>
      <c r="Q29" s="163">
        <v>33969</v>
      </c>
      <c r="R29" s="164">
        <f t="shared" si="19"/>
        <v>-0.10828476925500075</v>
      </c>
      <c r="S29" s="165">
        <f t="shared" si="20"/>
        <v>0.1499322951929587</v>
      </c>
      <c r="T29" s="164">
        <f t="shared" si="21"/>
        <v>1.149199359650108E-2</v>
      </c>
      <c r="U29" s="163">
        <v>37033</v>
      </c>
      <c r="V29" s="163">
        <v>27894</v>
      </c>
      <c r="W29" s="163">
        <v>45049</v>
      </c>
      <c r="X29" s="163">
        <v>40730</v>
      </c>
      <c r="Y29" s="163">
        <v>36577</v>
      </c>
      <c r="Z29" s="164">
        <f t="shared" si="22"/>
        <v>-0.10196415418610361</v>
      </c>
      <c r="AA29" s="165">
        <f t="shared" si="15"/>
        <v>-1.2313342154294804E-2</v>
      </c>
      <c r="AB29" s="164">
        <f t="shared" si="23"/>
        <v>1.0202382443322345E-2</v>
      </c>
    </row>
    <row r="30" spans="1:28" x14ac:dyDescent="0.25">
      <c r="A30" s="56"/>
      <c r="B30" s="162" t="s">
        <v>123</v>
      </c>
      <c r="C30" s="163">
        <v>6912</v>
      </c>
      <c r="D30" s="163">
        <v>1705</v>
      </c>
      <c r="E30" s="163">
        <v>2023</v>
      </c>
      <c r="F30" s="163">
        <v>6662</v>
      </c>
      <c r="G30" s="163">
        <v>3340</v>
      </c>
      <c r="H30" s="163">
        <v>2667</v>
      </c>
      <c r="I30" s="164">
        <f t="shared" si="16"/>
        <v>-0.201497005988024</v>
      </c>
      <c r="J30" s="165">
        <f t="shared" si="17"/>
        <v>-0.61414930555555558</v>
      </c>
      <c r="K30" s="164">
        <f t="shared" si="18"/>
        <v>4.2383184030740919E-3</v>
      </c>
      <c r="L30" s="163">
        <v>33663</v>
      </c>
      <c r="M30" s="163">
        <v>11018</v>
      </c>
      <c r="N30" s="163">
        <v>23432</v>
      </c>
      <c r="O30" s="163">
        <v>49393</v>
      </c>
      <c r="P30" s="163">
        <v>46038</v>
      </c>
      <c r="Q30" s="163">
        <v>49488</v>
      </c>
      <c r="R30" s="164">
        <f t="shared" si="19"/>
        <v>7.4938094617489792E-2</v>
      </c>
      <c r="S30" s="165">
        <f t="shared" si="20"/>
        <v>0.47010070403707327</v>
      </c>
      <c r="T30" s="164">
        <f t="shared" si="21"/>
        <v>1.6742199626237023E-2</v>
      </c>
      <c r="U30" s="163">
        <v>40575</v>
      </c>
      <c r="V30" s="163">
        <v>25455</v>
      </c>
      <c r="W30" s="163">
        <v>56055</v>
      </c>
      <c r="X30" s="163">
        <v>49378</v>
      </c>
      <c r="Y30" s="163">
        <v>52155</v>
      </c>
      <c r="Z30" s="164">
        <f t="shared" si="22"/>
        <v>5.6239620883794306E-2</v>
      </c>
      <c r="AA30" s="165">
        <f t="shared" si="15"/>
        <v>0.28539741219963033</v>
      </c>
      <c r="AB30" s="164">
        <f t="shared" si="23"/>
        <v>1.4547536876492793E-2</v>
      </c>
    </row>
    <row r="31" spans="1:28" x14ac:dyDescent="0.25">
      <c r="A31" s="56"/>
      <c r="B31" s="162" t="s">
        <v>119</v>
      </c>
      <c r="C31" s="163">
        <v>5971</v>
      </c>
      <c r="D31" s="163">
        <v>1308</v>
      </c>
      <c r="E31" s="163">
        <v>1134</v>
      </c>
      <c r="F31" s="163">
        <v>3630</v>
      </c>
      <c r="G31" s="163">
        <v>2551</v>
      </c>
      <c r="H31" s="163">
        <v>1950</v>
      </c>
      <c r="I31" s="164">
        <f t="shared" si="16"/>
        <v>-0.23559388475107801</v>
      </c>
      <c r="J31" s="165">
        <f t="shared" si="17"/>
        <v>-0.67342153743091604</v>
      </c>
      <c r="K31" s="164">
        <f t="shared" si="18"/>
        <v>3.0988829718764451E-3</v>
      </c>
      <c r="L31" s="163">
        <v>47831</v>
      </c>
      <c r="M31" s="163">
        <v>21033</v>
      </c>
      <c r="N31" s="163">
        <v>30800</v>
      </c>
      <c r="O31" s="163">
        <v>60867</v>
      </c>
      <c r="P31" s="163">
        <v>58426</v>
      </c>
      <c r="Q31" s="163">
        <v>60690</v>
      </c>
      <c r="R31" s="164">
        <f t="shared" si="19"/>
        <v>3.8749871632492328E-2</v>
      </c>
      <c r="S31" s="165">
        <f t="shared" si="20"/>
        <v>0.26884238255524662</v>
      </c>
      <c r="T31" s="164">
        <f t="shared" si="21"/>
        <v>2.0531928857830686E-2</v>
      </c>
      <c r="U31" s="163">
        <v>53802</v>
      </c>
      <c r="V31" s="163">
        <v>31934</v>
      </c>
      <c r="W31" s="163">
        <v>64497</v>
      </c>
      <c r="X31" s="163">
        <v>60977</v>
      </c>
      <c r="Y31" s="163">
        <v>62640</v>
      </c>
      <c r="Z31" s="164">
        <f t="shared" si="22"/>
        <v>2.7272578185217444E-2</v>
      </c>
      <c r="AA31" s="165">
        <f t="shared" si="15"/>
        <v>0.16426898628303777</v>
      </c>
      <c r="AB31" s="164">
        <f t="shared" si="23"/>
        <v>1.7472106412491775E-2</v>
      </c>
    </row>
    <row r="32" spans="1:28" x14ac:dyDescent="0.25">
      <c r="A32" s="56"/>
      <c r="B32" s="162" t="s">
        <v>128</v>
      </c>
      <c r="C32" s="163">
        <v>6075</v>
      </c>
      <c r="D32" s="163">
        <v>1374</v>
      </c>
      <c r="E32" s="163">
        <v>245</v>
      </c>
      <c r="F32" s="163">
        <v>1377</v>
      </c>
      <c r="G32" s="163">
        <v>1698</v>
      </c>
      <c r="H32" s="163">
        <v>1818</v>
      </c>
      <c r="I32" s="164">
        <f t="shared" si="16"/>
        <v>7.067137809187285E-2</v>
      </c>
      <c r="J32" s="165">
        <f t="shared" si="17"/>
        <v>-0.70074074074074066</v>
      </c>
      <c r="K32" s="164">
        <f t="shared" si="18"/>
        <v>2.8891124322417321E-3</v>
      </c>
      <c r="L32" s="163">
        <v>14925</v>
      </c>
      <c r="M32" s="163">
        <v>8169</v>
      </c>
      <c r="N32" s="163">
        <v>1932</v>
      </c>
      <c r="O32" s="163">
        <v>13774</v>
      </c>
      <c r="P32" s="163">
        <v>14634</v>
      </c>
      <c r="Q32" s="163">
        <v>14353</v>
      </c>
      <c r="R32" s="164">
        <f t="shared" si="19"/>
        <v>-1.9201858685253481E-2</v>
      </c>
      <c r="S32" s="165">
        <f t="shared" si="20"/>
        <v>-3.832495812395309E-2</v>
      </c>
      <c r="T32" s="164">
        <f t="shared" si="21"/>
        <v>4.8557385878471547E-3</v>
      </c>
      <c r="U32" s="163">
        <v>21000</v>
      </c>
      <c r="V32" s="163">
        <v>2177</v>
      </c>
      <c r="W32" s="163">
        <v>15151</v>
      </c>
      <c r="X32" s="163">
        <v>16332</v>
      </c>
      <c r="Y32" s="163">
        <v>16171</v>
      </c>
      <c r="Z32" s="164">
        <f t="shared" si="22"/>
        <v>-9.8579475875582023E-3</v>
      </c>
      <c r="AA32" s="165">
        <f t="shared" si="15"/>
        <v>-0.22995238095238091</v>
      </c>
      <c r="AB32" s="164">
        <f t="shared" si="23"/>
        <v>4.510559271973252E-3</v>
      </c>
    </row>
    <row r="33" spans="1:28" x14ac:dyDescent="0.25">
      <c r="A33" s="56"/>
      <c r="B33" s="162" t="s">
        <v>131</v>
      </c>
      <c r="C33" s="163">
        <v>2254</v>
      </c>
      <c r="D33" s="163">
        <v>667</v>
      </c>
      <c r="E33" s="163">
        <v>50</v>
      </c>
      <c r="F33" s="163">
        <v>480</v>
      </c>
      <c r="G33" s="163">
        <v>614</v>
      </c>
      <c r="H33" s="163">
        <v>374</v>
      </c>
      <c r="I33" s="164">
        <f t="shared" si="16"/>
        <v>-0.39087947882736152</v>
      </c>
      <c r="J33" s="165">
        <f t="shared" si="17"/>
        <v>-0.83407275953859805</v>
      </c>
      <c r="K33" s="164">
        <f t="shared" si="18"/>
        <v>5.9434986229835412E-4</v>
      </c>
      <c r="L33" s="163">
        <v>17328</v>
      </c>
      <c r="M33" s="163">
        <v>10601</v>
      </c>
      <c r="N33" s="163">
        <v>1306</v>
      </c>
      <c r="O33" s="163">
        <v>9435</v>
      </c>
      <c r="P33" s="163">
        <v>14385</v>
      </c>
      <c r="Q33" s="163">
        <v>13493</v>
      </c>
      <c r="R33" s="164">
        <f t="shared" si="19"/>
        <v>-6.2009037191518956E-2</v>
      </c>
      <c r="S33" s="165">
        <f t="shared" si="20"/>
        <v>-0.22131809787626966</v>
      </c>
      <c r="T33" s="164">
        <f t="shared" si="21"/>
        <v>4.5647934763339837E-3</v>
      </c>
      <c r="U33" s="163">
        <v>19582</v>
      </c>
      <c r="V33" s="163">
        <v>1356</v>
      </c>
      <c r="W33" s="163">
        <v>9915</v>
      </c>
      <c r="X33" s="163">
        <v>14999</v>
      </c>
      <c r="Y33" s="163">
        <v>13867</v>
      </c>
      <c r="Z33" s="164">
        <f t="shared" si="22"/>
        <v>-7.547169811320753E-2</v>
      </c>
      <c r="AA33" s="165">
        <f t="shared" si="15"/>
        <v>-0.29184965784904504</v>
      </c>
      <c r="AB33" s="164">
        <f t="shared" si="23"/>
        <v>3.8679070820884969E-3</v>
      </c>
    </row>
    <row r="34" spans="1:28" x14ac:dyDescent="0.25">
      <c r="A34" s="56"/>
      <c r="B34" s="168" t="s">
        <v>145</v>
      </c>
      <c r="C34" s="169">
        <f t="shared" ref="C34:H34" si="24">C26-SUM(C27:C33)</f>
        <v>42004</v>
      </c>
      <c r="D34" s="169">
        <f t="shared" si="24"/>
        <v>8639</v>
      </c>
      <c r="E34" s="169">
        <f t="shared" si="24"/>
        <v>8007</v>
      </c>
      <c r="F34" s="169">
        <f t="shared" si="24"/>
        <v>31824</v>
      </c>
      <c r="G34" s="169">
        <f t="shared" si="24"/>
        <v>34258</v>
      </c>
      <c r="H34" s="169">
        <f t="shared" si="24"/>
        <v>33614</v>
      </c>
      <c r="I34" s="170">
        <f t="shared" si="16"/>
        <v>-1.8798528810788695E-2</v>
      </c>
      <c r="J34" s="171">
        <f t="shared" si="17"/>
        <v>-0.19974288163032095</v>
      </c>
      <c r="K34" s="170">
        <f t="shared" si="18"/>
        <v>5.3418385752130683E-2</v>
      </c>
      <c r="L34" s="169">
        <f t="shared" ref="L34:Q34" si="25">L26-SUM(L27:L33)</f>
        <v>165505</v>
      </c>
      <c r="M34" s="169">
        <f t="shared" si="25"/>
        <v>58387</v>
      </c>
      <c r="N34" s="169">
        <f t="shared" si="25"/>
        <v>94964</v>
      </c>
      <c r="O34" s="169">
        <f t="shared" si="25"/>
        <v>188040</v>
      </c>
      <c r="P34" s="169">
        <f t="shared" si="25"/>
        <v>211160</v>
      </c>
      <c r="Q34" s="169">
        <f t="shared" si="25"/>
        <v>236141</v>
      </c>
      <c r="R34" s="170">
        <f t="shared" si="19"/>
        <v>0.11830365599545378</v>
      </c>
      <c r="S34" s="171">
        <f t="shared" si="20"/>
        <v>0.42679073139784296</v>
      </c>
      <c r="T34" s="170">
        <f t="shared" si="21"/>
        <v>7.9888452997478931E-2</v>
      </c>
      <c r="U34" s="169">
        <f>U26-SUM(U27:U33)</f>
        <v>207509</v>
      </c>
      <c r="V34" s="169">
        <f>V26-SUM(V27:V33)</f>
        <v>102971</v>
      </c>
      <c r="W34" s="169">
        <f>W26-SUM(W27:W33)</f>
        <v>219864</v>
      </c>
      <c r="X34" s="169">
        <f>X26-SUM(X27:X33)</f>
        <v>245418</v>
      </c>
      <c r="Y34" s="169">
        <f>Y26-SUM(Y27:Y33)</f>
        <v>269755</v>
      </c>
      <c r="Z34" s="170">
        <f t="shared" si="22"/>
        <v>9.916550538265323E-2</v>
      </c>
      <c r="AA34" s="171">
        <f t="shared" si="15"/>
        <v>0.29996771224380625</v>
      </c>
      <c r="AB34" s="170">
        <f t="shared" si="23"/>
        <v>7.5242465921164098E-2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144262</v>
      </c>
      <c r="D36" s="176">
        <f t="shared" si="26"/>
        <v>47555</v>
      </c>
      <c r="E36" s="176">
        <f t="shared" si="26"/>
        <v>28822</v>
      </c>
      <c r="F36" s="176">
        <f t="shared" si="26"/>
        <v>147825</v>
      </c>
      <c r="G36" s="176">
        <f t="shared" si="26"/>
        <v>163340</v>
      </c>
      <c r="H36" s="176">
        <f t="shared" si="26"/>
        <v>175743</v>
      </c>
      <c r="I36" s="177">
        <f>IFERROR(H36/G36-1,"-")</f>
        <v>7.5933635361822072E-2</v>
      </c>
      <c r="J36" s="177">
        <f>IFERROR(H36/C36-1,"-")</f>
        <v>0.21822101454298437</v>
      </c>
      <c r="K36" s="177">
        <f>H36/H$8</f>
        <v>0.2792856359622985</v>
      </c>
      <c r="L36" s="176">
        <f t="shared" ref="L36:Q36" si="27">L37+L40</f>
        <v>458218</v>
      </c>
      <c r="M36" s="176">
        <f t="shared" si="27"/>
        <v>132244</v>
      </c>
      <c r="N36" s="176">
        <f t="shared" si="27"/>
        <v>129922</v>
      </c>
      <c r="O36" s="176">
        <f t="shared" si="27"/>
        <v>470401</v>
      </c>
      <c r="P36" s="176">
        <f t="shared" si="27"/>
        <v>508477</v>
      </c>
      <c r="Q36" s="176">
        <f t="shared" si="27"/>
        <v>543447</v>
      </c>
      <c r="R36" s="177">
        <f>IFERROR(Q36/P36-1,"-")</f>
        <v>6.8774005510573666E-2</v>
      </c>
      <c r="S36" s="177">
        <f>IFERROR(Q36/L36-1,"-")</f>
        <v>0.18600098643003982</v>
      </c>
      <c r="T36" s="177">
        <f>Q36/Q$8</f>
        <v>0.1838526139726728</v>
      </c>
      <c r="U36" s="176">
        <f>U37+U40</f>
        <v>602480</v>
      </c>
      <c r="V36" s="176">
        <f>V37+V40</f>
        <v>158744</v>
      </c>
      <c r="W36" s="176">
        <f>W37+W40</f>
        <v>618226</v>
      </c>
      <c r="X36" s="176">
        <f>X37+X40</f>
        <v>671817</v>
      </c>
      <c r="Y36" s="176">
        <f>Y37+Y40</f>
        <v>719190</v>
      </c>
      <c r="Z36" s="177">
        <f>IFERROR(Y36/X36-1,"-")</f>
        <v>7.0514738388579135E-2</v>
      </c>
      <c r="AA36" s="177">
        <f t="shared" ref="AA36:AA48" si="28">IFERROR(Y36/U36-1,"-")</f>
        <v>0.19371597397423979</v>
      </c>
      <c r="AB36" s="177">
        <f>Y36/Y$8</f>
        <v>0.20060287692847956</v>
      </c>
    </row>
    <row r="37" spans="1:28" x14ac:dyDescent="0.25">
      <c r="A37" s="56"/>
      <c r="B37" s="157" t="s">
        <v>97</v>
      </c>
      <c r="C37" s="158">
        <v>13289</v>
      </c>
      <c r="D37" s="158">
        <v>4675</v>
      </c>
      <c r="E37" s="158">
        <v>4121</v>
      </c>
      <c r="F37" s="158">
        <v>19690</v>
      </c>
      <c r="G37" s="158">
        <v>24974</v>
      </c>
      <c r="H37" s="158">
        <v>28224</v>
      </c>
      <c r="I37" s="159">
        <f>IFERROR(H37/G37-1,"-")</f>
        <v>0.1301353407543846</v>
      </c>
      <c r="J37" s="160">
        <f>IFERROR(H37/C37-1,"-")</f>
        <v>1.1238618406200618</v>
      </c>
      <c r="K37" s="159">
        <f>H37/H$8</f>
        <v>4.4852755383713222E-2</v>
      </c>
      <c r="L37" s="158">
        <v>56372</v>
      </c>
      <c r="M37" s="158">
        <v>15570</v>
      </c>
      <c r="N37" s="158">
        <v>25947</v>
      </c>
      <c r="O37" s="158">
        <v>52918</v>
      </c>
      <c r="P37" s="158">
        <v>45502</v>
      </c>
      <c r="Q37" s="158">
        <v>42839</v>
      </c>
      <c r="R37" s="159">
        <f>IFERROR(Q37/P37-1,"-")</f>
        <v>-5.8524900004395364E-2</v>
      </c>
      <c r="S37" s="160">
        <f>IFERROR(Q37/L37-1,"-")</f>
        <v>-0.24006599020790464</v>
      </c>
      <c r="T37" s="159">
        <f>Q37/Q$8</f>
        <v>1.4492787944317166E-2</v>
      </c>
      <c r="U37" s="158">
        <v>69661</v>
      </c>
      <c r="V37" s="158">
        <v>30068</v>
      </c>
      <c r="W37" s="158">
        <v>72608</v>
      </c>
      <c r="X37" s="158">
        <v>70476</v>
      </c>
      <c r="Y37" s="158">
        <v>71063</v>
      </c>
      <c r="Z37" s="159">
        <f>IFERROR(Y37/X37-1,"-")</f>
        <v>8.329076565071869E-3</v>
      </c>
      <c r="AA37" s="160">
        <f t="shared" si="28"/>
        <v>2.0126038960106785E-2</v>
      </c>
      <c r="AB37" s="159">
        <f>Y37/Y$8</f>
        <v>1.9821524552856049E-2</v>
      </c>
    </row>
    <row r="38" spans="1:28" x14ac:dyDescent="0.25">
      <c r="A38" s="56"/>
      <c r="B38" s="162" t="s">
        <v>103</v>
      </c>
      <c r="C38" s="163">
        <v>8550</v>
      </c>
      <c r="D38" s="163">
        <v>1880</v>
      </c>
      <c r="E38" s="163">
        <v>2975</v>
      </c>
      <c r="F38" s="163">
        <v>8674</v>
      </c>
      <c r="G38" s="163">
        <v>13940</v>
      </c>
      <c r="H38" s="163">
        <v>19449</v>
      </c>
      <c r="I38" s="164">
        <f>IFERROR(H38/G38-1,"-")</f>
        <v>0.39519368723099002</v>
      </c>
      <c r="J38" s="165">
        <f>IFERROR(H38/C38-1,"-")</f>
        <v>1.2747368421052632</v>
      </c>
      <c r="K38" s="164">
        <f>H38/H$8</f>
        <v>3.0907782010269221E-2</v>
      </c>
      <c r="L38" s="163">
        <v>7373</v>
      </c>
      <c r="M38" s="163">
        <v>1578</v>
      </c>
      <c r="N38" s="163">
        <v>3884</v>
      </c>
      <c r="O38" s="163">
        <v>8136</v>
      </c>
      <c r="P38" s="163">
        <v>11630</v>
      </c>
      <c r="Q38" s="163">
        <v>9069</v>
      </c>
      <c r="R38" s="164">
        <f>IFERROR(Q38/P38-1,"-")</f>
        <v>-0.2202063628546862</v>
      </c>
      <c r="S38" s="165">
        <f>IFERROR(Q38/L38-1,"-")</f>
        <v>0.23002848230028472</v>
      </c>
      <c r="T38" s="164">
        <f>Q38/Q$8</f>
        <v>3.0681176933871558E-3</v>
      </c>
      <c r="U38" s="163">
        <v>15923</v>
      </c>
      <c r="V38" s="163">
        <v>6859</v>
      </c>
      <c r="W38" s="163">
        <v>16810</v>
      </c>
      <c r="X38" s="163">
        <v>25570</v>
      </c>
      <c r="Y38" s="163">
        <v>28518</v>
      </c>
      <c r="Z38" s="164">
        <f>IFERROR(Y38/X38-1,"-")</f>
        <v>0.11529135705905347</v>
      </c>
      <c r="AA38" s="165">
        <f t="shared" si="28"/>
        <v>0.7909941593920744</v>
      </c>
      <c r="AB38" s="164">
        <f>Y38/Y$8</f>
        <v>7.9544944232350003E-3</v>
      </c>
    </row>
    <row r="39" spans="1:28" x14ac:dyDescent="0.25">
      <c r="A39" s="56"/>
      <c r="B39" s="162" t="s">
        <v>100</v>
      </c>
      <c r="C39" s="163">
        <v>4739</v>
      </c>
      <c r="D39" s="163">
        <v>2795</v>
      </c>
      <c r="E39" s="163">
        <v>1146</v>
      </c>
      <c r="F39" s="163">
        <v>11016</v>
      </c>
      <c r="G39" s="163">
        <v>11034</v>
      </c>
      <c r="H39" s="163">
        <v>8775</v>
      </c>
      <c r="I39" s="164">
        <f>IFERROR(H39/G39-1,"-")</f>
        <v>-0.20473083197389885</v>
      </c>
      <c r="J39" s="165">
        <f>IFERROR(H39/C39-1,"-")</f>
        <v>0.85165646760920022</v>
      </c>
      <c r="K39" s="164">
        <f>H39/H$8</f>
        <v>1.3944973373444003E-2</v>
      </c>
      <c r="L39" s="163">
        <v>48999</v>
      </c>
      <c r="M39" s="163">
        <v>13992</v>
      </c>
      <c r="N39" s="163">
        <v>22063</v>
      </c>
      <c r="O39" s="163">
        <v>44782</v>
      </c>
      <c r="P39" s="163">
        <v>33872</v>
      </c>
      <c r="Q39" s="163">
        <v>33770</v>
      </c>
      <c r="R39" s="164">
        <f>IFERROR(Q39/P39-1,"-")</f>
        <v>-3.0113367973547689E-3</v>
      </c>
      <c r="S39" s="165">
        <f>IFERROR(Q39/L39-1,"-")</f>
        <v>-0.31080226127063815</v>
      </c>
      <c r="T39" s="164">
        <f>Q39/Q$8</f>
        <v>1.1424670250930009E-2</v>
      </c>
      <c r="U39" s="163">
        <v>53738</v>
      </c>
      <c r="V39" s="163">
        <v>23209</v>
      </c>
      <c r="W39" s="163">
        <v>55798</v>
      </c>
      <c r="X39" s="163">
        <v>44906</v>
      </c>
      <c r="Y39" s="163">
        <v>42545</v>
      </c>
      <c r="Z39" s="164">
        <f>IFERROR(Y39/X39-1,"-")</f>
        <v>-5.2576493118959622E-2</v>
      </c>
      <c r="AA39" s="165">
        <f t="shared" si="28"/>
        <v>-0.20828836205292345</v>
      </c>
      <c r="AB39" s="164">
        <f>Y39/Y$8</f>
        <v>1.1867030129621051E-2</v>
      </c>
    </row>
    <row r="40" spans="1:28" x14ac:dyDescent="0.25">
      <c r="A40" s="56"/>
      <c r="B40" s="157" t="s">
        <v>107</v>
      </c>
      <c r="C40" s="158">
        <v>130973</v>
      </c>
      <c r="D40" s="158">
        <v>42880</v>
      </c>
      <c r="E40" s="158">
        <v>24701</v>
      </c>
      <c r="F40" s="158">
        <v>128135</v>
      </c>
      <c r="G40" s="158">
        <v>138366</v>
      </c>
      <c r="H40" s="158">
        <v>147519</v>
      </c>
      <c r="I40" s="159">
        <f>IFERROR(H40/G40-1,"-")</f>
        <v>6.6150643944321574E-2</v>
      </c>
      <c r="J40" s="160">
        <f>IFERROR(H40/C40-1,"-")</f>
        <v>0.12633138127705701</v>
      </c>
      <c r="K40" s="159">
        <f>H40/H$8</f>
        <v>0.2344328805785853</v>
      </c>
      <c r="L40" s="158">
        <v>401846</v>
      </c>
      <c r="M40" s="158">
        <v>116674</v>
      </c>
      <c r="N40" s="158">
        <v>103975</v>
      </c>
      <c r="O40" s="158">
        <v>417483</v>
      </c>
      <c r="P40" s="158">
        <v>462975</v>
      </c>
      <c r="Q40" s="158">
        <v>500608</v>
      </c>
      <c r="R40" s="159">
        <f>IFERROR(Q40/P40-1,"-")</f>
        <v>8.1285166585668867E-2</v>
      </c>
      <c r="S40" s="160">
        <f>IFERROR(Q40/L40-1,"-")</f>
        <v>0.24577076790611319</v>
      </c>
      <c r="T40" s="159">
        <f>Q40/Q$8</f>
        <v>0.16935982602835564</v>
      </c>
      <c r="U40" s="158">
        <v>532819</v>
      </c>
      <c r="V40" s="158">
        <v>128676</v>
      </c>
      <c r="W40" s="158">
        <v>545618</v>
      </c>
      <c r="X40" s="158">
        <v>601341</v>
      </c>
      <c r="Y40" s="158">
        <v>648127</v>
      </c>
      <c r="Z40" s="159">
        <f>IFERROR(Y40/X40-1,"-")</f>
        <v>7.7802777459045735E-2</v>
      </c>
      <c r="AA40" s="160">
        <f t="shared" si="28"/>
        <v>0.21641120155249727</v>
      </c>
      <c r="AB40" s="159">
        <f>Y40/Y$8</f>
        <v>0.18078135237562351</v>
      </c>
    </row>
    <row r="41" spans="1:28" s="56" customFormat="1" x14ac:dyDescent="0.25">
      <c r="B41" s="162" t="s">
        <v>110</v>
      </c>
      <c r="C41" s="163">
        <v>72484</v>
      </c>
      <c r="D41" s="163">
        <v>21093</v>
      </c>
      <c r="E41" s="163">
        <v>10164</v>
      </c>
      <c r="F41" s="163">
        <v>62633</v>
      </c>
      <c r="G41" s="163">
        <v>60859</v>
      </c>
      <c r="H41" s="163">
        <v>63144</v>
      </c>
      <c r="I41" s="164">
        <f t="shared" ref="I41:I48" si="29">IFERROR(H41/G41-1,"-")</f>
        <v>3.7545802592878541E-2</v>
      </c>
      <c r="J41" s="165">
        <f t="shared" ref="J41:J48" si="30">IFERROR(H41/C41-1,"-")</f>
        <v>-0.12885602339826718</v>
      </c>
      <c r="K41" s="164">
        <f t="shared" ref="K41:K48" si="31">H41/H$8</f>
        <v>0.10034659814162372</v>
      </c>
      <c r="L41" s="163">
        <v>220182</v>
      </c>
      <c r="M41" s="163">
        <v>54573</v>
      </c>
      <c r="N41" s="163">
        <v>36464</v>
      </c>
      <c r="O41" s="163">
        <v>223068</v>
      </c>
      <c r="P41" s="163">
        <v>253656</v>
      </c>
      <c r="Q41" s="163">
        <v>285385</v>
      </c>
      <c r="R41" s="164">
        <f t="shared" ref="R41:R48" si="32">IFERROR(Q41/P41-1,"-")</f>
        <v>0.12508673163654715</v>
      </c>
      <c r="S41" s="165">
        <f t="shared" ref="S41:S48" si="33">IFERROR(Q41/L41-1,"-")</f>
        <v>0.29613229055962798</v>
      </c>
      <c r="T41" s="164">
        <f t="shared" ref="T41:T48" si="34">Q41/Q$8</f>
        <v>9.6548105406030815E-2</v>
      </c>
      <c r="U41" s="163">
        <v>292666</v>
      </c>
      <c r="V41" s="163">
        <v>46628</v>
      </c>
      <c r="W41" s="163">
        <v>285701</v>
      </c>
      <c r="X41" s="163">
        <v>314515</v>
      </c>
      <c r="Y41" s="163">
        <v>348529</v>
      </c>
      <c r="Z41" s="164">
        <f t="shared" ref="Z41:Z48" si="35">IFERROR(Y41/X41-1,"-")</f>
        <v>0.10814746514474671</v>
      </c>
      <c r="AA41" s="165">
        <f t="shared" si="28"/>
        <v>0.19087628901204789</v>
      </c>
      <c r="AB41" s="164">
        <f t="shared" ref="AB41:AB48" si="36">Y41/Y$8</f>
        <v>9.7214811236260315E-2</v>
      </c>
    </row>
    <row r="42" spans="1:28" s="56" customFormat="1" x14ac:dyDescent="0.25">
      <c r="B42" s="162" t="s">
        <v>113</v>
      </c>
      <c r="C42" s="163">
        <v>9538</v>
      </c>
      <c r="D42" s="163">
        <v>3008</v>
      </c>
      <c r="E42" s="163">
        <v>1276</v>
      </c>
      <c r="F42" s="163">
        <v>6063</v>
      </c>
      <c r="G42" s="163">
        <v>8562</v>
      </c>
      <c r="H42" s="163">
        <v>9133</v>
      </c>
      <c r="I42" s="164">
        <f t="shared" si="29"/>
        <v>6.6690025694930988E-2</v>
      </c>
      <c r="J42" s="165">
        <f t="shared" si="30"/>
        <v>-4.2461732019291265E-2</v>
      </c>
      <c r="K42" s="164">
        <f t="shared" si="31"/>
        <v>1.4513896503665422E-2</v>
      </c>
      <c r="L42" s="163">
        <v>21918</v>
      </c>
      <c r="M42" s="163">
        <v>6485</v>
      </c>
      <c r="N42" s="163">
        <v>6405</v>
      </c>
      <c r="O42" s="163">
        <v>14794</v>
      </c>
      <c r="P42" s="163">
        <v>17771</v>
      </c>
      <c r="Q42" s="163">
        <v>15614</v>
      </c>
      <c r="R42" s="164">
        <f t="shared" si="32"/>
        <v>-0.12137752518147549</v>
      </c>
      <c r="S42" s="165">
        <f t="shared" si="33"/>
        <v>-0.28761748334702075</v>
      </c>
      <c r="T42" s="164">
        <f t="shared" si="34"/>
        <v>5.2823453153100731E-3</v>
      </c>
      <c r="U42" s="163">
        <v>31456</v>
      </c>
      <c r="V42" s="163">
        <v>7681</v>
      </c>
      <c r="W42" s="163">
        <v>20857</v>
      </c>
      <c r="X42" s="163">
        <v>26333</v>
      </c>
      <c r="Y42" s="163">
        <v>24747</v>
      </c>
      <c r="Z42" s="164">
        <f t="shared" si="35"/>
        <v>-6.0228610488740397E-2</v>
      </c>
      <c r="AA42" s="165">
        <f t="shared" si="28"/>
        <v>-0.21328204476093593</v>
      </c>
      <c r="AB42" s="164">
        <f t="shared" si="36"/>
        <v>6.9026535343220622E-3</v>
      </c>
    </row>
    <row r="43" spans="1:28" x14ac:dyDescent="0.25">
      <c r="A43" s="56"/>
      <c r="B43" s="162" t="s">
        <v>116</v>
      </c>
      <c r="C43" s="163">
        <v>5534</v>
      </c>
      <c r="D43" s="163">
        <v>1929</v>
      </c>
      <c r="E43" s="163">
        <v>938</v>
      </c>
      <c r="F43" s="163">
        <v>4581</v>
      </c>
      <c r="G43" s="163">
        <v>6601</v>
      </c>
      <c r="H43" s="163">
        <v>7142</v>
      </c>
      <c r="I43" s="164">
        <f t="shared" si="29"/>
        <v>8.1957279200121302E-2</v>
      </c>
      <c r="J43" s="165">
        <f t="shared" si="30"/>
        <v>0.2905674015178894</v>
      </c>
      <c r="K43" s="164">
        <f t="shared" si="31"/>
        <v>1.1349857530841832E-2</v>
      </c>
      <c r="L43" s="163">
        <v>8369</v>
      </c>
      <c r="M43" s="163">
        <v>3521</v>
      </c>
      <c r="N43" s="163">
        <v>6076</v>
      </c>
      <c r="O43" s="163">
        <v>10034</v>
      </c>
      <c r="P43" s="163">
        <v>10184</v>
      </c>
      <c r="Q43" s="163">
        <v>9523</v>
      </c>
      <c r="R43" s="164">
        <f t="shared" si="32"/>
        <v>-6.4905734485467437E-2</v>
      </c>
      <c r="S43" s="165">
        <f t="shared" si="33"/>
        <v>0.13788983152108969</v>
      </c>
      <c r="T43" s="164">
        <f t="shared" si="34"/>
        <v>3.2217096476045747E-3</v>
      </c>
      <c r="U43" s="163">
        <v>13903</v>
      </c>
      <c r="V43" s="163">
        <v>7014</v>
      </c>
      <c r="W43" s="163">
        <v>14615</v>
      </c>
      <c r="X43" s="163">
        <v>16785</v>
      </c>
      <c r="Y43" s="163">
        <v>16665</v>
      </c>
      <c r="Z43" s="164">
        <f t="shared" si="35"/>
        <v>-7.1492403932081894E-3</v>
      </c>
      <c r="AA43" s="165">
        <f t="shared" si="28"/>
        <v>0.19866215924620589</v>
      </c>
      <c r="AB43" s="164">
        <f t="shared" si="36"/>
        <v>4.6483501494919447E-3</v>
      </c>
    </row>
    <row r="44" spans="1:28" x14ac:dyDescent="0.25">
      <c r="A44" s="56"/>
      <c r="B44" s="162" t="s">
        <v>123</v>
      </c>
      <c r="C44" s="163">
        <v>2521</v>
      </c>
      <c r="D44" s="163">
        <v>776</v>
      </c>
      <c r="E44" s="163">
        <v>796</v>
      </c>
      <c r="F44" s="163">
        <v>2624</v>
      </c>
      <c r="G44" s="163">
        <v>2692</v>
      </c>
      <c r="H44" s="163">
        <v>3254</v>
      </c>
      <c r="I44" s="164">
        <f t="shared" si="29"/>
        <v>0.20876671619613663</v>
      </c>
      <c r="J44" s="165">
        <f t="shared" si="30"/>
        <v>0.29075763585878622</v>
      </c>
      <c r="K44" s="164">
        <f t="shared" si="31"/>
        <v>5.1711616361466419E-3</v>
      </c>
      <c r="L44" s="163">
        <v>20720</v>
      </c>
      <c r="M44" s="163">
        <v>5381</v>
      </c>
      <c r="N44" s="163">
        <v>9023</v>
      </c>
      <c r="O44" s="163">
        <v>23588</v>
      </c>
      <c r="P44" s="163">
        <v>22051</v>
      </c>
      <c r="Q44" s="163">
        <v>23767</v>
      </c>
      <c r="R44" s="164">
        <f t="shared" si="32"/>
        <v>7.7819600018139701E-2</v>
      </c>
      <c r="S44" s="165">
        <f t="shared" si="33"/>
        <v>0.14705598455598445</v>
      </c>
      <c r="T44" s="164">
        <f t="shared" si="34"/>
        <v>8.0405726341087804E-3</v>
      </c>
      <c r="U44" s="163">
        <v>23241</v>
      </c>
      <c r="V44" s="163">
        <v>9819</v>
      </c>
      <c r="W44" s="163">
        <v>26212</v>
      </c>
      <c r="X44" s="163">
        <v>24743</v>
      </c>
      <c r="Y44" s="163">
        <v>27021</v>
      </c>
      <c r="Z44" s="164">
        <f t="shared" si="35"/>
        <v>9.2066443034393597E-2</v>
      </c>
      <c r="AA44" s="165">
        <f t="shared" si="28"/>
        <v>0.16264360397573263</v>
      </c>
      <c r="AB44" s="164">
        <f t="shared" si="36"/>
        <v>7.536937857151026E-3</v>
      </c>
    </row>
    <row r="45" spans="1:28" x14ac:dyDescent="0.25">
      <c r="A45" s="56"/>
      <c r="B45" s="162" t="s">
        <v>119</v>
      </c>
      <c r="C45" s="163">
        <v>1981</v>
      </c>
      <c r="D45" s="163">
        <v>1018</v>
      </c>
      <c r="E45" s="163">
        <v>411</v>
      </c>
      <c r="F45" s="163">
        <v>1431</v>
      </c>
      <c r="G45" s="163">
        <v>1708</v>
      </c>
      <c r="H45" s="163">
        <v>1919</v>
      </c>
      <c r="I45" s="164">
        <f t="shared" si="29"/>
        <v>0.12353629976580804</v>
      </c>
      <c r="J45" s="165">
        <f t="shared" si="30"/>
        <v>-3.1297324583543618E-2</v>
      </c>
      <c r="K45" s="164">
        <f t="shared" si="31"/>
        <v>3.0496186784773837E-3</v>
      </c>
      <c r="L45" s="163">
        <v>25225</v>
      </c>
      <c r="M45" s="163">
        <v>9995</v>
      </c>
      <c r="N45" s="163">
        <v>10791</v>
      </c>
      <c r="O45" s="163">
        <v>23473</v>
      </c>
      <c r="P45" s="163">
        <v>27735</v>
      </c>
      <c r="Q45" s="163">
        <v>27709</v>
      </c>
      <c r="R45" s="164">
        <f t="shared" si="32"/>
        <v>-9.3744366324144401E-4</v>
      </c>
      <c r="S45" s="165">
        <f t="shared" si="33"/>
        <v>9.8473736372646226E-2</v>
      </c>
      <c r="T45" s="164">
        <f t="shared" si="34"/>
        <v>9.3741838313005522E-3</v>
      </c>
      <c r="U45" s="163">
        <v>27206</v>
      </c>
      <c r="V45" s="163">
        <v>11202</v>
      </c>
      <c r="W45" s="163">
        <v>24904</v>
      </c>
      <c r="X45" s="163">
        <v>29443</v>
      </c>
      <c r="Y45" s="163">
        <v>29628</v>
      </c>
      <c r="Z45" s="164">
        <f t="shared" si="35"/>
        <v>6.2833271066127239E-3</v>
      </c>
      <c r="AA45" s="165">
        <f t="shared" si="28"/>
        <v>8.9024479894141084E-2</v>
      </c>
      <c r="AB45" s="164">
        <f t="shared" si="36"/>
        <v>8.2641055042992698E-3</v>
      </c>
    </row>
    <row r="46" spans="1:28" x14ac:dyDescent="0.25">
      <c r="A46" s="56"/>
      <c r="B46" s="162" t="s">
        <v>128</v>
      </c>
      <c r="C46" s="163">
        <v>2890</v>
      </c>
      <c r="D46" s="163">
        <v>1099</v>
      </c>
      <c r="E46" s="163">
        <v>228</v>
      </c>
      <c r="F46" s="163">
        <v>1763</v>
      </c>
      <c r="G46" s="163">
        <v>1826</v>
      </c>
      <c r="H46" s="163">
        <v>1145</v>
      </c>
      <c r="I46" s="164">
        <f t="shared" si="29"/>
        <v>-0.37294633077765604</v>
      </c>
      <c r="J46" s="165">
        <f t="shared" si="30"/>
        <v>-0.60380622837370246</v>
      </c>
      <c r="K46" s="164">
        <f t="shared" si="31"/>
        <v>1.8196005142556563E-3</v>
      </c>
      <c r="L46" s="163">
        <v>3206</v>
      </c>
      <c r="M46" s="163">
        <v>2241</v>
      </c>
      <c r="N46" s="163">
        <v>1340</v>
      </c>
      <c r="O46" s="163">
        <v>4629</v>
      </c>
      <c r="P46" s="163">
        <v>5359</v>
      </c>
      <c r="Q46" s="163">
        <v>5045</v>
      </c>
      <c r="R46" s="164">
        <f t="shared" si="32"/>
        <v>-5.8593021086023489E-2</v>
      </c>
      <c r="S46" s="165">
        <f t="shared" si="33"/>
        <v>0.57361197754210846</v>
      </c>
      <c r="T46" s="164">
        <f t="shared" si="34"/>
        <v>1.7067652181208734E-3</v>
      </c>
      <c r="U46" s="163">
        <v>6096</v>
      </c>
      <c r="V46" s="163">
        <v>1568</v>
      </c>
      <c r="W46" s="163">
        <v>6392</v>
      </c>
      <c r="X46" s="163">
        <v>7185</v>
      </c>
      <c r="Y46" s="163">
        <v>6190</v>
      </c>
      <c r="Z46" s="164">
        <f t="shared" si="35"/>
        <v>-0.13848295059151006</v>
      </c>
      <c r="AA46" s="165">
        <f t="shared" si="28"/>
        <v>1.5419947506561726E-2</v>
      </c>
      <c r="AB46" s="164">
        <f t="shared" si="36"/>
        <v>1.7265699025115595E-3</v>
      </c>
    </row>
    <row r="47" spans="1:28" x14ac:dyDescent="0.25">
      <c r="A47" s="56"/>
      <c r="B47" s="162" t="s">
        <v>131</v>
      </c>
      <c r="C47" s="163">
        <v>2990</v>
      </c>
      <c r="D47" s="163">
        <v>1068</v>
      </c>
      <c r="E47" s="163">
        <v>109</v>
      </c>
      <c r="F47" s="163">
        <v>870</v>
      </c>
      <c r="G47" s="163">
        <v>1211</v>
      </c>
      <c r="H47" s="163">
        <v>1019</v>
      </c>
      <c r="I47" s="164">
        <f t="shared" si="29"/>
        <v>-0.15854665565648229</v>
      </c>
      <c r="J47" s="165">
        <f t="shared" si="30"/>
        <v>-0.65919732441471579</v>
      </c>
      <c r="K47" s="164">
        <f t="shared" si="31"/>
        <v>1.6193649991497936E-3</v>
      </c>
      <c r="L47" s="163">
        <v>4665</v>
      </c>
      <c r="M47" s="163">
        <v>3771</v>
      </c>
      <c r="N47" s="163">
        <v>978</v>
      </c>
      <c r="O47" s="163">
        <v>3886</v>
      </c>
      <c r="P47" s="163">
        <v>5807</v>
      </c>
      <c r="Q47" s="163">
        <v>5060</v>
      </c>
      <c r="R47" s="164">
        <f t="shared" si="32"/>
        <v>-0.12863785086964008</v>
      </c>
      <c r="S47" s="165">
        <f t="shared" si="33"/>
        <v>8.4673097534833763E-2</v>
      </c>
      <c r="T47" s="164">
        <f t="shared" si="34"/>
        <v>1.711839842158894E-3</v>
      </c>
      <c r="U47" s="163">
        <v>7655</v>
      </c>
      <c r="V47" s="163">
        <v>1087</v>
      </c>
      <c r="W47" s="163">
        <v>4756</v>
      </c>
      <c r="X47" s="163">
        <v>7018</v>
      </c>
      <c r="Y47" s="163">
        <v>6079</v>
      </c>
      <c r="Z47" s="164">
        <f t="shared" si="35"/>
        <v>-0.1337988030777999</v>
      </c>
      <c r="AA47" s="165">
        <f t="shared" si="28"/>
        <v>-0.20587851077726971</v>
      </c>
      <c r="AB47" s="164">
        <f t="shared" si="36"/>
        <v>1.6956087944051325E-3</v>
      </c>
    </row>
    <row r="48" spans="1:28" x14ac:dyDescent="0.25">
      <c r="A48" s="56"/>
      <c r="B48" s="168" t="s">
        <v>145</v>
      </c>
      <c r="C48" s="169">
        <f t="shared" ref="C48:H48" si="37">C40-SUM(C41:C47)</f>
        <v>33035</v>
      </c>
      <c r="D48" s="169">
        <f t="shared" si="37"/>
        <v>12889</v>
      </c>
      <c r="E48" s="169">
        <f t="shared" si="37"/>
        <v>10779</v>
      </c>
      <c r="F48" s="169">
        <f t="shared" si="37"/>
        <v>48170</v>
      </c>
      <c r="G48" s="169">
        <f t="shared" si="37"/>
        <v>54907</v>
      </c>
      <c r="H48" s="169">
        <f t="shared" si="37"/>
        <v>60763</v>
      </c>
      <c r="I48" s="170">
        <f t="shared" si="29"/>
        <v>0.10665306791483786</v>
      </c>
      <c r="J48" s="171">
        <f t="shared" si="30"/>
        <v>0.83935220220977746</v>
      </c>
      <c r="K48" s="170">
        <f t="shared" si="31"/>
        <v>9.6562782574424841E-2</v>
      </c>
      <c r="L48" s="169">
        <f t="shared" ref="L48:Q48" si="38">L40-SUM(L41:L47)</f>
        <v>97561</v>
      </c>
      <c r="M48" s="169">
        <f t="shared" si="38"/>
        <v>30707</v>
      </c>
      <c r="N48" s="169">
        <f t="shared" si="38"/>
        <v>32898</v>
      </c>
      <c r="O48" s="169">
        <f t="shared" si="38"/>
        <v>114011</v>
      </c>
      <c r="P48" s="169">
        <f t="shared" si="38"/>
        <v>120412</v>
      </c>
      <c r="Q48" s="169">
        <f t="shared" si="38"/>
        <v>128505</v>
      </c>
      <c r="R48" s="170">
        <f t="shared" si="32"/>
        <v>6.7210909211706582E-2</v>
      </c>
      <c r="S48" s="171">
        <f t="shared" si="33"/>
        <v>0.31717592070601985</v>
      </c>
      <c r="T48" s="170">
        <f t="shared" si="34"/>
        <v>4.3474304133721081E-2</v>
      </c>
      <c r="U48" s="169">
        <f>U40-SUM(U41:U47)</f>
        <v>130596</v>
      </c>
      <c r="V48" s="169">
        <f>V40-SUM(V41:V47)</f>
        <v>43677</v>
      </c>
      <c r="W48" s="169">
        <f>W40-SUM(W41:W47)</f>
        <v>162181</v>
      </c>
      <c r="X48" s="169">
        <f>X40-SUM(X41:X47)</f>
        <v>175319</v>
      </c>
      <c r="Y48" s="169">
        <f>Y40-SUM(Y41:Y47)</f>
        <v>189268</v>
      </c>
      <c r="Z48" s="170">
        <f t="shared" si="35"/>
        <v>7.956353846417108E-2</v>
      </c>
      <c r="AA48" s="171">
        <f t="shared" si="28"/>
        <v>0.44926337713253095</v>
      </c>
      <c r="AB48" s="170">
        <f t="shared" si="36"/>
        <v>5.2792315397182203E-2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1558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31798</v>
      </c>
      <c r="V50" s="176">
        <f>V51+V54</f>
        <v>14685</v>
      </c>
      <c r="W50" s="176">
        <f>W51+W54</f>
        <v>29058</v>
      </c>
      <c r="X50" s="176">
        <f>X51+X54</f>
        <v>40794</v>
      </c>
      <c r="Y50" s="176">
        <f>Y51+Y54</f>
        <v>35457</v>
      </c>
      <c r="Z50" s="177">
        <f>IFERROR(Y50/X50-1,"-")</f>
        <v>-0.13082806295043392</v>
      </c>
      <c r="AA50" s="177">
        <f t="shared" ref="AA50:AA62" si="41">IFERROR(Y50/U50-1,"-")</f>
        <v>0.11507013019686774</v>
      </c>
      <c r="AB50" s="177">
        <f>Y50/Y$8</f>
        <v>9.8899820732394773E-3</v>
      </c>
    </row>
    <row r="51" spans="1:28" x14ac:dyDescent="0.25">
      <c r="A51" s="56"/>
      <c r="B51" s="157" t="s">
        <v>97</v>
      </c>
      <c r="C51" s="158">
        <v>0</v>
      </c>
      <c r="D51" s="158">
        <v>1121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7576</v>
      </c>
      <c r="V51" s="158">
        <v>4565</v>
      </c>
      <c r="W51" s="158">
        <v>4856</v>
      </c>
      <c r="X51" s="158">
        <v>17330</v>
      </c>
      <c r="Y51" s="158">
        <v>9653</v>
      </c>
      <c r="Z51" s="159">
        <f>IFERROR(Y51/X51-1,"-")</f>
        <v>-0.44298903635314479</v>
      </c>
      <c r="AA51" s="160">
        <f t="shared" si="41"/>
        <v>0.27415522703273498</v>
      </c>
      <c r="AB51" s="159">
        <f>Y51/Y$8</f>
        <v>2.6925006896517099E-3</v>
      </c>
    </row>
    <row r="52" spans="1:28" x14ac:dyDescent="0.25">
      <c r="A52" s="56"/>
      <c r="B52" s="162" t="s">
        <v>103</v>
      </c>
      <c r="C52" s="163">
        <v>0</v>
      </c>
      <c r="D52" s="163">
        <v>1054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4227</v>
      </c>
      <c r="V52" s="163">
        <v>2335</v>
      </c>
      <c r="W52" s="163">
        <v>2591</v>
      </c>
      <c r="X52" s="163">
        <v>12810</v>
      </c>
      <c r="Y52" s="163">
        <v>6601</v>
      </c>
      <c r="Z52" s="164">
        <f>IFERROR(Y52/X52-1,"-")</f>
        <v>-0.48469945355191257</v>
      </c>
      <c r="AA52" s="165">
        <f t="shared" si="41"/>
        <v>0.56162763189022957</v>
      </c>
      <c r="AB52" s="164">
        <f>Y52/Y$8</f>
        <v>1.8412096811758973E-3</v>
      </c>
    </row>
    <row r="53" spans="1:28" x14ac:dyDescent="0.25">
      <c r="A53" s="56"/>
      <c r="B53" s="162" t="s">
        <v>100</v>
      </c>
      <c r="C53" s="163">
        <v>0</v>
      </c>
      <c r="D53" s="163">
        <v>67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3349</v>
      </c>
      <c r="V53" s="163">
        <v>2230</v>
      </c>
      <c r="W53" s="163">
        <v>2265</v>
      </c>
      <c r="X53" s="163">
        <v>4520</v>
      </c>
      <c r="Y53" s="163">
        <v>3052</v>
      </c>
      <c r="Z53" s="164">
        <f>IFERROR(Y53/X53-1,"-")</f>
        <v>-0.32477876106194692</v>
      </c>
      <c r="AA53" s="165">
        <f t="shared" si="41"/>
        <v>-8.8683189011645291E-2</v>
      </c>
      <c r="AB53" s="164">
        <f>Y53/Y$8</f>
        <v>8.512910084758125E-4</v>
      </c>
    </row>
    <row r="54" spans="1:28" x14ac:dyDescent="0.25">
      <c r="A54" s="56"/>
      <c r="B54" s="157" t="s">
        <v>107</v>
      </c>
      <c r="C54" s="158">
        <v>0</v>
      </c>
      <c r="D54" s="158">
        <v>437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24222</v>
      </c>
      <c r="V54" s="158">
        <v>10120</v>
      </c>
      <c r="W54" s="158">
        <v>24202</v>
      </c>
      <c r="X54" s="158">
        <v>23464</v>
      </c>
      <c r="Y54" s="158">
        <v>25804</v>
      </c>
      <c r="Z54" s="159">
        <f>IFERROR(Y54/X54-1,"-")</f>
        <v>9.9727241732014971E-2</v>
      </c>
      <c r="AA54" s="160">
        <f t="shared" si="41"/>
        <v>6.5312525802988963E-2</v>
      </c>
      <c r="AB54" s="159">
        <f>Y54/Y$8</f>
        <v>7.1974813835877678E-3</v>
      </c>
    </row>
    <row r="55" spans="1:28" s="56" customFormat="1" x14ac:dyDescent="0.25">
      <c r="B55" s="162" t="s">
        <v>110</v>
      </c>
      <c r="C55" s="163">
        <v>0</v>
      </c>
      <c r="D55" s="163">
        <v>54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7265</v>
      </c>
      <c r="V55" s="163">
        <v>1798</v>
      </c>
      <c r="W55" s="163">
        <v>8555</v>
      </c>
      <c r="X55" s="163">
        <v>7448</v>
      </c>
      <c r="Y55" s="163">
        <v>9085</v>
      </c>
      <c r="Z55" s="164">
        <f t="shared" ref="Z55:Z62" si="48">IFERROR(Y55/X55-1,"-")</f>
        <v>0.21979054779806662</v>
      </c>
      <c r="AA55" s="165">
        <f t="shared" si="41"/>
        <v>0.25051617343427401</v>
      </c>
      <c r="AB55" s="164">
        <f t="shared" ref="AB55:AB62" si="49">Y55/Y$8</f>
        <v>2.5340690733953986E-3</v>
      </c>
    </row>
    <row r="56" spans="1:28" s="56" customFormat="1" x14ac:dyDescent="0.25">
      <c r="B56" s="162" t="s">
        <v>113</v>
      </c>
      <c r="C56" s="163">
        <v>0</v>
      </c>
      <c r="D56" s="163">
        <v>120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6702</v>
      </c>
      <c r="V56" s="163">
        <v>3145</v>
      </c>
      <c r="W56" s="163">
        <v>5239</v>
      </c>
      <c r="X56" s="163">
        <v>4103</v>
      </c>
      <c r="Y56" s="163">
        <v>4942</v>
      </c>
      <c r="Z56" s="164">
        <f t="shared" si="48"/>
        <v>0.20448452351937596</v>
      </c>
      <c r="AA56" s="165">
        <f t="shared" si="41"/>
        <v>-0.26260817666368252</v>
      </c>
      <c r="AB56" s="164">
        <f t="shared" si="49"/>
        <v>1.3784666329906506E-3</v>
      </c>
    </row>
    <row r="57" spans="1:28" x14ac:dyDescent="0.25">
      <c r="A57" s="56"/>
      <c r="B57" s="162" t="s">
        <v>116</v>
      </c>
      <c r="C57" s="163">
        <v>0</v>
      </c>
      <c r="D57" s="163">
        <v>55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1725</v>
      </c>
      <c r="V57" s="163">
        <v>1383</v>
      </c>
      <c r="W57" s="163">
        <v>2127</v>
      </c>
      <c r="X57" s="163">
        <v>2370</v>
      </c>
      <c r="Y57" s="163">
        <v>1950</v>
      </c>
      <c r="Z57" s="164">
        <f t="shared" si="48"/>
        <v>-0.17721518987341767</v>
      </c>
      <c r="AA57" s="165">
        <f t="shared" si="41"/>
        <v>0.13043478260869557</v>
      </c>
      <c r="AB57" s="164">
        <f t="shared" si="49"/>
        <v>5.4391135862642023E-4</v>
      </c>
    </row>
    <row r="58" spans="1:28" x14ac:dyDescent="0.25">
      <c r="A58" s="56"/>
      <c r="B58" s="162" t="s">
        <v>123</v>
      </c>
      <c r="C58" s="163">
        <v>0</v>
      </c>
      <c r="D58" s="163">
        <v>29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477</v>
      </c>
      <c r="V58" s="163">
        <v>251</v>
      </c>
      <c r="W58" s="163">
        <v>711</v>
      </c>
      <c r="X58" s="163">
        <v>574</v>
      </c>
      <c r="Y58" s="163">
        <v>855</v>
      </c>
      <c r="Z58" s="164">
        <f t="shared" si="48"/>
        <v>0.48954703832752622</v>
      </c>
      <c r="AA58" s="165">
        <f t="shared" si="41"/>
        <v>0.79245283018867929</v>
      </c>
      <c r="AB58" s="164">
        <f t="shared" si="49"/>
        <v>2.3848421109004577E-4</v>
      </c>
    </row>
    <row r="59" spans="1:28" x14ac:dyDescent="0.25">
      <c r="A59" s="56"/>
      <c r="B59" s="162" t="s">
        <v>119</v>
      </c>
      <c r="C59" s="163">
        <v>0</v>
      </c>
      <c r="D59" s="163">
        <v>30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550</v>
      </c>
      <c r="V59" s="163">
        <v>290</v>
      </c>
      <c r="W59" s="163">
        <v>550</v>
      </c>
      <c r="X59" s="163">
        <v>522</v>
      </c>
      <c r="Y59" s="163">
        <v>589</v>
      </c>
      <c r="Z59" s="164">
        <f t="shared" si="48"/>
        <v>0.12835249042145591</v>
      </c>
      <c r="AA59" s="165">
        <f t="shared" si="41"/>
        <v>7.0909090909090811E-2</v>
      </c>
      <c r="AB59" s="164">
        <f t="shared" si="49"/>
        <v>1.6428912319536488E-4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144</v>
      </c>
      <c r="V60" s="163">
        <v>47</v>
      </c>
      <c r="W60" s="163">
        <v>70</v>
      </c>
      <c r="X60" s="163">
        <v>182</v>
      </c>
      <c r="Y60" s="163">
        <v>98</v>
      </c>
      <c r="Z60" s="164">
        <f t="shared" si="48"/>
        <v>-0.46153846153846156</v>
      </c>
      <c r="AA60" s="165">
        <f t="shared" si="41"/>
        <v>-0.31944444444444442</v>
      </c>
      <c r="AB60" s="164">
        <f t="shared" si="49"/>
        <v>2.7335032382250861E-5</v>
      </c>
    </row>
    <row r="61" spans="1:28" x14ac:dyDescent="0.25">
      <c r="A61" s="56"/>
      <c r="B61" s="162" t="s">
        <v>131</v>
      </c>
      <c r="C61" s="163">
        <v>0</v>
      </c>
      <c r="D61" s="163">
        <v>6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239</v>
      </c>
      <c r="V61" s="163">
        <v>42</v>
      </c>
      <c r="W61" s="163">
        <v>110</v>
      </c>
      <c r="X61" s="163">
        <v>156</v>
      </c>
      <c r="Y61" s="163">
        <v>98</v>
      </c>
      <c r="Z61" s="164">
        <f t="shared" si="48"/>
        <v>-0.37179487179487181</v>
      </c>
      <c r="AA61" s="165">
        <f t="shared" si="41"/>
        <v>-0.58995815899581583</v>
      </c>
      <c r="AB61" s="164">
        <f t="shared" si="49"/>
        <v>2.7335032382250861E-5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143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7120</v>
      </c>
      <c r="V62" s="169">
        <f>V54-SUM(V55:V61)</f>
        <v>3164</v>
      </c>
      <c r="W62" s="169">
        <f>W54-SUM(W55:W61)</f>
        <v>6840</v>
      </c>
      <c r="X62" s="169">
        <f>X54-SUM(X55:X61)</f>
        <v>8109</v>
      </c>
      <c r="Y62" s="169">
        <f>Y54-SUM(Y55:Y61)</f>
        <v>8187</v>
      </c>
      <c r="Z62" s="170">
        <f t="shared" si="48"/>
        <v>9.6189419163892342E-3</v>
      </c>
      <c r="AA62" s="171">
        <f t="shared" si="41"/>
        <v>0.14985955056179767</v>
      </c>
      <c r="AB62" s="170">
        <f t="shared" si="49"/>
        <v>2.2835909195253858E-3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11066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104335</v>
      </c>
      <c r="M64" s="176">
        <f t="shared" si="53"/>
        <v>27988</v>
      </c>
      <c r="N64" s="176">
        <f t="shared" si="53"/>
        <v>44291</v>
      </c>
      <c r="O64" s="176">
        <f t="shared" si="53"/>
        <v>0</v>
      </c>
      <c r="P64" s="176">
        <f t="shared" si="53"/>
        <v>86395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115401</v>
      </c>
      <c r="V64" s="176">
        <f>V65+V68</f>
        <v>44291</v>
      </c>
      <c r="W64" s="176">
        <f>W65+W68</f>
        <v>124085</v>
      </c>
      <c r="X64" s="176">
        <f>X65+X68</f>
        <v>147548</v>
      </c>
      <c r="Y64" s="176">
        <f>Y65+Y68</f>
        <v>167311</v>
      </c>
      <c r="Z64" s="177">
        <f>IFERROR(Y64/X64-1,"-")</f>
        <v>0.13394285249545912</v>
      </c>
      <c r="AA64" s="177">
        <f t="shared" ref="AA64:AA76" si="54">IFERROR(Y64/U64-1,"-")</f>
        <v>0.44982279183022666</v>
      </c>
      <c r="AB64" s="177">
        <f>Y64/Y$8</f>
        <v>4.6667873499048711E-2</v>
      </c>
    </row>
    <row r="65" spans="1:28" x14ac:dyDescent="0.25">
      <c r="A65" s="56"/>
      <c r="B65" s="157" t="s">
        <v>97</v>
      </c>
      <c r="C65" s="158">
        <v>1840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35162</v>
      </c>
      <c r="M65" s="158">
        <v>11254</v>
      </c>
      <c r="N65" s="158">
        <v>23633</v>
      </c>
      <c r="O65" s="158">
        <v>0</v>
      </c>
      <c r="P65" s="158">
        <v>33634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37002</v>
      </c>
      <c r="V65" s="158">
        <v>23633</v>
      </c>
      <c r="W65" s="158">
        <v>29429</v>
      </c>
      <c r="X65" s="158">
        <v>39443</v>
      </c>
      <c r="Y65" s="158">
        <v>51353</v>
      </c>
      <c r="Z65" s="159">
        <f>IFERROR(Y65/X65-1,"-")</f>
        <v>0.30195471946860031</v>
      </c>
      <c r="AA65" s="160">
        <f t="shared" si="54"/>
        <v>0.38784390032971183</v>
      </c>
      <c r="AB65" s="159">
        <f>Y65/Y$8</f>
        <v>1.4323835897201312E-2</v>
      </c>
    </row>
    <row r="66" spans="1:28" x14ac:dyDescent="0.25">
      <c r="A66" s="56"/>
      <c r="B66" s="162" t="s">
        <v>103</v>
      </c>
      <c r="C66" s="163">
        <v>1417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18876</v>
      </c>
      <c r="M66" s="163">
        <v>3946</v>
      </c>
      <c r="N66" s="163">
        <v>20260</v>
      </c>
      <c r="O66" s="163">
        <v>0</v>
      </c>
      <c r="P66" s="163">
        <v>23748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20293</v>
      </c>
      <c r="V66" s="163">
        <v>20260</v>
      </c>
      <c r="W66" s="163">
        <v>22700</v>
      </c>
      <c r="X66" s="163">
        <v>28099</v>
      </c>
      <c r="Y66" s="163">
        <v>31529</v>
      </c>
      <c r="Z66" s="164">
        <f>IFERROR(Y66/X66-1,"-")</f>
        <v>0.12206840101071204</v>
      </c>
      <c r="AA66" s="165">
        <f t="shared" si="54"/>
        <v>0.55368846400236538</v>
      </c>
      <c r="AB66" s="164">
        <f>Y66/Y$8</f>
        <v>8.7943493467345646E-3</v>
      </c>
    </row>
    <row r="67" spans="1:28" x14ac:dyDescent="0.25">
      <c r="A67" s="56"/>
      <c r="B67" s="162" t="s">
        <v>100</v>
      </c>
      <c r="C67" s="163">
        <v>423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16286</v>
      </c>
      <c r="M67" s="163">
        <v>7308</v>
      </c>
      <c r="N67" s="163">
        <v>3373</v>
      </c>
      <c r="O67" s="163">
        <v>0</v>
      </c>
      <c r="P67" s="163">
        <v>9886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16709</v>
      </c>
      <c r="V67" s="163">
        <v>3373</v>
      </c>
      <c r="W67" s="163">
        <v>6729</v>
      </c>
      <c r="X67" s="163">
        <v>11344</v>
      </c>
      <c r="Y67" s="163">
        <v>19824</v>
      </c>
      <c r="Z67" s="164">
        <f>IFERROR(Y67/X67-1,"-")</f>
        <v>0.74753173483779967</v>
      </c>
      <c r="AA67" s="165">
        <f t="shared" si="54"/>
        <v>0.18642647674905732</v>
      </c>
      <c r="AB67" s="164">
        <f>Y67/Y$8</f>
        <v>5.5294865504667461E-3</v>
      </c>
    </row>
    <row r="68" spans="1:28" x14ac:dyDescent="0.25">
      <c r="A68" s="56"/>
      <c r="B68" s="157" t="s">
        <v>107</v>
      </c>
      <c r="C68" s="158">
        <v>9226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69173</v>
      </c>
      <c r="M68" s="158">
        <v>16734</v>
      </c>
      <c r="N68" s="158">
        <v>20658</v>
      </c>
      <c r="O68" s="158">
        <v>0</v>
      </c>
      <c r="P68" s="158">
        <v>52761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78399</v>
      </c>
      <c r="V68" s="158">
        <v>20658</v>
      </c>
      <c r="W68" s="158">
        <v>94656</v>
      </c>
      <c r="X68" s="158">
        <v>108105</v>
      </c>
      <c r="Y68" s="158">
        <v>115958</v>
      </c>
      <c r="Z68" s="159">
        <f>IFERROR(Y68/X68-1,"-")</f>
        <v>7.2642338467231005E-2</v>
      </c>
      <c r="AA68" s="160">
        <f t="shared" si="54"/>
        <v>0.47907498820138006</v>
      </c>
      <c r="AB68" s="159">
        <f>Y68/Y$8</f>
        <v>3.2344037601847404E-2</v>
      </c>
    </row>
    <row r="69" spans="1:28" s="56" customFormat="1" x14ac:dyDescent="0.25">
      <c r="B69" s="162" t="s">
        <v>110</v>
      </c>
      <c r="C69" s="163">
        <v>1341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32951</v>
      </c>
      <c r="M69" s="163">
        <v>6895</v>
      </c>
      <c r="N69" s="163">
        <v>5486</v>
      </c>
      <c r="O69" s="163">
        <v>0</v>
      </c>
      <c r="P69" s="163">
        <v>19684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34292</v>
      </c>
      <c r="V69" s="163">
        <v>5486</v>
      </c>
      <c r="W69" s="163">
        <v>44166</v>
      </c>
      <c r="X69" s="163">
        <v>39770</v>
      </c>
      <c r="Y69" s="163">
        <v>39292</v>
      </c>
      <c r="Z69" s="164">
        <f t="shared" ref="Z69:Z76" si="61">IFERROR(Y69/X69-1,"-")</f>
        <v>-1.2019109881820422E-2</v>
      </c>
      <c r="AA69" s="165">
        <f t="shared" si="54"/>
        <v>0.14580660212294405</v>
      </c>
      <c r="AB69" s="164">
        <f t="shared" ref="AB69:AB76" si="62">Y69/Y$8</f>
        <v>1.0959674411871437E-2</v>
      </c>
    </row>
    <row r="70" spans="1:28" s="56" customFormat="1" x14ac:dyDescent="0.25">
      <c r="B70" s="162" t="s">
        <v>113</v>
      </c>
      <c r="C70" s="163">
        <v>1666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7667</v>
      </c>
      <c r="M70" s="163">
        <v>2038</v>
      </c>
      <c r="N70" s="163">
        <v>2729</v>
      </c>
      <c r="O70" s="163">
        <v>0</v>
      </c>
      <c r="P70" s="163">
        <v>3989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9333</v>
      </c>
      <c r="V70" s="163">
        <v>2729</v>
      </c>
      <c r="W70" s="163">
        <v>5830</v>
      </c>
      <c r="X70" s="163">
        <v>7118</v>
      </c>
      <c r="Y70" s="163">
        <v>7568</v>
      </c>
      <c r="Z70" s="164">
        <f t="shared" si="61"/>
        <v>6.3220005619555986E-2</v>
      </c>
      <c r="AA70" s="165">
        <f t="shared" si="54"/>
        <v>-0.18911389692489022</v>
      </c>
      <c r="AB70" s="164">
        <f t="shared" si="62"/>
        <v>2.1109339292742298E-3</v>
      </c>
    </row>
    <row r="71" spans="1:28" x14ac:dyDescent="0.25">
      <c r="A71" s="56"/>
      <c r="B71" s="162" t="s">
        <v>116</v>
      </c>
      <c r="C71" s="163">
        <v>2015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7168</v>
      </c>
      <c r="M71" s="163">
        <v>1895</v>
      </c>
      <c r="N71" s="163">
        <v>3553</v>
      </c>
      <c r="O71" s="163">
        <v>0</v>
      </c>
      <c r="P71" s="163">
        <v>7111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9183</v>
      </c>
      <c r="V71" s="163">
        <v>3553</v>
      </c>
      <c r="W71" s="163">
        <v>14265</v>
      </c>
      <c r="X71" s="163">
        <v>14596</v>
      </c>
      <c r="Y71" s="163">
        <v>17781</v>
      </c>
      <c r="Z71" s="164">
        <f t="shared" si="61"/>
        <v>0.21821046862154025</v>
      </c>
      <c r="AA71" s="165">
        <f t="shared" si="54"/>
        <v>0.93629532832407714</v>
      </c>
      <c r="AB71" s="164">
        <f t="shared" si="62"/>
        <v>4.9596348039673728E-3</v>
      </c>
    </row>
    <row r="72" spans="1:28" x14ac:dyDescent="0.25">
      <c r="A72" s="56"/>
      <c r="B72" s="162" t="s">
        <v>123</v>
      </c>
      <c r="C72" s="163">
        <v>85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1338</v>
      </c>
      <c r="M72" s="163">
        <v>228</v>
      </c>
      <c r="N72" s="163">
        <v>818</v>
      </c>
      <c r="O72" s="163">
        <v>0</v>
      </c>
      <c r="P72" s="163">
        <v>1507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1423</v>
      </c>
      <c r="V72" s="163">
        <v>818</v>
      </c>
      <c r="W72" s="163">
        <v>1612</v>
      </c>
      <c r="X72" s="163">
        <v>2887</v>
      </c>
      <c r="Y72" s="163">
        <v>3774</v>
      </c>
      <c r="Z72" s="164">
        <f t="shared" si="61"/>
        <v>0.30723934880498782</v>
      </c>
      <c r="AA72" s="165">
        <f t="shared" si="54"/>
        <v>1.6521433591004917</v>
      </c>
      <c r="AB72" s="164">
        <f t="shared" si="62"/>
        <v>1.0526776756185179E-3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1854</v>
      </c>
      <c r="M73" s="163">
        <v>591</v>
      </c>
      <c r="N73" s="163">
        <v>1017</v>
      </c>
      <c r="O73" s="163">
        <v>0</v>
      </c>
      <c r="P73" s="163">
        <v>1205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1854</v>
      </c>
      <c r="V73" s="163">
        <v>1017</v>
      </c>
      <c r="W73" s="163">
        <v>2323</v>
      </c>
      <c r="X73" s="163">
        <v>2141</v>
      </c>
      <c r="Y73" s="163">
        <v>3327</v>
      </c>
      <c r="Z73" s="164">
        <f t="shared" si="61"/>
        <v>0.55394675385333958</v>
      </c>
      <c r="AA73" s="165">
        <f t="shared" si="54"/>
        <v>0.7944983818770226</v>
      </c>
      <c r="AB73" s="164">
        <f t="shared" si="62"/>
        <v>9.2799645648723077E-4</v>
      </c>
    </row>
    <row r="74" spans="1:28" x14ac:dyDescent="0.25">
      <c r="A74" s="56"/>
      <c r="B74" s="162" t="s">
        <v>128</v>
      </c>
      <c r="C74" s="163">
        <v>202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1339</v>
      </c>
      <c r="M74" s="163">
        <v>551</v>
      </c>
      <c r="N74" s="163">
        <v>128</v>
      </c>
      <c r="O74" s="163">
        <v>0</v>
      </c>
      <c r="P74" s="163">
        <v>311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1541</v>
      </c>
      <c r="V74" s="163">
        <v>128</v>
      </c>
      <c r="W74" s="163">
        <v>1235</v>
      </c>
      <c r="X74" s="163">
        <v>3490</v>
      </c>
      <c r="Y74" s="163">
        <v>1888</v>
      </c>
      <c r="Z74" s="164">
        <f t="shared" si="61"/>
        <v>-0.45902578796561599</v>
      </c>
      <c r="AA74" s="165">
        <f t="shared" si="54"/>
        <v>0.22517845554834515</v>
      </c>
      <c r="AB74" s="164">
        <f t="shared" si="62"/>
        <v>5.2661776671111859E-4</v>
      </c>
    </row>
    <row r="75" spans="1:28" x14ac:dyDescent="0.25">
      <c r="A75" s="56"/>
      <c r="B75" s="162" t="s">
        <v>131</v>
      </c>
      <c r="C75" s="163">
        <v>128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1500</v>
      </c>
      <c r="M75" s="163">
        <v>710</v>
      </c>
      <c r="N75" s="163">
        <v>59</v>
      </c>
      <c r="O75" s="163">
        <v>0</v>
      </c>
      <c r="P75" s="163">
        <v>122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1628</v>
      </c>
      <c r="V75" s="163">
        <v>59</v>
      </c>
      <c r="W75" s="163">
        <v>331</v>
      </c>
      <c r="X75" s="163">
        <v>1010</v>
      </c>
      <c r="Y75" s="163">
        <v>294</v>
      </c>
      <c r="Z75" s="164">
        <f t="shared" si="61"/>
        <v>-0.70891089108910887</v>
      </c>
      <c r="AA75" s="165">
        <f t="shared" si="54"/>
        <v>-0.81941031941031939</v>
      </c>
      <c r="AB75" s="164">
        <f t="shared" si="62"/>
        <v>8.2005097146752582E-5</v>
      </c>
    </row>
    <row r="76" spans="1:28" x14ac:dyDescent="0.25">
      <c r="A76" s="56"/>
      <c r="B76" s="168" t="s">
        <v>145</v>
      </c>
      <c r="C76" s="169">
        <f t="shared" ref="C76:H76" si="63">C68-SUM(C69:C75)</f>
        <v>3789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15356</v>
      </c>
      <c r="M76" s="169">
        <f t="shared" si="64"/>
        <v>3826</v>
      </c>
      <c r="N76" s="169">
        <f t="shared" si="64"/>
        <v>6868</v>
      </c>
      <c r="O76" s="169">
        <f t="shared" si="64"/>
        <v>0</v>
      </c>
      <c r="P76" s="169">
        <f t="shared" si="64"/>
        <v>18832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19145</v>
      </c>
      <c r="V76" s="169">
        <f>V68-SUM(V69:V75)</f>
        <v>6868</v>
      </c>
      <c r="W76" s="169">
        <f>W68-SUM(W69:W75)</f>
        <v>24894</v>
      </c>
      <c r="X76" s="169">
        <f>X68-SUM(X69:X75)</f>
        <v>37093</v>
      </c>
      <c r="Y76" s="169">
        <f>Y68-SUM(Y69:Y75)</f>
        <v>42034</v>
      </c>
      <c r="Z76" s="170">
        <f t="shared" si="61"/>
        <v>0.13320572614779058</v>
      </c>
      <c r="AA76" s="171">
        <f t="shared" si="54"/>
        <v>1.1955601984852442</v>
      </c>
      <c r="AB76" s="170">
        <f t="shared" si="62"/>
        <v>1.1724497460770741E-2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109538</v>
      </c>
      <c r="D78" s="176">
        <f t="shared" si="65"/>
        <v>29634</v>
      </c>
      <c r="E78" s="176">
        <f t="shared" si="65"/>
        <v>53192</v>
      </c>
      <c r="F78" s="176">
        <f t="shared" si="65"/>
        <v>82780</v>
      </c>
      <c r="G78" s="176">
        <f t="shared" si="65"/>
        <v>86011</v>
      </c>
      <c r="H78" s="176">
        <f t="shared" si="65"/>
        <v>98362</v>
      </c>
      <c r="I78" s="177">
        <f>IFERROR(H78/G78-1,"-")</f>
        <v>0.14359791189499016</v>
      </c>
      <c r="J78" s="177">
        <f>IFERROR(H78/C78-1,"-")</f>
        <v>-0.10202851978308902</v>
      </c>
      <c r="K78" s="177">
        <f>H78/H$8</f>
        <v>0.15631401378446713</v>
      </c>
      <c r="L78" s="176">
        <f t="shared" ref="L78:Q78" si="66">L79+L82</f>
        <v>419129</v>
      </c>
      <c r="M78" s="176">
        <f t="shared" si="66"/>
        <v>128814</v>
      </c>
      <c r="N78" s="176">
        <f t="shared" si="66"/>
        <v>157552</v>
      </c>
      <c r="O78" s="176">
        <f t="shared" si="66"/>
        <v>391658</v>
      </c>
      <c r="P78" s="176">
        <f t="shared" si="66"/>
        <v>460097</v>
      </c>
      <c r="Q78" s="176">
        <f t="shared" si="66"/>
        <v>525364</v>
      </c>
      <c r="R78" s="177">
        <f>IFERROR(Q78/P78-1,"-")</f>
        <v>0.14185486973399097</v>
      </c>
      <c r="S78" s="177">
        <f>IFERROR(Q78/L78-1,"-")</f>
        <v>0.25346611663712126</v>
      </c>
      <c r="T78" s="177">
        <f>Q78/Q$8</f>
        <v>0.17773498554070458</v>
      </c>
      <c r="U78" s="176">
        <f>U79+U82</f>
        <v>528667</v>
      </c>
      <c r="V78" s="176">
        <f>V79+V82</f>
        <v>210744</v>
      </c>
      <c r="W78" s="176">
        <f>W79+W82</f>
        <v>474438</v>
      </c>
      <c r="X78" s="176">
        <f>X79+X82</f>
        <v>546108</v>
      </c>
      <c r="Y78" s="176">
        <f>Y79+Y82</f>
        <v>623726</v>
      </c>
      <c r="Z78" s="177">
        <f>IFERROR(Y78/X78-1,"-")</f>
        <v>0.14212939565067706</v>
      </c>
      <c r="AA78" s="177">
        <f t="shared" ref="AA78:AA90" si="67">IFERROR(Y78/U78-1,"-")</f>
        <v>0.17980883996920549</v>
      </c>
      <c r="AB78" s="177">
        <f>Y78/Y$8</f>
        <v>0.17397520824134491</v>
      </c>
    </row>
    <row r="79" spans="1:28" x14ac:dyDescent="0.25">
      <c r="A79" s="56"/>
      <c r="B79" s="157" t="s">
        <v>97</v>
      </c>
      <c r="C79" s="158">
        <v>49639</v>
      </c>
      <c r="D79" s="158">
        <v>12462</v>
      </c>
      <c r="E79" s="158">
        <v>31855</v>
      </c>
      <c r="F79" s="158">
        <v>43446</v>
      </c>
      <c r="G79" s="158">
        <v>43583</v>
      </c>
      <c r="H79" s="158">
        <v>48477</v>
      </c>
      <c r="I79" s="159">
        <f>IFERROR(H79/G79-1,"-")</f>
        <v>0.11229148980106918</v>
      </c>
      <c r="J79" s="160">
        <f>IFERROR(H79/C79-1,"-")</f>
        <v>-2.3409013074397134E-2</v>
      </c>
      <c r="K79" s="159">
        <f>H79/H$8</f>
        <v>7.7038230680848432E-2</v>
      </c>
      <c r="L79" s="158">
        <v>195770</v>
      </c>
      <c r="M79" s="158">
        <v>58856</v>
      </c>
      <c r="N79" s="158">
        <v>89810</v>
      </c>
      <c r="O79" s="158">
        <v>198119</v>
      </c>
      <c r="P79" s="158">
        <v>203669</v>
      </c>
      <c r="Q79" s="158">
        <v>213191</v>
      </c>
      <c r="R79" s="159">
        <f>IFERROR(Q79/P79-1,"-")</f>
        <v>4.6752328533061105E-2</v>
      </c>
      <c r="S79" s="160">
        <f>IFERROR(Q79/L79-1,"-")</f>
        <v>8.8987076671604326E-2</v>
      </c>
      <c r="T79" s="159">
        <f>Q79/Q$8</f>
        <v>7.2124278219307655E-2</v>
      </c>
      <c r="U79" s="158">
        <v>245409</v>
      </c>
      <c r="V79" s="158">
        <v>121665</v>
      </c>
      <c r="W79" s="158">
        <v>241565</v>
      </c>
      <c r="X79" s="158">
        <v>247252</v>
      </c>
      <c r="Y79" s="158">
        <v>261668</v>
      </c>
      <c r="Z79" s="159">
        <f>IFERROR(Y79/X79-1,"-")</f>
        <v>5.8304887321437349E-2</v>
      </c>
      <c r="AA79" s="160">
        <f t="shared" si="67"/>
        <v>6.6252663920231214E-2</v>
      </c>
      <c r="AB79" s="159">
        <f>Y79/Y$8</f>
        <v>7.2986767891824678E-2</v>
      </c>
    </row>
    <row r="80" spans="1:28" x14ac:dyDescent="0.25">
      <c r="A80" s="56"/>
      <c r="B80" s="162" t="s">
        <v>103</v>
      </c>
      <c r="C80" s="163">
        <v>17202</v>
      </c>
      <c r="D80" s="163">
        <v>5678</v>
      </c>
      <c r="E80" s="163">
        <v>20326</v>
      </c>
      <c r="F80" s="163">
        <v>26841</v>
      </c>
      <c r="G80" s="163">
        <v>27062</v>
      </c>
      <c r="H80" s="163">
        <v>25995</v>
      </c>
      <c r="I80" s="164">
        <f>IFERROR(H80/G80-1,"-")</f>
        <v>-3.9427980193629475E-2</v>
      </c>
      <c r="J80" s="165">
        <f>IFERROR(H80/C80-1,"-")</f>
        <v>0.51116149284966861</v>
      </c>
      <c r="K80" s="164">
        <f>H80/H$8</f>
        <v>4.1310493771245224E-2</v>
      </c>
      <c r="L80" s="163">
        <v>25642</v>
      </c>
      <c r="M80" s="163">
        <v>9996</v>
      </c>
      <c r="N80" s="163">
        <v>20015</v>
      </c>
      <c r="O80" s="163">
        <v>31904</v>
      </c>
      <c r="P80" s="163">
        <v>26216</v>
      </c>
      <c r="Q80" s="163">
        <v>37813</v>
      </c>
      <c r="R80" s="164">
        <f>IFERROR(Q80/P80-1,"-")</f>
        <v>0.44236344217271895</v>
      </c>
      <c r="S80" s="165">
        <f>IFERROR(Q80/L80-1,"-")</f>
        <v>0.47465096326339595</v>
      </c>
      <c r="T80" s="164">
        <f>Q80/Q$8</f>
        <v>1.2792450583311119E-2</v>
      </c>
      <c r="U80" s="163">
        <v>42844</v>
      </c>
      <c r="V80" s="163">
        <v>40341</v>
      </c>
      <c r="W80" s="163">
        <v>58745</v>
      </c>
      <c r="X80" s="163">
        <v>53278</v>
      </c>
      <c r="Y80" s="163">
        <v>63808</v>
      </c>
      <c r="Z80" s="164">
        <f>IFERROR(Y80/X80-1,"-")</f>
        <v>0.19764255414993048</v>
      </c>
      <c r="AA80" s="165">
        <f t="shared" si="67"/>
        <v>0.48931005508355896</v>
      </c>
      <c r="AB80" s="164">
        <f>Y80/Y$8</f>
        <v>1.7797895369863908E-2</v>
      </c>
    </row>
    <row r="81" spans="1:28" x14ac:dyDescent="0.25">
      <c r="A81" s="56"/>
      <c r="B81" s="162" t="s">
        <v>100</v>
      </c>
      <c r="C81" s="163">
        <v>32437</v>
      </c>
      <c r="D81" s="163">
        <v>6784</v>
      </c>
      <c r="E81" s="163">
        <v>11529</v>
      </c>
      <c r="F81" s="163">
        <v>16605</v>
      </c>
      <c r="G81" s="163">
        <v>16521</v>
      </c>
      <c r="H81" s="163">
        <v>22482</v>
      </c>
      <c r="I81" s="164">
        <f>IFERROR(H81/G81-1,"-")</f>
        <v>0.36081351007808249</v>
      </c>
      <c r="J81" s="165">
        <f>IFERROR(H81/C81-1,"-")</f>
        <v>-0.30690261121558715</v>
      </c>
      <c r="K81" s="164">
        <f>H81/H$8</f>
        <v>3.5727736909603201E-2</v>
      </c>
      <c r="L81" s="163">
        <v>170128</v>
      </c>
      <c r="M81" s="163">
        <v>48860</v>
      </c>
      <c r="N81" s="163">
        <v>69795</v>
      </c>
      <c r="O81" s="163">
        <v>166215</v>
      </c>
      <c r="P81" s="163">
        <v>177453</v>
      </c>
      <c r="Q81" s="163">
        <v>175378</v>
      </c>
      <c r="R81" s="164">
        <f>IFERROR(Q81/P81-1,"-")</f>
        <v>-1.1693237082495034E-2</v>
      </c>
      <c r="S81" s="165">
        <f>IFERROR(Q81/L81-1,"-")</f>
        <v>3.0859117840684736E-2</v>
      </c>
      <c r="T81" s="164">
        <f>Q81/Q$8</f>
        <v>5.9331827635996544E-2</v>
      </c>
      <c r="U81" s="163">
        <v>202565</v>
      </c>
      <c r="V81" s="163">
        <v>81324</v>
      </c>
      <c r="W81" s="163">
        <v>182820</v>
      </c>
      <c r="X81" s="163">
        <v>193974</v>
      </c>
      <c r="Y81" s="163">
        <v>197860</v>
      </c>
      <c r="Z81" s="164">
        <f>IFERROR(Y81/X81-1,"-")</f>
        <v>2.0033612752224483E-2</v>
      </c>
      <c r="AA81" s="165">
        <f t="shared" si="67"/>
        <v>-2.3227112284945561E-2</v>
      </c>
      <c r="AB81" s="164">
        <f>Y81/Y$8</f>
        <v>5.5188872521960773E-2</v>
      </c>
    </row>
    <row r="82" spans="1:28" x14ac:dyDescent="0.25">
      <c r="A82" s="56"/>
      <c r="B82" s="157" t="s">
        <v>107</v>
      </c>
      <c r="C82" s="158">
        <v>59899</v>
      </c>
      <c r="D82" s="158">
        <v>17172</v>
      </c>
      <c r="E82" s="158">
        <v>21337</v>
      </c>
      <c r="F82" s="158">
        <v>39334</v>
      </c>
      <c r="G82" s="158">
        <v>42428</v>
      </c>
      <c r="H82" s="158">
        <v>49885</v>
      </c>
      <c r="I82" s="159">
        <f>IFERROR(H82/G82-1,"-")</f>
        <v>0.17575657584613924</v>
      </c>
      <c r="J82" s="160">
        <f>IFERROR(H82/C82-1,"-")</f>
        <v>-0.16718142206046849</v>
      </c>
      <c r="K82" s="159">
        <f>H82/H$8</f>
        <v>7.9275783103618699E-2</v>
      </c>
      <c r="L82" s="158">
        <v>223359</v>
      </c>
      <c r="M82" s="158">
        <v>69958</v>
      </c>
      <c r="N82" s="158">
        <v>67742</v>
      </c>
      <c r="O82" s="158">
        <v>193539</v>
      </c>
      <c r="P82" s="158">
        <v>256428</v>
      </c>
      <c r="Q82" s="158">
        <v>312173</v>
      </c>
      <c r="R82" s="159">
        <f>IFERROR(Q82/P82-1,"-")</f>
        <v>0.21739045658040457</v>
      </c>
      <c r="S82" s="160">
        <f>IFERROR(Q82/L82-1,"-")</f>
        <v>0.39762892921261295</v>
      </c>
      <c r="T82" s="159">
        <f>Q82/Q$8</f>
        <v>0.10561070732139692</v>
      </c>
      <c r="U82" s="158">
        <v>283258</v>
      </c>
      <c r="V82" s="158">
        <v>89079</v>
      </c>
      <c r="W82" s="158">
        <v>232873</v>
      </c>
      <c r="X82" s="158">
        <v>298856</v>
      </c>
      <c r="Y82" s="158">
        <v>362058</v>
      </c>
      <c r="Z82" s="159">
        <f>IFERROR(Y82/X82-1,"-")</f>
        <v>0.21147977621329339</v>
      </c>
      <c r="AA82" s="160">
        <f t="shared" si="67"/>
        <v>0.27819161329953612</v>
      </c>
      <c r="AB82" s="159">
        <f>Y82/Y$8</f>
        <v>0.10098844034952023</v>
      </c>
    </row>
    <row r="83" spans="1:28" s="56" customFormat="1" x14ac:dyDescent="0.25">
      <c r="B83" s="162" t="s">
        <v>110</v>
      </c>
      <c r="C83" s="163">
        <v>7680</v>
      </c>
      <c r="D83" s="163">
        <v>2354</v>
      </c>
      <c r="E83" s="163">
        <v>2390</v>
      </c>
      <c r="F83" s="163">
        <v>4530</v>
      </c>
      <c r="G83" s="163">
        <v>5767</v>
      </c>
      <c r="H83" s="163">
        <v>7540</v>
      </c>
      <c r="I83" s="164">
        <f t="shared" ref="I83:I90" si="68">IFERROR(H83/G83-1,"-")</f>
        <v>0.30743887636552802</v>
      </c>
      <c r="J83" s="165">
        <f t="shared" ref="J83:J90" si="69">IFERROR(H83/C83-1,"-")</f>
        <v>-1.822916666666663E-2</v>
      </c>
      <c r="K83" s="164">
        <f t="shared" ref="K83:K90" si="70">H83/H$8</f>
        <v>1.1982347491255587E-2</v>
      </c>
      <c r="L83" s="163">
        <v>44500</v>
      </c>
      <c r="M83" s="163">
        <v>14348</v>
      </c>
      <c r="N83" s="163">
        <v>6703</v>
      </c>
      <c r="O83" s="163">
        <v>45660</v>
      </c>
      <c r="P83" s="163">
        <v>61002</v>
      </c>
      <c r="Q83" s="163">
        <v>72719</v>
      </c>
      <c r="R83" s="164">
        <f t="shared" ref="R83:R90" si="71">IFERROR(Q83/P83-1,"-")</f>
        <v>0.19207566965017531</v>
      </c>
      <c r="S83" s="165">
        <f t="shared" ref="S83:S90" si="72">IFERROR(Q83/L83-1,"-")</f>
        <v>0.63413483146067406</v>
      </c>
      <c r="T83" s="164">
        <f t="shared" ref="T83:T90" si="73">Q83/Q$8</f>
        <v>2.4601439028053874E-2</v>
      </c>
      <c r="U83" s="163">
        <v>52180</v>
      </c>
      <c r="V83" s="163">
        <v>9093</v>
      </c>
      <c r="W83" s="163">
        <v>50190</v>
      </c>
      <c r="X83" s="163">
        <v>66769</v>
      </c>
      <c r="Y83" s="163">
        <v>80259</v>
      </c>
      <c r="Z83" s="164">
        <f t="shared" ref="Z83:Z90" si="74">IFERROR(Y83/X83-1,"-")</f>
        <v>0.2020398688013898</v>
      </c>
      <c r="AA83" s="165">
        <f t="shared" si="67"/>
        <v>0.53811805289382897</v>
      </c>
      <c r="AB83" s="164">
        <f t="shared" ref="AB83:AB90" si="75">Y83/Y$8</f>
        <v>2.2386554734357876E-2</v>
      </c>
    </row>
    <row r="84" spans="1:28" s="56" customFormat="1" x14ac:dyDescent="0.25">
      <c r="B84" s="162" t="s">
        <v>113</v>
      </c>
      <c r="C84" s="163">
        <v>16282</v>
      </c>
      <c r="D84" s="163">
        <v>4887</v>
      </c>
      <c r="E84" s="163">
        <v>4739</v>
      </c>
      <c r="F84" s="163">
        <v>9794</v>
      </c>
      <c r="G84" s="163">
        <v>11235</v>
      </c>
      <c r="H84" s="163">
        <v>11863</v>
      </c>
      <c r="I84" s="164">
        <f t="shared" si="68"/>
        <v>5.5896751223853958E-2</v>
      </c>
      <c r="J84" s="165">
        <f t="shared" si="69"/>
        <v>-0.27140400442206114</v>
      </c>
      <c r="K84" s="164">
        <f t="shared" si="70"/>
        <v>1.8852332664292447E-2</v>
      </c>
      <c r="L84" s="163">
        <v>96480</v>
      </c>
      <c r="M84" s="163">
        <v>25551</v>
      </c>
      <c r="N84" s="163">
        <v>19966</v>
      </c>
      <c r="O84" s="163">
        <v>64520</v>
      </c>
      <c r="P84" s="163">
        <v>75671</v>
      </c>
      <c r="Q84" s="163">
        <v>85108</v>
      </c>
      <c r="R84" s="164">
        <f t="shared" si="71"/>
        <v>0.1247109196389633</v>
      </c>
      <c r="S84" s="165">
        <f t="shared" si="72"/>
        <v>-0.11786898839137649</v>
      </c>
      <c r="T84" s="164">
        <f t="shared" si="73"/>
        <v>2.8792740175189555E-2</v>
      </c>
      <c r="U84" s="163">
        <v>112762</v>
      </c>
      <c r="V84" s="163">
        <v>24705</v>
      </c>
      <c r="W84" s="163">
        <v>74314</v>
      </c>
      <c r="X84" s="163">
        <v>86906</v>
      </c>
      <c r="Y84" s="163">
        <v>96971</v>
      </c>
      <c r="Z84" s="164">
        <f t="shared" si="74"/>
        <v>0.11581478839205572</v>
      </c>
      <c r="AA84" s="165">
        <f t="shared" si="67"/>
        <v>-0.14003831077845375</v>
      </c>
      <c r="AB84" s="164">
        <f t="shared" si="75"/>
        <v>2.7048014542237226E-2</v>
      </c>
    </row>
    <row r="85" spans="1:28" x14ac:dyDescent="0.25">
      <c r="A85" s="56"/>
      <c r="B85" s="162" t="s">
        <v>116</v>
      </c>
      <c r="C85" s="163">
        <v>4427</v>
      </c>
      <c r="D85" s="163">
        <v>1534</v>
      </c>
      <c r="E85" s="163">
        <v>4038</v>
      </c>
      <c r="F85" s="163">
        <v>4906</v>
      </c>
      <c r="G85" s="163">
        <v>4559</v>
      </c>
      <c r="H85" s="163">
        <v>5066</v>
      </c>
      <c r="I85" s="164">
        <f t="shared" si="68"/>
        <v>0.11120859837683694</v>
      </c>
      <c r="J85" s="165">
        <f t="shared" si="69"/>
        <v>0.1443415405466455</v>
      </c>
      <c r="K85" s="164">
        <f t="shared" si="70"/>
        <v>8.0507390438595231E-3</v>
      </c>
      <c r="L85" s="163">
        <v>13285</v>
      </c>
      <c r="M85" s="163">
        <v>4860</v>
      </c>
      <c r="N85" s="163">
        <v>8281</v>
      </c>
      <c r="O85" s="163">
        <v>16360</v>
      </c>
      <c r="P85" s="163">
        <v>26786</v>
      </c>
      <c r="Q85" s="163">
        <v>39965</v>
      </c>
      <c r="R85" s="164">
        <f t="shared" si="71"/>
        <v>0.49201075188531318</v>
      </c>
      <c r="S85" s="165">
        <f t="shared" si="72"/>
        <v>2.0082800150545728</v>
      </c>
      <c r="T85" s="164">
        <f t="shared" si="73"/>
        <v>1.352048997863245E-2</v>
      </c>
      <c r="U85" s="163">
        <v>17712</v>
      </c>
      <c r="V85" s="163">
        <v>12319</v>
      </c>
      <c r="W85" s="163">
        <v>21266</v>
      </c>
      <c r="X85" s="163">
        <v>31345</v>
      </c>
      <c r="Y85" s="163">
        <v>45031</v>
      </c>
      <c r="Z85" s="164">
        <f t="shared" si="74"/>
        <v>0.43662466103046738</v>
      </c>
      <c r="AA85" s="165">
        <f t="shared" si="67"/>
        <v>1.5424006323396569</v>
      </c>
      <c r="AB85" s="164">
        <f t="shared" si="75"/>
        <v>1.2560447379644272E-2</v>
      </c>
    </row>
    <row r="86" spans="1:28" x14ac:dyDescent="0.25">
      <c r="A86" s="56"/>
      <c r="B86" s="162" t="s">
        <v>123</v>
      </c>
      <c r="C86" s="163">
        <v>1631</v>
      </c>
      <c r="D86" s="163">
        <v>251</v>
      </c>
      <c r="E86" s="163">
        <v>519</v>
      </c>
      <c r="F86" s="163">
        <v>906</v>
      </c>
      <c r="G86" s="163">
        <v>907</v>
      </c>
      <c r="H86" s="163">
        <v>1190</v>
      </c>
      <c r="I86" s="164">
        <f t="shared" si="68"/>
        <v>0.3120176405733186</v>
      </c>
      <c r="J86" s="165">
        <f t="shared" si="69"/>
        <v>-0.27038626609442062</v>
      </c>
      <c r="K86" s="164">
        <f t="shared" si="70"/>
        <v>1.8911131982220358E-3</v>
      </c>
      <c r="L86" s="163">
        <v>3653</v>
      </c>
      <c r="M86" s="163">
        <v>1127</v>
      </c>
      <c r="N86" s="163">
        <v>1963</v>
      </c>
      <c r="O86" s="163">
        <v>3498</v>
      </c>
      <c r="P86" s="163">
        <v>5016</v>
      </c>
      <c r="Q86" s="163">
        <v>9413</v>
      </c>
      <c r="R86" s="164">
        <f t="shared" si="71"/>
        <v>0.87659489633173848</v>
      </c>
      <c r="S86" s="165">
        <f t="shared" si="72"/>
        <v>1.5767862031207227</v>
      </c>
      <c r="T86" s="164">
        <f t="shared" si="73"/>
        <v>3.1844957379924244E-3</v>
      </c>
      <c r="U86" s="163">
        <v>5284</v>
      </c>
      <c r="V86" s="163">
        <v>2482</v>
      </c>
      <c r="W86" s="163">
        <v>4404</v>
      </c>
      <c r="X86" s="163">
        <v>5923</v>
      </c>
      <c r="Y86" s="163">
        <v>10603</v>
      </c>
      <c r="Z86" s="164">
        <f t="shared" si="74"/>
        <v>0.79014013169002184</v>
      </c>
      <c r="AA86" s="165">
        <f t="shared" si="67"/>
        <v>1.0066237698713096</v>
      </c>
      <c r="AB86" s="164">
        <f t="shared" si="75"/>
        <v>2.9574831464184272E-3</v>
      </c>
    </row>
    <row r="87" spans="1:28" x14ac:dyDescent="0.25">
      <c r="A87" s="56"/>
      <c r="B87" s="162" t="s">
        <v>119</v>
      </c>
      <c r="C87" s="163">
        <v>843</v>
      </c>
      <c r="D87" s="163">
        <v>206</v>
      </c>
      <c r="E87" s="163">
        <v>432</v>
      </c>
      <c r="F87" s="163">
        <v>733</v>
      </c>
      <c r="G87" s="163">
        <v>605</v>
      </c>
      <c r="H87" s="163">
        <v>686</v>
      </c>
      <c r="I87" s="164">
        <f t="shared" si="68"/>
        <v>0.13388429752066111</v>
      </c>
      <c r="J87" s="165">
        <f t="shared" si="69"/>
        <v>-0.18623962040332143</v>
      </c>
      <c r="K87" s="164">
        <f t="shared" si="70"/>
        <v>1.0901711377985853E-3</v>
      </c>
      <c r="L87" s="163">
        <v>3932</v>
      </c>
      <c r="M87" s="163">
        <v>1505</v>
      </c>
      <c r="N87" s="163">
        <v>2725</v>
      </c>
      <c r="O87" s="163">
        <v>3288</v>
      </c>
      <c r="P87" s="163">
        <v>4621</v>
      </c>
      <c r="Q87" s="163">
        <v>5897</v>
      </c>
      <c r="R87" s="164">
        <f t="shared" si="71"/>
        <v>0.27613070763903913</v>
      </c>
      <c r="S87" s="165">
        <f t="shared" si="72"/>
        <v>0.49974567650050861</v>
      </c>
      <c r="T87" s="164">
        <f t="shared" si="73"/>
        <v>1.9950038634804343E-3</v>
      </c>
      <c r="U87" s="163">
        <v>4775</v>
      </c>
      <c r="V87" s="163">
        <v>3157</v>
      </c>
      <c r="W87" s="163">
        <v>4021</v>
      </c>
      <c r="X87" s="163">
        <v>5226</v>
      </c>
      <c r="Y87" s="163">
        <v>6583</v>
      </c>
      <c r="Z87" s="164">
        <f t="shared" si="74"/>
        <v>0.25966322234978945</v>
      </c>
      <c r="AA87" s="165">
        <f t="shared" si="67"/>
        <v>0.37863874345549742</v>
      </c>
      <c r="AB87" s="164">
        <f t="shared" si="75"/>
        <v>1.8361889609424227E-3</v>
      </c>
    </row>
    <row r="88" spans="1:28" x14ac:dyDescent="0.25">
      <c r="A88" s="56"/>
      <c r="B88" s="162" t="s">
        <v>128</v>
      </c>
      <c r="C88" s="163">
        <v>667</v>
      </c>
      <c r="D88" s="163">
        <v>282</v>
      </c>
      <c r="E88" s="163">
        <v>161</v>
      </c>
      <c r="F88" s="163">
        <v>315</v>
      </c>
      <c r="G88" s="163">
        <v>333</v>
      </c>
      <c r="H88" s="163">
        <v>375</v>
      </c>
      <c r="I88" s="164">
        <f t="shared" si="68"/>
        <v>0.12612612612612617</v>
      </c>
      <c r="J88" s="165">
        <f t="shared" si="69"/>
        <v>-0.43778110944527737</v>
      </c>
      <c r="K88" s="164">
        <f t="shared" si="70"/>
        <v>5.959390330531625E-4</v>
      </c>
      <c r="L88" s="163">
        <v>2162</v>
      </c>
      <c r="M88" s="163">
        <v>1418</v>
      </c>
      <c r="N88" s="163">
        <v>282</v>
      </c>
      <c r="O88" s="163">
        <v>1933</v>
      </c>
      <c r="P88" s="163">
        <v>2480</v>
      </c>
      <c r="Q88" s="163">
        <v>2401</v>
      </c>
      <c r="R88" s="164">
        <f t="shared" si="71"/>
        <v>-3.1854838709677424E-2</v>
      </c>
      <c r="S88" s="165">
        <f t="shared" si="72"/>
        <v>0.11054579093432015</v>
      </c>
      <c r="T88" s="164">
        <f t="shared" si="73"/>
        <v>8.1227815435247117E-4</v>
      </c>
      <c r="U88" s="163">
        <v>2829</v>
      </c>
      <c r="V88" s="163">
        <v>443</v>
      </c>
      <c r="W88" s="163">
        <v>2248</v>
      </c>
      <c r="X88" s="163">
        <v>2813</v>
      </c>
      <c r="Y88" s="163">
        <v>2776</v>
      </c>
      <c r="Z88" s="164">
        <f t="shared" si="74"/>
        <v>-1.315321720583007E-2</v>
      </c>
      <c r="AA88" s="165">
        <f t="shared" si="67"/>
        <v>-1.8734535171438638E-2</v>
      </c>
      <c r="AB88" s="164">
        <f t="shared" si="75"/>
        <v>7.7430663156253458E-4</v>
      </c>
    </row>
    <row r="89" spans="1:28" x14ac:dyDescent="0.25">
      <c r="A89" s="56"/>
      <c r="B89" s="162" t="s">
        <v>131</v>
      </c>
      <c r="C89" s="163">
        <v>1655</v>
      </c>
      <c r="D89" s="163">
        <v>390</v>
      </c>
      <c r="E89" s="163">
        <v>170</v>
      </c>
      <c r="F89" s="163">
        <v>454</v>
      </c>
      <c r="G89" s="163">
        <v>467</v>
      </c>
      <c r="H89" s="163">
        <v>417</v>
      </c>
      <c r="I89" s="164">
        <f t="shared" si="68"/>
        <v>-0.10706638115631695</v>
      </c>
      <c r="J89" s="165">
        <f t="shared" si="69"/>
        <v>-0.74803625377643512</v>
      </c>
      <c r="K89" s="164">
        <f t="shared" si="70"/>
        <v>6.626842047551167E-4</v>
      </c>
      <c r="L89" s="163">
        <v>2897</v>
      </c>
      <c r="M89" s="163">
        <v>1915</v>
      </c>
      <c r="N89" s="163">
        <v>286</v>
      </c>
      <c r="O89" s="163">
        <v>1829</v>
      </c>
      <c r="P89" s="163">
        <v>2565</v>
      </c>
      <c r="Q89" s="163">
        <v>2963</v>
      </c>
      <c r="R89" s="164">
        <f t="shared" si="71"/>
        <v>0.15516569200779728</v>
      </c>
      <c r="S89" s="165">
        <f t="shared" si="72"/>
        <v>2.278218847083191E-2</v>
      </c>
      <c r="T89" s="164">
        <f t="shared" si="73"/>
        <v>1.0024074016436368E-3</v>
      </c>
      <c r="U89" s="163">
        <v>4552</v>
      </c>
      <c r="V89" s="163">
        <v>456</v>
      </c>
      <c r="W89" s="163">
        <v>2283</v>
      </c>
      <c r="X89" s="163">
        <v>3032</v>
      </c>
      <c r="Y89" s="163">
        <v>3380</v>
      </c>
      <c r="Z89" s="164">
        <f t="shared" si="74"/>
        <v>0.11477572559366744</v>
      </c>
      <c r="AA89" s="165">
        <f t="shared" si="67"/>
        <v>-0.25746924428822493</v>
      </c>
      <c r="AB89" s="164">
        <f t="shared" si="75"/>
        <v>9.4277968828579504E-4</v>
      </c>
    </row>
    <row r="90" spans="1:28" x14ac:dyDescent="0.25">
      <c r="A90" s="56"/>
      <c r="B90" s="168" t="s">
        <v>145</v>
      </c>
      <c r="C90" s="169">
        <f t="shared" ref="C90:H90" si="76">C82-SUM(C83:C89)</f>
        <v>26714</v>
      </c>
      <c r="D90" s="169">
        <f t="shared" si="76"/>
        <v>7268</v>
      </c>
      <c r="E90" s="169">
        <f t="shared" si="76"/>
        <v>8888</v>
      </c>
      <c r="F90" s="169">
        <f t="shared" si="76"/>
        <v>17696</v>
      </c>
      <c r="G90" s="169">
        <f t="shared" si="76"/>
        <v>18555</v>
      </c>
      <c r="H90" s="169">
        <f t="shared" si="76"/>
        <v>22748</v>
      </c>
      <c r="I90" s="170">
        <f t="shared" si="68"/>
        <v>0.22597682565346267</v>
      </c>
      <c r="J90" s="171">
        <f t="shared" si="69"/>
        <v>-0.14846148087145317</v>
      </c>
      <c r="K90" s="170">
        <f t="shared" si="70"/>
        <v>3.615045633038224E-2</v>
      </c>
      <c r="L90" s="169">
        <f t="shared" ref="L90:Q90" si="77">L82-SUM(L83:L89)</f>
        <v>56450</v>
      </c>
      <c r="M90" s="169">
        <f t="shared" si="77"/>
        <v>19234</v>
      </c>
      <c r="N90" s="169">
        <f t="shared" si="77"/>
        <v>27536</v>
      </c>
      <c r="O90" s="169">
        <f t="shared" si="77"/>
        <v>56451</v>
      </c>
      <c r="P90" s="169">
        <f t="shared" si="77"/>
        <v>78287</v>
      </c>
      <c r="Q90" s="169">
        <f t="shared" si="77"/>
        <v>93707</v>
      </c>
      <c r="R90" s="170">
        <f t="shared" si="71"/>
        <v>0.19696756805088977</v>
      </c>
      <c r="S90" s="171">
        <f t="shared" si="72"/>
        <v>0.65999999999999992</v>
      </c>
      <c r="T90" s="170">
        <f t="shared" si="73"/>
        <v>3.1701852982052067E-2</v>
      </c>
      <c r="U90" s="169">
        <f>U82-SUM(U83:U89)</f>
        <v>83164</v>
      </c>
      <c r="V90" s="169">
        <f>V82-SUM(V83:V89)</f>
        <v>36424</v>
      </c>
      <c r="W90" s="169">
        <f>W82-SUM(W83:W89)</f>
        <v>74147</v>
      </c>
      <c r="X90" s="169">
        <f>X82-SUM(X83:X89)</f>
        <v>96842</v>
      </c>
      <c r="Y90" s="169">
        <f>Y82-SUM(Y83:Y89)</f>
        <v>116455</v>
      </c>
      <c r="Z90" s="170">
        <f t="shared" si="74"/>
        <v>0.20252576361496044</v>
      </c>
      <c r="AA90" s="171">
        <f t="shared" si="67"/>
        <v>0.40030542061468899</v>
      </c>
      <c r="AB90" s="170">
        <f t="shared" si="75"/>
        <v>3.2482665266071672E-2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10391</v>
      </c>
      <c r="D92" s="176">
        <f t="shared" si="78"/>
        <v>4061</v>
      </c>
      <c r="E92" s="176">
        <f t="shared" si="78"/>
        <v>0</v>
      </c>
      <c r="F92" s="176">
        <f t="shared" si="78"/>
        <v>3393</v>
      </c>
      <c r="G92" s="176">
        <f t="shared" si="78"/>
        <v>5194</v>
      </c>
      <c r="H92" s="176">
        <f t="shared" si="78"/>
        <v>6178</v>
      </c>
      <c r="I92" s="177">
        <f>IFERROR(H92/G92-1,"-")</f>
        <v>0.18944936465152096</v>
      </c>
      <c r="J92" s="177">
        <f>IFERROR(H92/C92-1,"-")</f>
        <v>-0.40544702146087963</v>
      </c>
      <c r="K92" s="177">
        <f>H92/H$8</f>
        <v>9.8178969232065021E-3</v>
      </c>
      <c r="L92" s="176">
        <f t="shared" ref="L92:Q92" si="79">L93+L96</f>
        <v>33709</v>
      </c>
      <c r="M92" s="176">
        <f t="shared" si="79"/>
        <v>8693</v>
      </c>
      <c r="N92" s="176">
        <f t="shared" si="79"/>
        <v>0</v>
      </c>
      <c r="O92" s="176">
        <f t="shared" si="79"/>
        <v>25644</v>
      </c>
      <c r="P92" s="176">
        <f t="shared" si="79"/>
        <v>34429</v>
      </c>
      <c r="Q92" s="176">
        <f t="shared" si="79"/>
        <v>40518</v>
      </c>
      <c r="R92" s="177">
        <f>IFERROR(Q92/P92-1,"-")</f>
        <v>0.17685671962589677</v>
      </c>
      <c r="S92" s="177">
        <f>IFERROR(Q92/L92-1,"-")</f>
        <v>0.20199353288439292</v>
      </c>
      <c r="T92" s="177">
        <f>Q92/Q$8</f>
        <v>1.3707574451500804E-2</v>
      </c>
      <c r="U92" s="176">
        <f>U93+U96</f>
        <v>44100</v>
      </c>
      <c r="V92" s="176">
        <f>V93+V96</f>
        <v>24453</v>
      </c>
      <c r="W92" s="176">
        <f>W93+W96</f>
        <v>41481</v>
      </c>
      <c r="X92" s="176">
        <f>X93+X96</f>
        <v>48608</v>
      </c>
      <c r="Y92" s="176">
        <f>Y93+Y96</f>
        <v>46696</v>
      </c>
      <c r="Z92" s="177">
        <f>IFERROR(Y92/X92-1,"-")</f>
        <v>-3.9335088874259405E-2</v>
      </c>
      <c r="AA92" s="177">
        <f t="shared" ref="AA92:AA104" si="80">IFERROR(Y92/U92-1,"-")</f>
        <v>5.8866213151927527E-2</v>
      </c>
      <c r="AB92" s="177">
        <f>Y92/Y$8</f>
        <v>1.3024864001240677E-2</v>
      </c>
    </row>
    <row r="93" spans="1:28" x14ac:dyDescent="0.25">
      <c r="A93" s="56"/>
      <c r="B93" s="157" t="s">
        <v>97</v>
      </c>
      <c r="C93" s="158">
        <v>7255</v>
      </c>
      <c r="D93" s="158">
        <v>2731</v>
      </c>
      <c r="E93" s="158">
        <v>0</v>
      </c>
      <c r="F93" s="158">
        <v>2663</v>
      </c>
      <c r="G93" s="158">
        <v>3564</v>
      </c>
      <c r="H93" s="158">
        <v>4493</v>
      </c>
      <c r="I93" s="159">
        <f>IFERROR(H93/G93-1,"-")</f>
        <v>0.260662177328844</v>
      </c>
      <c r="J93" s="160">
        <f>IFERROR(H93/C93-1,"-")</f>
        <v>-0.38070296347346655</v>
      </c>
      <c r="K93" s="159">
        <f>H93/H$8</f>
        <v>7.1401442013542911E-3</v>
      </c>
      <c r="L93" s="158">
        <v>22143</v>
      </c>
      <c r="M93" s="158">
        <v>4723</v>
      </c>
      <c r="N93" s="158">
        <v>0</v>
      </c>
      <c r="O93" s="158">
        <v>17928</v>
      </c>
      <c r="P93" s="158">
        <v>22563</v>
      </c>
      <c r="Q93" s="158">
        <v>24822</v>
      </c>
      <c r="R93" s="159">
        <f>IFERROR(Q93/P93-1,"-")</f>
        <v>0.10011966493817304</v>
      </c>
      <c r="S93" s="160">
        <f>IFERROR(Q93/L93-1,"-")</f>
        <v>0.12098631621731482</v>
      </c>
      <c r="T93" s="159">
        <f>Q93/Q$8</f>
        <v>8.3974878581162191E-3</v>
      </c>
      <c r="U93" s="158">
        <v>29398</v>
      </c>
      <c r="V93" s="158">
        <v>16085</v>
      </c>
      <c r="W93" s="158">
        <v>27294</v>
      </c>
      <c r="X93" s="158">
        <v>32685</v>
      </c>
      <c r="Y93" s="158">
        <v>29315</v>
      </c>
      <c r="Z93" s="159">
        <f>IFERROR(Y93/X93-1,"-")</f>
        <v>-0.1031054000305951</v>
      </c>
      <c r="AA93" s="160">
        <f t="shared" si="80"/>
        <v>-2.8233213143751268E-3</v>
      </c>
      <c r="AB93" s="159">
        <f>Y93/Y$8</f>
        <v>8.1768007580171834E-3</v>
      </c>
    </row>
    <row r="94" spans="1:28" x14ac:dyDescent="0.25">
      <c r="A94" s="56"/>
      <c r="B94" s="162" t="s">
        <v>103</v>
      </c>
      <c r="C94" s="163">
        <v>5336</v>
      </c>
      <c r="D94" s="163">
        <v>2063</v>
      </c>
      <c r="E94" s="163">
        <v>0</v>
      </c>
      <c r="F94" s="163">
        <v>1960</v>
      </c>
      <c r="G94" s="163">
        <v>2505</v>
      </c>
      <c r="H94" s="163">
        <v>3234</v>
      </c>
      <c r="I94" s="164">
        <f>IFERROR(H94/G94-1,"-")</f>
        <v>0.29101796407185621</v>
      </c>
      <c r="J94" s="165">
        <f>IFERROR(H94/C94-1,"-")</f>
        <v>-0.39392803598200898</v>
      </c>
      <c r="K94" s="164">
        <f>H94/H$8</f>
        <v>5.1393782210504739E-3</v>
      </c>
      <c r="L94" s="163">
        <v>9241</v>
      </c>
      <c r="M94" s="163">
        <v>2176</v>
      </c>
      <c r="N94" s="163">
        <v>0</v>
      </c>
      <c r="O94" s="163">
        <v>7721</v>
      </c>
      <c r="P94" s="163">
        <v>5043</v>
      </c>
      <c r="Q94" s="163">
        <v>5933</v>
      </c>
      <c r="R94" s="164">
        <f>IFERROR(Q94/P94-1,"-")</f>
        <v>0.17648225262740436</v>
      </c>
      <c r="S94" s="165">
        <f>IFERROR(Q94/L94-1,"-")</f>
        <v>-0.35796991667568445</v>
      </c>
      <c r="T94" s="164">
        <f>Q94/Q$8</f>
        <v>2.0071829611716832E-3</v>
      </c>
      <c r="U94" s="163">
        <v>14577</v>
      </c>
      <c r="V94" s="163">
        <v>8211</v>
      </c>
      <c r="W94" s="163">
        <v>12915</v>
      </c>
      <c r="X94" s="163">
        <v>10196</v>
      </c>
      <c r="Y94" s="163">
        <v>9167</v>
      </c>
      <c r="Z94" s="164">
        <f>IFERROR(Y94/X94-1,"-")</f>
        <v>-0.10092193016869355</v>
      </c>
      <c r="AA94" s="165">
        <f t="shared" si="80"/>
        <v>-0.37113260616038968</v>
      </c>
      <c r="AB94" s="164">
        <f>Y94/Y$8</f>
        <v>2.5569412433478944E-3</v>
      </c>
    </row>
    <row r="95" spans="1:28" x14ac:dyDescent="0.25">
      <c r="A95" s="56"/>
      <c r="B95" s="162" t="s">
        <v>100</v>
      </c>
      <c r="C95" s="163">
        <v>1919</v>
      </c>
      <c r="D95" s="163">
        <v>668</v>
      </c>
      <c r="E95" s="163">
        <v>0</v>
      </c>
      <c r="F95" s="163">
        <v>703</v>
      </c>
      <c r="G95" s="163">
        <v>1059</v>
      </c>
      <c r="H95" s="163">
        <v>1259</v>
      </c>
      <c r="I95" s="164">
        <f>IFERROR(H95/G95-1,"-")</f>
        <v>0.18885741265344658</v>
      </c>
      <c r="J95" s="165">
        <f>IFERROR(H95/C95-1,"-")</f>
        <v>-0.34392912975508072</v>
      </c>
      <c r="K95" s="164">
        <f>H95/H$8</f>
        <v>2.0007659803038176E-3</v>
      </c>
      <c r="L95" s="163">
        <v>12902</v>
      </c>
      <c r="M95" s="163">
        <v>2547</v>
      </c>
      <c r="N95" s="163">
        <v>0</v>
      </c>
      <c r="O95" s="163">
        <v>10207</v>
      </c>
      <c r="P95" s="163">
        <v>17520</v>
      </c>
      <c r="Q95" s="163">
        <v>18889</v>
      </c>
      <c r="R95" s="164">
        <f>IFERROR(Q95/P95-1,"-")</f>
        <v>7.8139269406392708E-2</v>
      </c>
      <c r="S95" s="165">
        <f>IFERROR(Q95/L95-1,"-")</f>
        <v>0.46403658347543009</v>
      </c>
      <c r="T95" s="164">
        <f>Q95/Q$8</f>
        <v>6.3903048969445354E-3</v>
      </c>
      <c r="U95" s="163">
        <v>14821</v>
      </c>
      <c r="V95" s="163">
        <v>7874</v>
      </c>
      <c r="W95" s="163">
        <v>14379</v>
      </c>
      <c r="X95" s="163">
        <v>22489</v>
      </c>
      <c r="Y95" s="163">
        <v>20148</v>
      </c>
      <c r="Z95" s="164">
        <f>IFERROR(Y95/X95-1,"-")</f>
        <v>-0.10409533549735428</v>
      </c>
      <c r="AA95" s="165">
        <f t="shared" si="80"/>
        <v>0.35942244113082777</v>
      </c>
      <c r="AB95" s="164">
        <f>Y95/Y$8</f>
        <v>5.6198595146692894E-3</v>
      </c>
    </row>
    <row r="96" spans="1:28" x14ac:dyDescent="0.25">
      <c r="A96" s="56"/>
      <c r="B96" s="157" t="s">
        <v>107</v>
      </c>
      <c r="C96" s="158">
        <v>3136</v>
      </c>
      <c r="D96" s="158">
        <v>1330</v>
      </c>
      <c r="E96" s="158">
        <v>0</v>
      </c>
      <c r="F96" s="158">
        <v>730</v>
      </c>
      <c r="G96" s="158">
        <v>1630</v>
      </c>
      <c r="H96" s="158">
        <v>1685</v>
      </c>
      <c r="I96" s="159">
        <f>IFERROR(H96/G96-1,"-")</f>
        <v>3.3742331288343586E-2</v>
      </c>
      <c r="J96" s="160">
        <f>IFERROR(H96/C96-1,"-")</f>
        <v>-0.46269132653061229</v>
      </c>
      <c r="K96" s="159">
        <f>H96/H$8</f>
        <v>2.6777527218522102E-3</v>
      </c>
      <c r="L96" s="158">
        <v>11566</v>
      </c>
      <c r="M96" s="158">
        <v>3970</v>
      </c>
      <c r="N96" s="158">
        <v>0</v>
      </c>
      <c r="O96" s="158">
        <v>7716</v>
      </c>
      <c r="P96" s="158">
        <v>11866</v>
      </c>
      <c r="Q96" s="158">
        <v>15696</v>
      </c>
      <c r="R96" s="159">
        <f>IFERROR(Q96/P96-1,"-")</f>
        <v>0.32277094218776337</v>
      </c>
      <c r="S96" s="160">
        <f>IFERROR(Q96/L96-1,"-")</f>
        <v>0.35708109977520319</v>
      </c>
      <c r="T96" s="159">
        <f>Q96/Q$8</f>
        <v>5.3100865933845848E-3</v>
      </c>
      <c r="U96" s="158">
        <v>14702</v>
      </c>
      <c r="V96" s="158">
        <v>8368</v>
      </c>
      <c r="W96" s="158">
        <v>14187</v>
      </c>
      <c r="X96" s="158">
        <v>15923</v>
      </c>
      <c r="Y96" s="158">
        <v>17381</v>
      </c>
      <c r="Z96" s="159">
        <f>IFERROR(Y96/X96-1,"-")</f>
        <v>9.156565973748676E-2</v>
      </c>
      <c r="AA96" s="160">
        <f t="shared" si="80"/>
        <v>0.18222010610801243</v>
      </c>
      <c r="AB96" s="159">
        <f>Y96/Y$8</f>
        <v>4.8480632432234922E-3</v>
      </c>
    </row>
    <row r="97" spans="1:28" s="56" customFormat="1" x14ac:dyDescent="0.25">
      <c r="B97" s="162" t="s">
        <v>110</v>
      </c>
      <c r="C97" s="163">
        <v>143</v>
      </c>
      <c r="D97" s="163">
        <v>79</v>
      </c>
      <c r="E97" s="163">
        <v>0</v>
      </c>
      <c r="F97" s="163">
        <v>23</v>
      </c>
      <c r="G97" s="163">
        <v>105</v>
      </c>
      <c r="H97" s="163">
        <v>147</v>
      </c>
      <c r="I97" s="164">
        <f t="shared" ref="I97:I104" si="81">IFERROR(H97/G97-1,"-")</f>
        <v>0.39999999999999991</v>
      </c>
      <c r="J97" s="165">
        <f t="shared" ref="J97:J104" si="82">IFERROR(H97/C97-1,"-")</f>
        <v>2.7972027972027913E-2</v>
      </c>
      <c r="K97" s="164">
        <f t="shared" ref="K97:K104" si="83">H97/H$8</f>
        <v>2.3360810095683971E-4</v>
      </c>
      <c r="L97" s="163">
        <v>1768</v>
      </c>
      <c r="M97" s="163">
        <v>915</v>
      </c>
      <c r="N97" s="163">
        <v>0</v>
      </c>
      <c r="O97" s="163">
        <v>898</v>
      </c>
      <c r="P97" s="163">
        <v>1780</v>
      </c>
      <c r="Q97" s="163">
        <v>2303</v>
      </c>
      <c r="R97" s="164">
        <f t="shared" ref="R97:R104" si="84">IFERROR(Q97/P97-1,"-")</f>
        <v>0.29382022471910108</v>
      </c>
      <c r="S97" s="165">
        <f t="shared" ref="S97:S104" si="85">IFERROR(Q97/L97-1,"-")</f>
        <v>0.30260180995475117</v>
      </c>
      <c r="T97" s="164">
        <f t="shared" ref="T97:T104" si="86">Q97/Q$8</f>
        <v>7.7912394397073768E-4</v>
      </c>
      <c r="U97" s="163">
        <v>1911</v>
      </c>
      <c r="V97" s="163">
        <v>509</v>
      </c>
      <c r="W97" s="163">
        <v>1836</v>
      </c>
      <c r="X97" s="163">
        <v>2198</v>
      </c>
      <c r="Y97" s="163">
        <v>2450</v>
      </c>
      <c r="Z97" s="164">
        <f t="shared" ref="Z97:Z104" si="87">IFERROR(Y97/X97-1,"-")</f>
        <v>0.11464968152866239</v>
      </c>
      <c r="AA97" s="165">
        <f t="shared" si="80"/>
        <v>0.28205128205128216</v>
      </c>
      <c r="AB97" s="164">
        <f t="shared" ref="AB97:AB104" si="88">Y97/Y$8</f>
        <v>6.8337580955627158E-4</v>
      </c>
    </row>
    <row r="98" spans="1:28" s="56" customFormat="1" x14ac:dyDescent="0.25">
      <c r="B98" s="162" t="s">
        <v>113</v>
      </c>
      <c r="C98" s="163">
        <v>437</v>
      </c>
      <c r="D98" s="163">
        <v>299</v>
      </c>
      <c r="E98" s="163">
        <v>0</v>
      </c>
      <c r="F98" s="163">
        <v>92</v>
      </c>
      <c r="G98" s="163">
        <v>197</v>
      </c>
      <c r="H98" s="163">
        <v>278</v>
      </c>
      <c r="I98" s="164">
        <f t="shared" si="81"/>
        <v>0.41116751269035534</v>
      </c>
      <c r="J98" s="165">
        <f t="shared" si="82"/>
        <v>-0.3638443935926774</v>
      </c>
      <c r="K98" s="164">
        <f t="shared" si="83"/>
        <v>4.4178946983674448E-4</v>
      </c>
      <c r="L98" s="163">
        <v>2553</v>
      </c>
      <c r="M98" s="163">
        <v>772</v>
      </c>
      <c r="N98" s="163">
        <v>0</v>
      </c>
      <c r="O98" s="163">
        <v>1492</v>
      </c>
      <c r="P98" s="163">
        <v>2353</v>
      </c>
      <c r="Q98" s="163">
        <v>3037</v>
      </c>
      <c r="R98" s="164">
        <f t="shared" si="84"/>
        <v>0.29069273268168305</v>
      </c>
      <c r="S98" s="165">
        <f t="shared" si="85"/>
        <v>0.18958088523305916</v>
      </c>
      <c r="T98" s="164">
        <f t="shared" si="86"/>
        <v>1.0274422135645377E-3</v>
      </c>
      <c r="U98" s="163">
        <v>2990</v>
      </c>
      <c r="V98" s="163">
        <v>1578</v>
      </c>
      <c r="W98" s="163">
        <v>2714</v>
      </c>
      <c r="X98" s="163">
        <v>2893</v>
      </c>
      <c r="Y98" s="163">
        <v>3315</v>
      </c>
      <c r="Z98" s="164">
        <f t="shared" si="87"/>
        <v>0.14586933978568961</v>
      </c>
      <c r="AA98" s="165">
        <f t="shared" si="80"/>
        <v>0.10869565217391308</v>
      </c>
      <c r="AB98" s="164">
        <f t="shared" si="88"/>
        <v>9.2464930966491431E-4</v>
      </c>
    </row>
    <row r="99" spans="1:28" x14ac:dyDescent="0.25">
      <c r="A99" s="56"/>
      <c r="B99" s="162" t="s">
        <v>116</v>
      </c>
      <c r="C99" s="163">
        <v>949</v>
      </c>
      <c r="D99" s="163">
        <v>539</v>
      </c>
      <c r="E99" s="163">
        <v>0</v>
      </c>
      <c r="F99" s="163">
        <v>199</v>
      </c>
      <c r="G99" s="163">
        <v>619</v>
      </c>
      <c r="H99" s="163">
        <v>454</v>
      </c>
      <c r="I99" s="164">
        <f t="shared" si="81"/>
        <v>-0.2665589660743134</v>
      </c>
      <c r="J99" s="165">
        <f t="shared" si="82"/>
        <v>-0.5216016859852477</v>
      </c>
      <c r="K99" s="164">
        <f t="shared" si="83"/>
        <v>7.2148352268302878E-4</v>
      </c>
      <c r="L99" s="163">
        <v>2189</v>
      </c>
      <c r="M99" s="163">
        <v>622</v>
      </c>
      <c r="N99" s="163">
        <v>0</v>
      </c>
      <c r="O99" s="163">
        <v>1471</v>
      </c>
      <c r="P99" s="163">
        <v>1996</v>
      </c>
      <c r="Q99" s="163">
        <v>2584</v>
      </c>
      <c r="R99" s="164">
        <f t="shared" si="84"/>
        <v>0.29458917835671339</v>
      </c>
      <c r="S99" s="165">
        <f t="shared" si="85"/>
        <v>0.180447693010507</v>
      </c>
      <c r="T99" s="164">
        <f t="shared" si="86"/>
        <v>8.7418856761632051E-4</v>
      </c>
      <c r="U99" s="163">
        <v>3138</v>
      </c>
      <c r="V99" s="163">
        <v>2867</v>
      </c>
      <c r="W99" s="163">
        <v>2766</v>
      </c>
      <c r="X99" s="163">
        <v>3129</v>
      </c>
      <c r="Y99" s="163">
        <v>3038</v>
      </c>
      <c r="Z99" s="164">
        <f t="shared" si="87"/>
        <v>-2.9082774049216997E-2</v>
      </c>
      <c r="AA99" s="165">
        <f t="shared" si="80"/>
        <v>-3.1867431485022357E-2</v>
      </c>
      <c r="AB99" s="164">
        <f t="shared" si="88"/>
        <v>8.4738600384977672E-4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17</v>
      </c>
      <c r="G100" s="163">
        <v>38</v>
      </c>
      <c r="H100" s="163">
        <v>64</v>
      </c>
      <c r="I100" s="164">
        <f t="shared" si="81"/>
        <v>0.68421052631578938</v>
      </c>
      <c r="J100" s="165">
        <f t="shared" si="82"/>
        <v>0.14285714285714279</v>
      </c>
      <c r="K100" s="164">
        <f t="shared" si="83"/>
        <v>1.0170692830773974E-4</v>
      </c>
      <c r="L100" s="163">
        <v>457</v>
      </c>
      <c r="M100" s="163">
        <v>210</v>
      </c>
      <c r="N100" s="163">
        <v>0</v>
      </c>
      <c r="O100" s="163">
        <v>539</v>
      </c>
      <c r="P100" s="163">
        <v>589</v>
      </c>
      <c r="Q100" s="163">
        <v>716</v>
      </c>
      <c r="R100" s="164">
        <f t="shared" si="84"/>
        <v>0.21561969439728346</v>
      </c>
      <c r="S100" s="165">
        <f t="shared" si="85"/>
        <v>0.56673960612691476</v>
      </c>
      <c r="T100" s="164">
        <f t="shared" si="86"/>
        <v>2.4222872074817551E-4</v>
      </c>
      <c r="U100" s="163">
        <v>513</v>
      </c>
      <c r="V100" s="163">
        <v>208</v>
      </c>
      <c r="W100" s="163">
        <v>958</v>
      </c>
      <c r="X100" s="163">
        <v>711</v>
      </c>
      <c r="Y100" s="163">
        <v>780</v>
      </c>
      <c r="Z100" s="164">
        <f t="shared" si="87"/>
        <v>9.704641350210963E-2</v>
      </c>
      <c r="AA100" s="165">
        <f t="shared" si="80"/>
        <v>0.52046783625730986</v>
      </c>
      <c r="AB100" s="164">
        <f t="shared" si="88"/>
        <v>2.1756454345056808E-4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7</v>
      </c>
      <c r="G101" s="163">
        <v>61</v>
      </c>
      <c r="H101" s="163">
        <v>38</v>
      </c>
      <c r="I101" s="164">
        <f t="shared" si="81"/>
        <v>-0.37704918032786883</v>
      </c>
      <c r="J101" s="165">
        <f t="shared" si="82"/>
        <v>-0.3214285714285714</v>
      </c>
      <c r="K101" s="164">
        <f t="shared" si="83"/>
        <v>6.0388488682720468E-5</v>
      </c>
      <c r="L101" s="163">
        <v>344</v>
      </c>
      <c r="M101" s="163">
        <v>102</v>
      </c>
      <c r="N101" s="163">
        <v>0</v>
      </c>
      <c r="O101" s="163">
        <v>303</v>
      </c>
      <c r="P101" s="163">
        <v>313</v>
      </c>
      <c r="Q101" s="163">
        <v>658</v>
      </c>
      <c r="R101" s="164">
        <f t="shared" si="84"/>
        <v>1.1022364217252396</v>
      </c>
      <c r="S101" s="165">
        <f t="shared" si="85"/>
        <v>0.91279069767441867</v>
      </c>
      <c r="T101" s="164">
        <f t="shared" si="86"/>
        <v>2.2260684113449648E-4</v>
      </c>
      <c r="U101" s="163">
        <v>400</v>
      </c>
      <c r="V101" s="163">
        <v>334</v>
      </c>
      <c r="W101" s="163">
        <v>560</v>
      </c>
      <c r="X101" s="163">
        <v>466</v>
      </c>
      <c r="Y101" s="163">
        <v>696</v>
      </c>
      <c r="Z101" s="164">
        <f t="shared" si="87"/>
        <v>0.49356223175965663</v>
      </c>
      <c r="AA101" s="165">
        <f t="shared" si="80"/>
        <v>0.74</v>
      </c>
      <c r="AB101" s="164">
        <f t="shared" si="88"/>
        <v>1.9413451569435305E-4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20</v>
      </c>
      <c r="I102" s="164">
        <f t="shared" si="81"/>
        <v>1.2222222222222223</v>
      </c>
      <c r="J102" s="165">
        <f t="shared" si="82"/>
        <v>-0.33333333333333337</v>
      </c>
      <c r="K102" s="164">
        <f t="shared" si="83"/>
        <v>3.1783415096168671E-5</v>
      </c>
      <c r="L102" s="163">
        <v>89</v>
      </c>
      <c r="M102" s="163">
        <v>90</v>
      </c>
      <c r="N102" s="163">
        <v>0</v>
      </c>
      <c r="O102" s="163">
        <v>77</v>
      </c>
      <c r="P102" s="163">
        <v>88</v>
      </c>
      <c r="Q102" s="163">
        <v>168</v>
      </c>
      <c r="R102" s="164">
        <f t="shared" si="84"/>
        <v>0.90909090909090917</v>
      </c>
      <c r="S102" s="165">
        <f t="shared" si="85"/>
        <v>0.88764044943820219</v>
      </c>
      <c r="T102" s="164">
        <f t="shared" si="86"/>
        <v>5.6835789225828889E-5</v>
      </c>
      <c r="U102" s="163">
        <v>119</v>
      </c>
      <c r="V102" s="163">
        <v>51</v>
      </c>
      <c r="W102" s="163">
        <v>236</v>
      </c>
      <c r="X102" s="163">
        <v>112</v>
      </c>
      <c r="Y102" s="163">
        <v>188</v>
      </c>
      <c r="Z102" s="164">
        <f t="shared" si="87"/>
        <v>0.6785714285714286</v>
      </c>
      <c r="AA102" s="165">
        <f t="shared" si="80"/>
        <v>0.57983193277310918</v>
      </c>
      <c r="AB102" s="164">
        <f t="shared" si="88"/>
        <v>5.2438633549624101E-5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17</v>
      </c>
      <c r="I103" s="164" t="str">
        <f t="shared" si="81"/>
        <v>-</v>
      </c>
      <c r="J103" s="165">
        <f t="shared" si="82"/>
        <v>-0.54054054054054057</v>
      </c>
      <c r="K103" s="164">
        <f t="shared" si="83"/>
        <v>2.7015902831743368E-5</v>
      </c>
      <c r="L103" s="163">
        <v>131</v>
      </c>
      <c r="M103" s="163">
        <v>61</v>
      </c>
      <c r="N103" s="163">
        <v>0</v>
      </c>
      <c r="O103" s="163">
        <v>56</v>
      </c>
      <c r="P103" s="163">
        <v>183</v>
      </c>
      <c r="Q103" s="163">
        <v>291</v>
      </c>
      <c r="R103" s="164">
        <f t="shared" si="84"/>
        <v>0.5901639344262295</v>
      </c>
      <c r="S103" s="165">
        <f t="shared" si="85"/>
        <v>1.2213740458015265</v>
      </c>
      <c r="T103" s="164">
        <f t="shared" si="86"/>
        <v>9.8447706337596473E-5</v>
      </c>
      <c r="U103" s="163">
        <v>168</v>
      </c>
      <c r="V103" s="163">
        <v>67</v>
      </c>
      <c r="W103" s="163">
        <v>125</v>
      </c>
      <c r="X103" s="163">
        <v>206</v>
      </c>
      <c r="Y103" s="163">
        <v>308</v>
      </c>
      <c r="Z103" s="164">
        <f t="shared" si="87"/>
        <v>0.49514563106796117</v>
      </c>
      <c r="AA103" s="165">
        <f t="shared" si="80"/>
        <v>0.83333333333333326</v>
      </c>
      <c r="AB103" s="164">
        <f t="shared" si="88"/>
        <v>8.5910101772788421E-5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1428</v>
      </c>
      <c r="D104" s="169">
        <f t="shared" si="89"/>
        <v>306</v>
      </c>
      <c r="E104" s="169">
        <f t="shared" si="89"/>
        <v>0</v>
      </c>
      <c r="F104" s="169">
        <f t="shared" si="89"/>
        <v>392</v>
      </c>
      <c r="G104" s="169">
        <f t="shared" si="89"/>
        <v>601</v>
      </c>
      <c r="H104" s="169">
        <f t="shared" si="89"/>
        <v>667</v>
      </c>
      <c r="I104" s="170">
        <f t="shared" si="81"/>
        <v>0.10981697171381022</v>
      </c>
      <c r="J104" s="171">
        <f t="shared" si="82"/>
        <v>-0.53291316526610644</v>
      </c>
      <c r="K104" s="170">
        <f t="shared" si="83"/>
        <v>1.0599768934572251E-3</v>
      </c>
      <c r="L104" s="169">
        <f t="shared" ref="L104:Q104" si="90">L96-SUM(L97:L103)</f>
        <v>4035</v>
      </c>
      <c r="M104" s="169">
        <f t="shared" si="90"/>
        <v>1198</v>
      </c>
      <c r="N104" s="169">
        <f t="shared" si="90"/>
        <v>0</v>
      </c>
      <c r="O104" s="169">
        <f t="shared" si="90"/>
        <v>2880</v>
      </c>
      <c r="P104" s="169">
        <f t="shared" si="90"/>
        <v>4564</v>
      </c>
      <c r="Q104" s="169">
        <f t="shared" si="90"/>
        <v>5939</v>
      </c>
      <c r="R104" s="170">
        <f t="shared" si="84"/>
        <v>0.30127081507449605</v>
      </c>
      <c r="S104" s="171">
        <f t="shared" si="85"/>
        <v>0.47187112763320949</v>
      </c>
      <c r="T104" s="170">
        <f t="shared" si="86"/>
        <v>2.0092128107868914E-3</v>
      </c>
      <c r="U104" s="169">
        <f>U96-SUM(U97:U103)</f>
        <v>5463</v>
      </c>
      <c r="V104" s="169">
        <f>V96-SUM(V97:V103)</f>
        <v>2754</v>
      </c>
      <c r="W104" s="169">
        <f>W96-SUM(W97:W103)</f>
        <v>4992</v>
      </c>
      <c r="X104" s="169">
        <f>X96-SUM(X97:X103)</f>
        <v>6208</v>
      </c>
      <c r="Y104" s="169">
        <f>Y96-SUM(Y97:Y103)</f>
        <v>6606</v>
      </c>
      <c r="Z104" s="170">
        <f t="shared" si="87"/>
        <v>6.4110824742268147E-2</v>
      </c>
      <c r="AA104" s="171">
        <f t="shared" si="80"/>
        <v>0.20922570016474462</v>
      </c>
      <c r="AB104" s="170">
        <f t="shared" si="88"/>
        <v>1.8426043256851959E-3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70163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70163</v>
      </c>
      <c r="V106" s="176">
        <f>V107+V110</f>
        <v>73838</v>
      </c>
      <c r="W106" s="176">
        <f>W107+W110</f>
        <v>142029</v>
      </c>
      <c r="X106" s="176">
        <f>X107+X110</f>
        <v>186898</v>
      </c>
      <c r="Y106" s="176">
        <f>Y107+Y110</f>
        <v>175551</v>
      </c>
      <c r="Z106" s="177">
        <f>IFERROR(Y106/X106-1,"-")</f>
        <v>-6.0712260163297671E-2</v>
      </c>
      <c r="AA106" s="177">
        <f t="shared" ref="AA106:AA118" si="93">IFERROR(Y106/U106-1,"-")</f>
        <v>1.5020452375183502</v>
      </c>
      <c r="AB106" s="177">
        <f>Y106/Y$8</f>
        <v>4.8966247650372663E-2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14754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14754</v>
      </c>
      <c r="V107" s="158">
        <v>34632</v>
      </c>
      <c r="W107" s="158">
        <v>35155</v>
      </c>
      <c r="X107" s="158">
        <v>42777</v>
      </c>
      <c r="Y107" s="158">
        <v>38573</v>
      </c>
      <c r="Z107" s="159">
        <f>IFERROR(Y107/X107-1,"-")</f>
        <v>-9.8277111531897998E-2</v>
      </c>
      <c r="AA107" s="160">
        <f t="shared" si="93"/>
        <v>1.6144096516198996</v>
      </c>
      <c r="AB107" s="159">
        <f>Y107/Y$8</f>
        <v>1.0759124531434312E-2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2706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2706</v>
      </c>
      <c r="V108" s="163">
        <v>17889</v>
      </c>
      <c r="W108" s="163">
        <v>9838</v>
      </c>
      <c r="X108" s="163">
        <v>13530</v>
      </c>
      <c r="Y108" s="163">
        <v>11111</v>
      </c>
      <c r="Z108" s="164">
        <f>IFERROR(Y108/X108-1,"-")</f>
        <v>-0.17878787878787883</v>
      </c>
      <c r="AA108" s="165">
        <f t="shared" si="93"/>
        <v>3.1060606060606064</v>
      </c>
      <c r="AB108" s="164">
        <f>Y108/Y$8</f>
        <v>3.0991790285631563E-3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12048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12048</v>
      </c>
      <c r="V109" s="163">
        <v>16743</v>
      </c>
      <c r="W109" s="163">
        <v>25317</v>
      </c>
      <c r="X109" s="163">
        <v>29247</v>
      </c>
      <c r="Y109" s="163">
        <v>27462</v>
      </c>
      <c r="Z109" s="164">
        <f>IFERROR(Y109/X109-1,"-")</f>
        <v>-6.1031900707764875E-2</v>
      </c>
      <c r="AA109" s="165">
        <f t="shared" si="93"/>
        <v>1.279382470119522</v>
      </c>
      <c r="AB109" s="164">
        <f>Y109/Y$8</f>
        <v>7.6599455028711549E-3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55409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55409</v>
      </c>
      <c r="V110" s="158">
        <v>39206</v>
      </c>
      <c r="W110" s="158">
        <v>106874</v>
      </c>
      <c r="X110" s="158">
        <v>144121</v>
      </c>
      <c r="Y110" s="158">
        <v>136978</v>
      </c>
      <c r="Z110" s="159">
        <f>IFERROR(Y110/X110-1,"-")</f>
        <v>-4.9562520382178898E-2</v>
      </c>
      <c r="AA110" s="160">
        <f t="shared" si="93"/>
        <v>1.4721254669818982</v>
      </c>
      <c r="AB110" s="159">
        <f>Y110/Y$8</f>
        <v>3.8207123118938355E-2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31174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31174</v>
      </c>
      <c r="V111" s="163">
        <v>14924</v>
      </c>
      <c r="W111" s="163">
        <v>65016</v>
      </c>
      <c r="X111" s="163">
        <v>96402</v>
      </c>
      <c r="Y111" s="163">
        <v>85963</v>
      </c>
      <c r="Z111" s="164">
        <f t="shared" ref="Z111:Z118" si="100">IFERROR(Y111/X111-1,"-")</f>
        <v>-0.10828613514242447</v>
      </c>
      <c r="AA111" s="165">
        <f t="shared" si="93"/>
        <v>1.7575222942195419</v>
      </c>
      <c r="AB111" s="164">
        <f t="shared" ref="AB111:AB118" si="101">Y111/Y$8</f>
        <v>2.3977565190565622E-2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3683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3683</v>
      </c>
      <c r="V112" s="163">
        <v>5414</v>
      </c>
      <c r="W112" s="163">
        <v>4475</v>
      </c>
      <c r="X112" s="163">
        <v>5824</v>
      </c>
      <c r="Y112" s="163">
        <v>5696</v>
      </c>
      <c r="Z112" s="164">
        <f t="shared" si="100"/>
        <v>-2.1978021978022011E-2</v>
      </c>
      <c r="AA112" s="165">
        <f t="shared" si="93"/>
        <v>0.54656530002715176</v>
      </c>
      <c r="AB112" s="164">
        <f t="shared" si="101"/>
        <v>1.5887790249928663E-3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8493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8493</v>
      </c>
      <c r="V113" s="163">
        <v>4920</v>
      </c>
      <c r="W113" s="163">
        <v>7171</v>
      </c>
      <c r="X113" s="163">
        <v>10604</v>
      </c>
      <c r="Y113" s="163">
        <v>10822</v>
      </c>
      <c r="Z113" s="164">
        <f t="shared" si="100"/>
        <v>2.0558279894379528E-2</v>
      </c>
      <c r="AA113" s="165">
        <f t="shared" si="93"/>
        <v>0.2742258330389733</v>
      </c>
      <c r="AB113" s="164">
        <f t="shared" si="101"/>
        <v>3.0185685759257022E-3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916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916</v>
      </c>
      <c r="V114" s="163">
        <v>2650</v>
      </c>
      <c r="W114" s="163">
        <v>4742</v>
      </c>
      <c r="X114" s="163">
        <v>4787</v>
      </c>
      <c r="Y114" s="163">
        <v>4724</v>
      </c>
      <c r="Z114" s="164">
        <f t="shared" si="100"/>
        <v>-1.3160643409233286E-2</v>
      </c>
      <c r="AA114" s="165">
        <f t="shared" si="93"/>
        <v>4.1572052401746724</v>
      </c>
      <c r="AB114" s="164">
        <f t="shared" si="101"/>
        <v>1.3176601323852354E-3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2544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2544</v>
      </c>
      <c r="V115" s="163">
        <v>3166</v>
      </c>
      <c r="W115" s="163">
        <v>3767</v>
      </c>
      <c r="X115" s="163">
        <v>4010</v>
      </c>
      <c r="Y115" s="163">
        <v>3847</v>
      </c>
      <c r="Z115" s="164">
        <f t="shared" si="100"/>
        <v>-4.0648379052369066E-2</v>
      </c>
      <c r="AA115" s="165">
        <f t="shared" si="93"/>
        <v>0.51218553459119498</v>
      </c>
      <c r="AB115" s="164">
        <f t="shared" si="101"/>
        <v>1.0730394854542762E-3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268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268</v>
      </c>
      <c r="V116" s="163">
        <v>112</v>
      </c>
      <c r="W116" s="163">
        <v>839</v>
      </c>
      <c r="X116" s="163">
        <v>884</v>
      </c>
      <c r="Y116" s="163">
        <v>877</v>
      </c>
      <c r="Z116" s="164">
        <f t="shared" si="100"/>
        <v>-7.9185520361990669E-3</v>
      </c>
      <c r="AA116" s="165">
        <f t="shared" si="93"/>
        <v>2.2723880597014925</v>
      </c>
      <c r="AB116" s="164">
        <f t="shared" si="101"/>
        <v>2.4462064693095924E-4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744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744</v>
      </c>
      <c r="V117" s="163">
        <v>82</v>
      </c>
      <c r="W117" s="163">
        <v>689</v>
      </c>
      <c r="X117" s="163">
        <v>435</v>
      </c>
      <c r="Y117" s="163">
        <v>1083</v>
      </c>
      <c r="Z117" s="164">
        <f t="shared" si="100"/>
        <v>1.489655172413793</v>
      </c>
      <c r="AA117" s="165">
        <f t="shared" si="93"/>
        <v>0.45564516129032251</v>
      </c>
      <c r="AB117" s="164">
        <f t="shared" si="101"/>
        <v>3.0208000071405797E-4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7587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7587</v>
      </c>
      <c r="V118" s="169">
        <f>V110-SUM(V111:V117)</f>
        <v>7938</v>
      </c>
      <c r="W118" s="169">
        <f>W110-SUM(W111:W117)</f>
        <v>20175</v>
      </c>
      <c r="X118" s="169">
        <f>X110-SUM(X111:X117)</f>
        <v>21175</v>
      </c>
      <c r="Y118" s="169">
        <f>Y110-SUM(Y111:Y117)</f>
        <v>23966</v>
      </c>
      <c r="Z118" s="170">
        <f t="shared" si="100"/>
        <v>0.13180637544273899</v>
      </c>
      <c r="AA118" s="171">
        <f t="shared" si="93"/>
        <v>2.1588243047317781</v>
      </c>
      <c r="AB118" s="170">
        <f t="shared" si="101"/>
        <v>6.6848100619696345E-3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88113</v>
      </c>
      <c r="D120" s="176">
        <f t="shared" si="104"/>
        <v>37585</v>
      </c>
      <c r="E120" s="176">
        <f t="shared" si="104"/>
        <v>46026</v>
      </c>
      <c r="F120" s="176">
        <f t="shared" si="104"/>
        <v>72456</v>
      </c>
      <c r="G120" s="176">
        <f t="shared" si="104"/>
        <v>77373</v>
      </c>
      <c r="H120" s="176">
        <f t="shared" si="104"/>
        <v>81394</v>
      </c>
      <c r="I120" s="177">
        <f>IFERROR(H120/G120-1,"-")</f>
        <v>5.1969033125250474E-2</v>
      </c>
      <c r="J120" s="177">
        <f>IFERROR(H120/C120-1,"-")</f>
        <v>-7.6254355202977964E-2</v>
      </c>
      <c r="K120" s="177">
        <f>H120/H$8</f>
        <v>0.12934896441687763</v>
      </c>
      <c r="L120" s="176">
        <f t="shared" ref="L120:Q120" si="105">L121+L124</f>
        <v>89694</v>
      </c>
      <c r="M120" s="176">
        <f t="shared" si="105"/>
        <v>38765</v>
      </c>
      <c r="N120" s="176">
        <f t="shared" si="105"/>
        <v>77294</v>
      </c>
      <c r="O120" s="176">
        <f t="shared" si="105"/>
        <v>107459</v>
      </c>
      <c r="P120" s="176">
        <f t="shared" si="105"/>
        <v>117492</v>
      </c>
      <c r="Q120" s="176">
        <f t="shared" si="105"/>
        <v>119763</v>
      </c>
      <c r="R120" s="177">
        <f>IFERROR(Q120/P120-1,"-")</f>
        <v>1.932897558982738E-2</v>
      </c>
      <c r="S120" s="177">
        <f>IFERROR(Q120/L120-1,"-")</f>
        <v>0.33523981537226577</v>
      </c>
      <c r="T120" s="177">
        <f>Q120/Q$8</f>
        <v>4.0516813244362772E-2</v>
      </c>
      <c r="U120" s="176">
        <f>U121+U124</f>
        <v>177807</v>
      </c>
      <c r="V120" s="176">
        <f>V121+V124</f>
        <v>123320</v>
      </c>
      <c r="W120" s="176">
        <f>W121+W124</f>
        <v>179915</v>
      </c>
      <c r="X120" s="176">
        <f>X121+X124</f>
        <v>194865</v>
      </c>
      <c r="Y120" s="176">
        <f>Y121+Y124</f>
        <v>201157</v>
      </c>
      <c r="Z120" s="177">
        <f>IFERROR(Y120/X120-1,"-")</f>
        <v>3.2289020604007845E-2</v>
      </c>
      <c r="AA120" s="177">
        <f t="shared" ref="AA120:AA132" si="106">IFERROR(Y120/U120-1,"-")</f>
        <v>0.13132216391930585</v>
      </c>
      <c r="AB120" s="177">
        <f>Y120/Y$8</f>
        <v>5.6108501111392206E-2</v>
      </c>
    </row>
    <row r="121" spans="1:28" x14ac:dyDescent="0.25">
      <c r="A121" s="56"/>
      <c r="B121" s="157" t="s">
        <v>97</v>
      </c>
      <c r="C121" s="158">
        <v>40748</v>
      </c>
      <c r="D121" s="158">
        <v>17927</v>
      </c>
      <c r="E121" s="158">
        <v>24940</v>
      </c>
      <c r="F121" s="158">
        <v>42019</v>
      </c>
      <c r="G121" s="158">
        <v>50974</v>
      </c>
      <c r="H121" s="158">
        <v>56488</v>
      </c>
      <c r="I121" s="159">
        <f>IFERROR(H121/G121-1,"-")</f>
        <v>0.1081727939733983</v>
      </c>
      <c r="J121" s="160">
        <f>IFERROR(H121/C121-1,"-")</f>
        <v>0.38627662707372146</v>
      </c>
      <c r="K121" s="159">
        <f>H121/H$8</f>
        <v>8.976907759761879E-2</v>
      </c>
      <c r="L121" s="158">
        <v>57666</v>
      </c>
      <c r="M121" s="158">
        <v>25121</v>
      </c>
      <c r="N121" s="158">
        <v>56542</v>
      </c>
      <c r="O121" s="158">
        <v>68386</v>
      </c>
      <c r="P121" s="158">
        <v>71312</v>
      </c>
      <c r="Q121" s="158">
        <v>72098</v>
      </c>
      <c r="R121" s="159">
        <f>IFERROR(Q121/P121-1,"-")</f>
        <v>1.1021987884227036E-2</v>
      </c>
      <c r="S121" s="160">
        <f>IFERROR(Q121/L121-1,"-")</f>
        <v>0.25026878923455764</v>
      </c>
      <c r="T121" s="159">
        <f>Q121/Q$8</f>
        <v>2.4391349592879828E-2</v>
      </c>
      <c r="U121" s="158">
        <v>98414</v>
      </c>
      <c r="V121" s="158">
        <v>81482</v>
      </c>
      <c r="W121" s="158">
        <v>110405</v>
      </c>
      <c r="X121" s="158">
        <v>122286</v>
      </c>
      <c r="Y121" s="158">
        <v>128586</v>
      </c>
      <c r="Z121" s="159">
        <f>IFERROR(Y121/X121-1,"-")</f>
        <v>5.1518571218291509E-2</v>
      </c>
      <c r="AA121" s="160">
        <f t="shared" si="106"/>
        <v>0.30658239681346156</v>
      </c>
      <c r="AB121" s="159">
        <f>Y121/Y$8</f>
        <v>3.5866351774531728E-2</v>
      </c>
    </row>
    <row r="122" spans="1:28" x14ac:dyDescent="0.25">
      <c r="A122" s="56"/>
      <c r="B122" s="162" t="s">
        <v>103</v>
      </c>
      <c r="C122" s="163">
        <v>20221</v>
      </c>
      <c r="D122" s="163">
        <v>8497</v>
      </c>
      <c r="E122" s="163">
        <v>11920</v>
      </c>
      <c r="F122" s="163">
        <v>24274</v>
      </c>
      <c r="G122" s="163">
        <v>23969</v>
      </c>
      <c r="H122" s="163">
        <v>32986</v>
      </c>
      <c r="I122" s="164">
        <f>IFERROR(H122/G122-1,"-")</f>
        <v>0.37619425090742209</v>
      </c>
      <c r="J122" s="165">
        <f>IFERROR(H122/C122-1,"-")</f>
        <v>0.63127441768458525</v>
      </c>
      <c r="K122" s="164">
        <f>H122/H$8</f>
        <v>5.2420386518110984E-2</v>
      </c>
      <c r="L122" s="163">
        <v>29711</v>
      </c>
      <c r="M122" s="163">
        <v>10988</v>
      </c>
      <c r="N122" s="163">
        <v>29583</v>
      </c>
      <c r="O122" s="163">
        <v>33031</v>
      </c>
      <c r="P122" s="163">
        <v>31747</v>
      </c>
      <c r="Q122" s="163">
        <v>29471</v>
      </c>
      <c r="R122" s="164">
        <f>IFERROR(Q122/P122-1,"-")</f>
        <v>-7.1691813399691329E-2</v>
      </c>
      <c r="S122" s="165">
        <f>IFERROR(Q122/L122-1,"-")</f>
        <v>-8.0778162969943335E-3</v>
      </c>
      <c r="T122" s="164">
        <f>Q122/Q$8</f>
        <v>9.9702830016333531E-3</v>
      </c>
      <c r="U122" s="163">
        <v>49932</v>
      </c>
      <c r="V122" s="163">
        <v>41503</v>
      </c>
      <c r="W122" s="163">
        <v>57305</v>
      </c>
      <c r="X122" s="163">
        <v>55716</v>
      </c>
      <c r="Y122" s="163">
        <v>62457</v>
      </c>
      <c r="Z122" s="164">
        <f>IFERROR(Y122/X122-1,"-")</f>
        <v>0.12098858496661635</v>
      </c>
      <c r="AA122" s="165">
        <f t="shared" si="106"/>
        <v>0.25084114395577983</v>
      </c>
      <c r="AB122" s="164">
        <f>Y122/Y$8</f>
        <v>1.7421062423451449E-2</v>
      </c>
    </row>
    <row r="123" spans="1:28" x14ac:dyDescent="0.25">
      <c r="A123" s="56"/>
      <c r="B123" s="162" t="s">
        <v>100</v>
      </c>
      <c r="C123" s="163">
        <v>20527</v>
      </c>
      <c r="D123" s="163">
        <v>9430</v>
      </c>
      <c r="E123" s="163">
        <v>13020</v>
      </c>
      <c r="F123" s="163">
        <v>17745</v>
      </c>
      <c r="G123" s="163">
        <v>27005</v>
      </c>
      <c r="H123" s="163">
        <v>23502</v>
      </c>
      <c r="I123" s="164">
        <f>IFERROR(H123/G123-1,"-")</f>
        <v>-0.12971671912608773</v>
      </c>
      <c r="J123" s="165">
        <f>IFERROR(H123/C123-1,"-")</f>
        <v>0.14493106640035069</v>
      </c>
      <c r="K123" s="164">
        <f>H123/H$8</f>
        <v>3.7348691079507799E-2</v>
      </c>
      <c r="L123" s="163">
        <v>27955</v>
      </c>
      <c r="M123" s="163">
        <v>14133</v>
      </c>
      <c r="N123" s="163">
        <v>26959</v>
      </c>
      <c r="O123" s="163">
        <v>35355</v>
      </c>
      <c r="P123" s="163">
        <v>39565</v>
      </c>
      <c r="Q123" s="163">
        <v>42627</v>
      </c>
      <c r="R123" s="164">
        <f>IFERROR(Q123/P123-1,"-")</f>
        <v>7.7391634019967182E-2</v>
      </c>
      <c r="S123" s="165">
        <f>IFERROR(Q123/L123-1,"-")</f>
        <v>0.52484349847969947</v>
      </c>
      <c r="T123" s="164">
        <f>Q123/Q$8</f>
        <v>1.4421066591246477E-2</v>
      </c>
      <c r="U123" s="163">
        <v>48482</v>
      </c>
      <c r="V123" s="163">
        <v>39979</v>
      </c>
      <c r="W123" s="163">
        <v>53100</v>
      </c>
      <c r="X123" s="163">
        <v>66570</v>
      </c>
      <c r="Y123" s="163">
        <v>66129</v>
      </c>
      <c r="Z123" s="164">
        <f>IFERROR(Y123/X123-1,"-")</f>
        <v>-6.6246056782334195E-3</v>
      </c>
      <c r="AA123" s="165">
        <f t="shared" si="106"/>
        <v>0.36399075945711812</v>
      </c>
      <c r="AB123" s="164">
        <f>Y123/Y$8</f>
        <v>1.8445289351080276E-2</v>
      </c>
    </row>
    <row r="124" spans="1:28" x14ac:dyDescent="0.25">
      <c r="A124" s="56"/>
      <c r="B124" s="157" t="s">
        <v>107</v>
      </c>
      <c r="C124" s="158">
        <v>47365</v>
      </c>
      <c r="D124" s="158">
        <v>19658</v>
      </c>
      <c r="E124" s="158">
        <v>21086</v>
      </c>
      <c r="F124" s="158">
        <v>30437</v>
      </c>
      <c r="G124" s="158">
        <v>26399</v>
      </c>
      <c r="H124" s="158">
        <v>24906</v>
      </c>
      <c r="I124" s="159">
        <f>IFERROR(H124/G124-1,"-")</f>
        <v>-5.6555172544414556E-2</v>
      </c>
      <c r="J124" s="160">
        <f>IFERROR(H124/C124-1,"-")</f>
        <v>-0.47416868996094164</v>
      </c>
      <c r="K124" s="159">
        <f>H124/H$8</f>
        <v>3.9579886819258843E-2</v>
      </c>
      <c r="L124" s="158">
        <v>32028</v>
      </c>
      <c r="M124" s="158">
        <v>13644</v>
      </c>
      <c r="N124" s="158">
        <v>20752</v>
      </c>
      <c r="O124" s="158">
        <v>39073</v>
      </c>
      <c r="P124" s="158">
        <v>46180</v>
      </c>
      <c r="Q124" s="158">
        <v>47665</v>
      </c>
      <c r="R124" s="159">
        <f>IFERROR(Q124/P124-1,"-")</f>
        <v>3.2156777825898653E-2</v>
      </c>
      <c r="S124" s="160">
        <f>IFERROR(Q124/L124-1,"-")</f>
        <v>0.48822904958161617</v>
      </c>
      <c r="T124" s="159">
        <f>Q124/Q$8</f>
        <v>1.612546365148294E-2</v>
      </c>
      <c r="U124" s="158">
        <v>79393</v>
      </c>
      <c r="V124" s="158">
        <v>41838</v>
      </c>
      <c r="W124" s="158">
        <v>69510</v>
      </c>
      <c r="X124" s="158">
        <v>72579</v>
      </c>
      <c r="Y124" s="158">
        <v>72571</v>
      </c>
      <c r="Z124" s="159">
        <f>IFERROR(Y124/X124-1,"-")</f>
        <v>-1.1022472064925459E-4</v>
      </c>
      <c r="AA124" s="160">
        <f t="shared" si="106"/>
        <v>-8.5926970891640364E-2</v>
      </c>
      <c r="AB124" s="159">
        <f>Y124/Y$8</f>
        <v>2.0242149336860481E-2</v>
      </c>
    </row>
    <row r="125" spans="1:28" s="56" customFormat="1" x14ac:dyDescent="0.25">
      <c r="B125" s="162" t="s">
        <v>110</v>
      </c>
      <c r="C125" s="163">
        <v>2347</v>
      </c>
      <c r="D125" s="163">
        <v>1147</v>
      </c>
      <c r="E125" s="163">
        <v>349</v>
      </c>
      <c r="F125" s="163">
        <v>1970</v>
      </c>
      <c r="G125" s="163">
        <v>2635</v>
      </c>
      <c r="H125" s="163">
        <v>1913</v>
      </c>
      <c r="I125" s="164">
        <f t="shared" ref="I125:I132" si="107">IFERROR(H125/G125-1,"-")</f>
        <v>-0.2740037950664137</v>
      </c>
      <c r="J125" s="165">
        <f t="shared" ref="J125:J132" si="108">IFERROR(H125/C125-1,"-")</f>
        <v>-0.18491691521090758</v>
      </c>
      <c r="K125" s="164">
        <f t="shared" ref="K125:K132" si="109">H125/H$8</f>
        <v>3.0400836539485332E-3</v>
      </c>
      <c r="L125" s="163">
        <v>5963</v>
      </c>
      <c r="M125" s="163">
        <v>2020</v>
      </c>
      <c r="N125" s="163">
        <v>1586</v>
      </c>
      <c r="O125" s="163">
        <v>5717</v>
      </c>
      <c r="P125" s="163">
        <v>6811</v>
      </c>
      <c r="Q125" s="163">
        <v>6505</v>
      </c>
      <c r="R125" s="164">
        <f t="shared" ref="R125:R132" si="110">IFERROR(Q125/P125-1,"-")</f>
        <v>-4.4927323447364609E-2</v>
      </c>
      <c r="S125" s="165">
        <f t="shared" ref="S125:S132" si="111">IFERROR(Q125/L125-1,"-")</f>
        <v>9.0893845379842464E-2</v>
      </c>
      <c r="T125" s="164">
        <f t="shared" ref="T125:T132" si="112">Q125/Q$8</f>
        <v>2.2006952911548627E-3</v>
      </c>
      <c r="U125" s="163">
        <v>8310</v>
      </c>
      <c r="V125" s="163">
        <v>1935</v>
      </c>
      <c r="W125" s="163">
        <v>7687</v>
      </c>
      <c r="X125" s="163">
        <v>9446</v>
      </c>
      <c r="Y125" s="163">
        <v>8418</v>
      </c>
      <c r="Z125" s="164">
        <f t="shared" ref="Z125:Z132" si="113">IFERROR(Y125/X125-1,"-")</f>
        <v>-0.10882913402498418</v>
      </c>
      <c r="AA125" s="165">
        <f t="shared" si="106"/>
        <v>1.2996389891696714E-2</v>
      </c>
      <c r="AB125" s="164">
        <f t="shared" ref="AB125:AB132" si="114">Y125/Y$8</f>
        <v>2.3480234958549772E-3</v>
      </c>
    </row>
    <row r="126" spans="1:28" s="56" customFormat="1" x14ac:dyDescent="0.25">
      <c r="B126" s="162" t="s">
        <v>113</v>
      </c>
      <c r="C126" s="163">
        <v>3132</v>
      </c>
      <c r="D126" s="163">
        <v>1435</v>
      </c>
      <c r="E126" s="163">
        <v>1562</v>
      </c>
      <c r="F126" s="163">
        <v>2663</v>
      </c>
      <c r="G126" s="163">
        <v>3497</v>
      </c>
      <c r="H126" s="163">
        <v>3376</v>
      </c>
      <c r="I126" s="164">
        <f t="shared" si="107"/>
        <v>-3.4601086645696277E-2</v>
      </c>
      <c r="J126" s="165">
        <f t="shared" si="108"/>
        <v>7.7905491698595064E-2</v>
      </c>
      <c r="K126" s="164">
        <f t="shared" si="109"/>
        <v>5.3650404682332713E-3</v>
      </c>
      <c r="L126" s="163">
        <v>4134</v>
      </c>
      <c r="M126" s="163">
        <v>1902</v>
      </c>
      <c r="N126" s="163">
        <v>2864</v>
      </c>
      <c r="O126" s="163">
        <v>4835</v>
      </c>
      <c r="P126" s="163">
        <v>6578</v>
      </c>
      <c r="Q126" s="163">
        <v>6228</v>
      </c>
      <c r="R126" s="164">
        <f t="shared" si="110"/>
        <v>-5.3207661903314052E-2</v>
      </c>
      <c r="S126" s="165">
        <f t="shared" si="111"/>
        <v>0.50653120464441215</v>
      </c>
      <c r="T126" s="164">
        <f t="shared" si="112"/>
        <v>2.1069839005860851E-3</v>
      </c>
      <c r="U126" s="163">
        <v>7266</v>
      </c>
      <c r="V126" s="163">
        <v>4426</v>
      </c>
      <c r="W126" s="163">
        <v>7498</v>
      </c>
      <c r="X126" s="163">
        <v>10075</v>
      </c>
      <c r="Y126" s="163">
        <v>9604</v>
      </c>
      <c r="Z126" s="164">
        <f t="shared" si="113"/>
        <v>-4.6749379652605505E-2</v>
      </c>
      <c r="AA126" s="165">
        <f t="shared" si="106"/>
        <v>0.32177263969171488</v>
      </c>
      <c r="AB126" s="164">
        <f t="shared" si="114"/>
        <v>2.6788331734605843E-3</v>
      </c>
    </row>
    <row r="127" spans="1:28" x14ac:dyDescent="0.25">
      <c r="A127" s="56"/>
      <c r="B127" s="162" t="s">
        <v>116</v>
      </c>
      <c r="C127" s="163">
        <v>2454</v>
      </c>
      <c r="D127" s="163">
        <v>1093</v>
      </c>
      <c r="E127" s="163">
        <v>1580</v>
      </c>
      <c r="F127" s="163">
        <v>2017</v>
      </c>
      <c r="G127" s="163">
        <v>2372</v>
      </c>
      <c r="H127" s="163">
        <v>2133</v>
      </c>
      <c r="I127" s="164">
        <f t="shared" si="107"/>
        <v>-0.1007588532883642</v>
      </c>
      <c r="J127" s="165">
        <f t="shared" si="108"/>
        <v>-0.13080684596577019</v>
      </c>
      <c r="K127" s="164">
        <f t="shared" si="109"/>
        <v>3.3897012200063883E-3</v>
      </c>
      <c r="L127" s="163">
        <v>3032</v>
      </c>
      <c r="M127" s="163">
        <v>1330</v>
      </c>
      <c r="N127" s="163">
        <v>3936</v>
      </c>
      <c r="O127" s="163">
        <v>4520</v>
      </c>
      <c r="P127" s="163">
        <v>4675</v>
      </c>
      <c r="Q127" s="163">
        <v>4790</v>
      </c>
      <c r="R127" s="164">
        <f t="shared" si="110"/>
        <v>2.4598930481283476E-2</v>
      </c>
      <c r="S127" s="165">
        <f t="shared" si="111"/>
        <v>0.57981530343007925</v>
      </c>
      <c r="T127" s="164">
        <f t="shared" si="112"/>
        <v>1.6204966094745261E-3</v>
      </c>
      <c r="U127" s="163">
        <v>5486</v>
      </c>
      <c r="V127" s="163">
        <v>5516</v>
      </c>
      <c r="W127" s="163">
        <v>6537</v>
      </c>
      <c r="X127" s="163">
        <v>7047</v>
      </c>
      <c r="Y127" s="163">
        <v>6923</v>
      </c>
      <c r="Z127" s="164">
        <f t="shared" si="113"/>
        <v>-1.759614020150424E-2</v>
      </c>
      <c r="AA127" s="165">
        <f t="shared" si="106"/>
        <v>0.26193948231862918</v>
      </c>
      <c r="AB127" s="164">
        <f t="shared" si="114"/>
        <v>1.9310247875747215E-3</v>
      </c>
    </row>
    <row r="128" spans="1:28" x14ac:dyDescent="0.25">
      <c r="A128" s="56"/>
      <c r="B128" s="162" t="s">
        <v>123</v>
      </c>
      <c r="C128" s="163">
        <v>620</v>
      </c>
      <c r="D128" s="163">
        <v>315</v>
      </c>
      <c r="E128" s="163">
        <v>233</v>
      </c>
      <c r="F128" s="163">
        <v>627</v>
      </c>
      <c r="G128" s="163">
        <v>540</v>
      </c>
      <c r="H128" s="163">
        <v>467</v>
      </c>
      <c r="I128" s="164">
        <f t="shared" si="107"/>
        <v>-0.13518518518518519</v>
      </c>
      <c r="J128" s="165">
        <f t="shared" si="108"/>
        <v>-0.24677419354838714</v>
      </c>
      <c r="K128" s="164">
        <f t="shared" si="109"/>
        <v>7.4214274249553836E-4</v>
      </c>
      <c r="L128" s="163">
        <v>706</v>
      </c>
      <c r="M128" s="163">
        <v>309</v>
      </c>
      <c r="N128" s="163">
        <v>600</v>
      </c>
      <c r="O128" s="163">
        <v>1350</v>
      </c>
      <c r="P128" s="163">
        <v>1512</v>
      </c>
      <c r="Q128" s="163">
        <v>1346</v>
      </c>
      <c r="R128" s="164">
        <f t="shared" si="110"/>
        <v>-0.10978835978835977</v>
      </c>
      <c r="S128" s="165">
        <f t="shared" si="111"/>
        <v>0.90651558073654392</v>
      </c>
      <c r="T128" s="164">
        <f t="shared" si="112"/>
        <v>4.5536293034503382E-4</v>
      </c>
      <c r="U128" s="163">
        <v>1326</v>
      </c>
      <c r="V128" s="163">
        <v>833</v>
      </c>
      <c r="W128" s="163">
        <v>1977</v>
      </c>
      <c r="X128" s="163">
        <v>2052</v>
      </c>
      <c r="Y128" s="163">
        <v>1813</v>
      </c>
      <c r="Z128" s="164">
        <f t="shared" si="113"/>
        <v>-0.1164717348927875</v>
      </c>
      <c r="AA128" s="165">
        <f t="shared" si="106"/>
        <v>0.36726998491704377</v>
      </c>
      <c r="AB128" s="164">
        <f t="shared" si="114"/>
        <v>5.0569809907164093E-4</v>
      </c>
    </row>
    <row r="129" spans="1:28" x14ac:dyDescent="0.25">
      <c r="A129" s="56"/>
      <c r="B129" s="162" t="s">
        <v>119</v>
      </c>
      <c r="C129" s="163">
        <v>511</v>
      </c>
      <c r="D129" s="163">
        <v>261</v>
      </c>
      <c r="E129" s="163">
        <v>172</v>
      </c>
      <c r="F129" s="163">
        <v>471</v>
      </c>
      <c r="G129" s="163">
        <v>396</v>
      </c>
      <c r="H129" s="163">
        <v>425</v>
      </c>
      <c r="I129" s="164">
        <f t="shared" si="107"/>
        <v>7.3232323232323315E-2</v>
      </c>
      <c r="J129" s="165">
        <f t="shared" si="108"/>
        <v>-0.16829745596868884</v>
      </c>
      <c r="K129" s="164">
        <f t="shared" si="109"/>
        <v>6.7539757079358416E-4</v>
      </c>
      <c r="L129" s="163">
        <v>625</v>
      </c>
      <c r="M129" s="163">
        <v>364</v>
      </c>
      <c r="N129" s="163">
        <v>583</v>
      </c>
      <c r="O129" s="163">
        <v>902</v>
      </c>
      <c r="P129" s="163">
        <v>1037</v>
      </c>
      <c r="Q129" s="163">
        <v>1121</v>
      </c>
      <c r="R129" s="164">
        <f t="shared" si="110"/>
        <v>8.1002892960462924E-2</v>
      </c>
      <c r="S129" s="165">
        <f t="shared" si="111"/>
        <v>0.79360000000000008</v>
      </c>
      <c r="T129" s="164">
        <f t="shared" si="112"/>
        <v>3.7924356977472726E-4</v>
      </c>
      <c r="U129" s="163">
        <v>1136</v>
      </c>
      <c r="V129" s="163">
        <v>755</v>
      </c>
      <c r="W129" s="163">
        <v>1373</v>
      </c>
      <c r="X129" s="163">
        <v>1433</v>
      </c>
      <c r="Y129" s="163">
        <v>1546</v>
      </c>
      <c r="Z129" s="164">
        <f t="shared" si="113"/>
        <v>7.8855547801814474E-2</v>
      </c>
      <c r="AA129" s="165">
        <f t="shared" si="106"/>
        <v>0.3609154929577465</v>
      </c>
      <c r="AB129" s="164">
        <f t="shared" si="114"/>
        <v>4.3122408227510032E-4</v>
      </c>
    </row>
    <row r="130" spans="1:28" x14ac:dyDescent="0.25">
      <c r="A130" s="56"/>
      <c r="B130" s="162" t="s">
        <v>128</v>
      </c>
      <c r="C130" s="163">
        <v>356</v>
      </c>
      <c r="D130" s="163">
        <v>176</v>
      </c>
      <c r="E130" s="163">
        <v>47</v>
      </c>
      <c r="F130" s="163">
        <v>176</v>
      </c>
      <c r="G130" s="163">
        <v>171</v>
      </c>
      <c r="H130" s="163">
        <v>178</v>
      </c>
      <c r="I130" s="164">
        <f t="shared" si="107"/>
        <v>4.0935672514619936E-2</v>
      </c>
      <c r="J130" s="165">
        <f t="shared" si="108"/>
        <v>-0.5</v>
      </c>
      <c r="K130" s="164">
        <f t="shared" si="109"/>
        <v>2.8287239435590116E-4</v>
      </c>
      <c r="L130" s="163">
        <v>880</v>
      </c>
      <c r="M130" s="163">
        <v>476</v>
      </c>
      <c r="N130" s="163">
        <v>160</v>
      </c>
      <c r="O130" s="163">
        <v>609</v>
      </c>
      <c r="P130" s="163">
        <v>805</v>
      </c>
      <c r="Q130" s="163">
        <v>880</v>
      </c>
      <c r="R130" s="164">
        <f t="shared" si="110"/>
        <v>9.3167701863354102E-2</v>
      </c>
      <c r="S130" s="165">
        <f t="shared" si="111"/>
        <v>0</v>
      </c>
      <c r="T130" s="164">
        <f t="shared" si="112"/>
        <v>2.9771127689719895E-4</v>
      </c>
      <c r="U130" s="163">
        <v>1236</v>
      </c>
      <c r="V130" s="163">
        <v>207</v>
      </c>
      <c r="W130" s="163">
        <v>785</v>
      </c>
      <c r="X130" s="163">
        <v>976</v>
      </c>
      <c r="Y130" s="163">
        <v>1058</v>
      </c>
      <c r="Z130" s="164">
        <f t="shared" si="113"/>
        <v>8.4016393442623016E-2</v>
      </c>
      <c r="AA130" s="165">
        <f t="shared" si="106"/>
        <v>-0.14401294498381878</v>
      </c>
      <c r="AB130" s="164">
        <f t="shared" si="114"/>
        <v>2.9510677816756544E-4</v>
      </c>
    </row>
    <row r="131" spans="1:28" x14ac:dyDescent="0.25">
      <c r="A131" s="56"/>
      <c r="B131" s="162" t="s">
        <v>131</v>
      </c>
      <c r="C131" s="163">
        <v>360</v>
      </c>
      <c r="D131" s="163">
        <v>172</v>
      </c>
      <c r="E131" s="163">
        <v>101</v>
      </c>
      <c r="F131" s="163">
        <v>175</v>
      </c>
      <c r="G131" s="163">
        <v>296</v>
      </c>
      <c r="H131" s="163">
        <v>231</v>
      </c>
      <c r="I131" s="164">
        <f t="shared" si="107"/>
        <v>-0.21959459459459463</v>
      </c>
      <c r="J131" s="165">
        <f t="shared" si="108"/>
        <v>-0.35833333333333328</v>
      </c>
      <c r="K131" s="164">
        <f t="shared" si="109"/>
        <v>3.6709844436074812E-4</v>
      </c>
      <c r="L131" s="163">
        <v>1583</v>
      </c>
      <c r="M131" s="163">
        <v>858</v>
      </c>
      <c r="N131" s="163">
        <v>257</v>
      </c>
      <c r="O131" s="163">
        <v>1091</v>
      </c>
      <c r="P131" s="163">
        <v>1510</v>
      </c>
      <c r="Q131" s="163">
        <v>1424</v>
      </c>
      <c r="R131" s="164">
        <f t="shared" si="110"/>
        <v>-5.695364238410594E-2</v>
      </c>
      <c r="S131" s="165">
        <f t="shared" si="111"/>
        <v>-0.10044219835754897</v>
      </c>
      <c r="T131" s="164">
        <f t="shared" si="112"/>
        <v>4.8175097534274009E-4</v>
      </c>
      <c r="U131" s="163">
        <v>1943</v>
      </c>
      <c r="V131" s="163">
        <v>358</v>
      </c>
      <c r="W131" s="163">
        <v>1266</v>
      </c>
      <c r="X131" s="163">
        <v>1806</v>
      </c>
      <c r="Y131" s="163">
        <v>1655</v>
      </c>
      <c r="Z131" s="164">
        <f t="shared" si="113"/>
        <v>-8.3610188261351026E-2</v>
      </c>
      <c r="AA131" s="165">
        <f t="shared" si="106"/>
        <v>-0.14822439526505404</v>
      </c>
      <c r="AB131" s="164">
        <f t="shared" si="114"/>
        <v>4.6162733257780789E-4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37585</v>
      </c>
      <c r="D132" s="169">
        <f t="shared" si="115"/>
        <v>15059</v>
      </c>
      <c r="E132" s="169">
        <f t="shared" si="115"/>
        <v>17042</v>
      </c>
      <c r="F132" s="169">
        <f t="shared" si="115"/>
        <v>22338</v>
      </c>
      <c r="G132" s="169">
        <f t="shared" si="115"/>
        <v>16492</v>
      </c>
      <c r="H132" s="169">
        <f t="shared" si="115"/>
        <v>16183</v>
      </c>
      <c r="I132" s="170">
        <f t="shared" si="107"/>
        <v>-1.873635702158627E-2</v>
      </c>
      <c r="J132" s="171">
        <f t="shared" si="108"/>
        <v>-0.56942929360117067</v>
      </c>
      <c r="K132" s="170">
        <f t="shared" si="109"/>
        <v>2.5717550325064877E-2</v>
      </c>
      <c r="L132" s="169">
        <f t="shared" ref="L132:Q132" si="116">L124-SUM(L125:L131)</f>
        <v>15105</v>
      </c>
      <c r="M132" s="169">
        <f t="shared" si="116"/>
        <v>6385</v>
      </c>
      <c r="N132" s="169">
        <f t="shared" si="116"/>
        <v>10766</v>
      </c>
      <c r="O132" s="169">
        <f t="shared" si="116"/>
        <v>20049</v>
      </c>
      <c r="P132" s="169">
        <f t="shared" si="116"/>
        <v>23252</v>
      </c>
      <c r="Q132" s="169">
        <f t="shared" si="116"/>
        <v>25371</v>
      </c>
      <c r="R132" s="170">
        <f t="shared" si="110"/>
        <v>9.1131945639084888E-2</v>
      </c>
      <c r="S132" s="171">
        <f t="shared" si="111"/>
        <v>0.67964250248262159</v>
      </c>
      <c r="T132" s="170">
        <f t="shared" si="112"/>
        <v>8.5832190979077665E-3</v>
      </c>
      <c r="U132" s="169">
        <f>U124-SUM(U125:U131)</f>
        <v>52690</v>
      </c>
      <c r="V132" s="169">
        <f>V124-SUM(V125:V131)</f>
        <v>27808</v>
      </c>
      <c r="W132" s="169">
        <f>W124-SUM(W125:W131)</f>
        <v>42387</v>
      </c>
      <c r="X132" s="169">
        <f>X124-SUM(X125:X131)</f>
        <v>39744</v>
      </c>
      <c r="Y132" s="169">
        <f>Y124-SUM(Y125:Y131)</f>
        <v>41554</v>
      </c>
      <c r="Z132" s="170">
        <f t="shared" si="113"/>
        <v>4.5541465378421853E-2</v>
      </c>
      <c r="AA132" s="171">
        <f t="shared" si="106"/>
        <v>-0.21134940216359843</v>
      </c>
      <c r="AB132" s="170">
        <f t="shared" si="114"/>
        <v>1.1590611587878085E-2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24648</v>
      </c>
      <c r="D134" s="176">
        <f t="shared" si="117"/>
        <v>9862</v>
      </c>
      <c r="E134" s="176">
        <f t="shared" si="117"/>
        <v>16912</v>
      </c>
      <c r="F134" s="176">
        <f t="shared" si="117"/>
        <v>40797</v>
      </c>
      <c r="G134" s="176">
        <f t="shared" si="117"/>
        <v>40726</v>
      </c>
      <c r="H134" s="176">
        <f t="shared" si="117"/>
        <v>44646</v>
      </c>
      <c r="I134" s="177">
        <f>IFERROR(H134/G134-1,"-")</f>
        <v>9.6253007906497157E-2</v>
      </c>
      <c r="J134" s="177">
        <f>IFERROR(H134/C134-1,"-")</f>
        <v>0.81134371957156759</v>
      </c>
      <c r="K134" s="177">
        <f>H134/H$8</f>
        <v>7.0950117519177319E-2</v>
      </c>
      <c r="L134" s="176">
        <f t="shared" ref="L134:Q134" si="118">L135+L138</f>
        <v>126179</v>
      </c>
      <c r="M134" s="176">
        <f t="shared" si="118"/>
        <v>40956</v>
      </c>
      <c r="N134" s="176">
        <f t="shared" si="118"/>
        <v>39929</v>
      </c>
      <c r="O134" s="176">
        <f t="shared" si="118"/>
        <v>135196</v>
      </c>
      <c r="P134" s="176">
        <f t="shared" si="118"/>
        <v>148772</v>
      </c>
      <c r="Q134" s="176">
        <f t="shared" si="118"/>
        <v>154236</v>
      </c>
      <c r="R134" s="177">
        <f>IFERROR(Q134/P134-1,"-")</f>
        <v>3.6727341166348459E-2</v>
      </c>
      <c r="S134" s="177">
        <f>IFERROR(Q134/L134-1,"-")</f>
        <v>0.22235871262254414</v>
      </c>
      <c r="T134" s="177">
        <f>Q134/Q$8</f>
        <v>5.2179314208541334E-2</v>
      </c>
      <c r="U134" s="176">
        <f>U135+U138</f>
        <v>150827</v>
      </c>
      <c r="V134" s="176">
        <f>V135+V138</f>
        <v>84437</v>
      </c>
      <c r="W134" s="176">
        <f>W135+W138</f>
        <v>175993</v>
      </c>
      <c r="X134" s="176">
        <f>X135+X138</f>
        <v>189498</v>
      </c>
      <c r="Y134" s="176">
        <f>Y135+Y138</f>
        <v>198882</v>
      </c>
      <c r="Z134" s="177">
        <f>IFERROR(Y134/X134-1,"-")</f>
        <v>4.9520311560016461E-2</v>
      </c>
      <c r="AA134" s="177">
        <f t="shared" ref="AA134:AA146" si="119">IFERROR(Y134/U134-1,"-")</f>
        <v>0.31861006318497354</v>
      </c>
      <c r="AB134" s="177">
        <f>Y134/Y$8</f>
        <v>5.5473937859661385E-2</v>
      </c>
    </row>
    <row r="135" spans="1:28" x14ac:dyDescent="0.25">
      <c r="A135" s="56"/>
      <c r="B135" s="157" t="s">
        <v>97</v>
      </c>
      <c r="C135" s="158">
        <v>7853</v>
      </c>
      <c r="D135" s="158">
        <v>2454</v>
      </c>
      <c r="E135" s="158">
        <v>5722</v>
      </c>
      <c r="F135" s="158">
        <v>5083</v>
      </c>
      <c r="G135" s="158">
        <v>6992</v>
      </c>
      <c r="H135" s="158">
        <v>6555</v>
      </c>
      <c r="I135" s="159">
        <f>IFERROR(H135/G135-1,"-")</f>
        <v>-6.25E-2</v>
      </c>
      <c r="J135" s="160">
        <f>IFERROR(H135/C135-1,"-")</f>
        <v>-0.16528715140710559</v>
      </c>
      <c r="K135" s="159">
        <f>H135/H$8</f>
        <v>1.041701429776928E-2</v>
      </c>
      <c r="L135" s="158">
        <v>24114</v>
      </c>
      <c r="M135" s="158">
        <v>6197</v>
      </c>
      <c r="N135" s="158">
        <v>12720</v>
      </c>
      <c r="O135" s="158">
        <v>14072</v>
      </c>
      <c r="P135" s="158">
        <v>13710</v>
      </c>
      <c r="Q135" s="158">
        <v>12849</v>
      </c>
      <c r="R135" s="159">
        <f>IFERROR(Q135/P135-1,"-")</f>
        <v>-6.280087527352296E-2</v>
      </c>
      <c r="S135" s="160">
        <f>IFERROR(Q135/L135-1,"-")</f>
        <v>-0.46715600895745213</v>
      </c>
      <c r="T135" s="159">
        <f>Q135/Q$8</f>
        <v>4.3469229509683063E-3</v>
      </c>
      <c r="U135" s="158">
        <v>31967</v>
      </c>
      <c r="V135" s="158">
        <v>35081</v>
      </c>
      <c r="W135" s="158">
        <v>19155</v>
      </c>
      <c r="X135" s="158">
        <v>20702</v>
      </c>
      <c r="Y135" s="158">
        <v>19404</v>
      </c>
      <c r="Z135" s="159">
        <f>IFERROR(Y135/X135-1,"-")</f>
        <v>-6.269925611052074E-2</v>
      </c>
      <c r="AA135" s="160">
        <f t="shared" si="119"/>
        <v>-0.3929990302499452</v>
      </c>
      <c r="AB135" s="159">
        <f>Y135/Y$8</f>
        <v>5.4123364116856702E-3</v>
      </c>
    </row>
    <row r="136" spans="1:28" x14ac:dyDescent="0.25">
      <c r="A136" s="56"/>
      <c r="B136" s="162" t="s">
        <v>103</v>
      </c>
      <c r="C136" s="163">
        <v>7853</v>
      </c>
      <c r="D136" s="163">
        <v>2454</v>
      </c>
      <c r="E136" s="163">
        <v>5722</v>
      </c>
      <c r="F136" s="163">
        <v>5012</v>
      </c>
      <c r="G136" s="163">
        <v>6992</v>
      </c>
      <c r="H136" s="163">
        <v>6555</v>
      </c>
      <c r="I136" s="164">
        <f>IFERROR(H136/G136-1,"-")</f>
        <v>-6.25E-2</v>
      </c>
      <c r="J136" s="165">
        <f>IFERROR(H136/C136-1,"-")</f>
        <v>-0.16528715140710559</v>
      </c>
      <c r="K136" s="164">
        <f>H136/H$8</f>
        <v>1.041701429776928E-2</v>
      </c>
      <c r="L136" s="163">
        <v>8087</v>
      </c>
      <c r="M136" s="163">
        <v>3528</v>
      </c>
      <c r="N136" s="163">
        <v>7332</v>
      </c>
      <c r="O136" s="163">
        <v>8329</v>
      </c>
      <c r="P136" s="163">
        <v>6440</v>
      </c>
      <c r="Q136" s="163">
        <v>5974</v>
      </c>
      <c r="R136" s="164">
        <f>IFERROR(Q136/P136-1,"-")</f>
        <v>-7.2360248447205011E-2</v>
      </c>
      <c r="S136" s="165">
        <f>IFERROR(Q136/L136-1,"-")</f>
        <v>-0.26128354148633615</v>
      </c>
      <c r="T136" s="164">
        <f>Q136/Q$8</f>
        <v>2.0210536002089391E-3</v>
      </c>
      <c r="U136" s="163">
        <v>15940</v>
      </c>
      <c r="V136" s="163">
        <v>27598</v>
      </c>
      <c r="W136" s="163">
        <v>13341</v>
      </c>
      <c r="X136" s="163">
        <v>13432</v>
      </c>
      <c r="Y136" s="163">
        <v>12529</v>
      </c>
      <c r="Z136" s="164">
        <f>IFERROR(Y136/X136-1,"-")</f>
        <v>-6.722751637879687E-2</v>
      </c>
      <c r="AA136" s="165">
        <f t="shared" si="119"/>
        <v>-0.21398996235884571</v>
      </c>
      <c r="AB136" s="164">
        <f>Y136/Y$8</f>
        <v>3.4947002114002149E-3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16027</v>
      </c>
      <c r="M137" s="163">
        <v>2669</v>
      </c>
      <c r="N137" s="163">
        <v>5388</v>
      </c>
      <c r="O137" s="163">
        <v>5743</v>
      </c>
      <c r="P137" s="163">
        <v>7270</v>
      </c>
      <c r="Q137" s="163">
        <v>6875</v>
      </c>
      <c r="R137" s="164">
        <f>IFERROR(Q137/P137-1,"-")</f>
        <v>-5.4332874828060485E-2</v>
      </c>
      <c r="S137" s="165">
        <f>IFERROR(Q137/L137-1,"-")</f>
        <v>-0.57103637611530544</v>
      </c>
      <c r="T137" s="164">
        <f>Q137/Q$8</f>
        <v>2.3258693507593668E-3</v>
      </c>
      <c r="U137" s="163">
        <v>16027</v>
      </c>
      <c r="V137" s="163">
        <v>7483</v>
      </c>
      <c r="W137" s="163">
        <v>5814</v>
      </c>
      <c r="X137" s="163">
        <v>7270</v>
      </c>
      <c r="Y137" s="163">
        <v>6875</v>
      </c>
      <c r="Z137" s="164">
        <f>IFERROR(Y137/X137-1,"-")</f>
        <v>-5.4332874828060485E-2</v>
      </c>
      <c r="AA137" s="165">
        <f t="shared" si="119"/>
        <v>-0.57103637611530544</v>
      </c>
      <c r="AB137" s="164">
        <f>Y137/Y$8</f>
        <v>1.9176362002854559E-3</v>
      </c>
    </row>
    <row r="138" spans="1:28" x14ac:dyDescent="0.25">
      <c r="A138" s="56"/>
      <c r="B138" s="157" t="s">
        <v>107</v>
      </c>
      <c r="C138" s="158">
        <v>16795</v>
      </c>
      <c r="D138" s="158">
        <v>7408</v>
      </c>
      <c r="E138" s="158">
        <v>11190</v>
      </c>
      <c r="F138" s="158">
        <v>35714</v>
      </c>
      <c r="G138" s="158">
        <v>33734</v>
      </c>
      <c r="H138" s="158">
        <v>38091</v>
      </c>
      <c r="I138" s="159">
        <f>IFERROR(H138/G138-1,"-")</f>
        <v>0.12915752653109625</v>
      </c>
      <c r="J138" s="160">
        <f>IFERROR(H138/C138-1,"-")</f>
        <v>1.2679964275081868</v>
      </c>
      <c r="K138" s="159">
        <f>H138/H$8</f>
        <v>6.0533103221408036E-2</v>
      </c>
      <c r="L138" s="158">
        <v>102065</v>
      </c>
      <c r="M138" s="158">
        <v>34759</v>
      </c>
      <c r="N138" s="158">
        <v>27209</v>
      </c>
      <c r="O138" s="158">
        <v>121124</v>
      </c>
      <c r="P138" s="158">
        <v>135062</v>
      </c>
      <c r="Q138" s="158">
        <v>141387</v>
      </c>
      <c r="R138" s="159">
        <f>IFERROR(Q138/P138-1,"-")</f>
        <v>4.6830344582488026E-2</v>
      </c>
      <c r="S138" s="160">
        <f>IFERROR(Q138/L138-1,"-")</f>
        <v>0.38526429236271009</v>
      </c>
      <c r="T138" s="159">
        <f>Q138/Q$8</f>
        <v>4.7832391257573027E-2</v>
      </c>
      <c r="U138" s="158">
        <v>118860</v>
      </c>
      <c r="V138" s="158">
        <v>49356</v>
      </c>
      <c r="W138" s="158">
        <v>156838</v>
      </c>
      <c r="X138" s="158">
        <v>168796</v>
      </c>
      <c r="Y138" s="158">
        <v>179478</v>
      </c>
      <c r="Z138" s="159">
        <f>IFERROR(Y138/X138-1,"-")</f>
        <v>6.3283490130097819E-2</v>
      </c>
      <c r="AA138" s="160">
        <f t="shared" si="119"/>
        <v>0.50999495204442202</v>
      </c>
      <c r="AB138" s="159">
        <f>Y138/Y$8</f>
        <v>5.0061601447975716E-2</v>
      </c>
    </row>
    <row r="139" spans="1:28" s="56" customFormat="1" x14ac:dyDescent="0.25">
      <c r="B139" s="162" t="s">
        <v>110</v>
      </c>
      <c r="C139" s="163">
        <v>9862</v>
      </c>
      <c r="D139" s="163">
        <v>3361</v>
      </c>
      <c r="E139" s="163">
        <v>4944</v>
      </c>
      <c r="F139" s="163">
        <v>18155</v>
      </c>
      <c r="G139" s="163">
        <v>16893</v>
      </c>
      <c r="H139" s="163">
        <v>21651</v>
      </c>
      <c r="I139" s="164">
        <f t="shared" ref="I139:I146" si="120">IFERROR(H139/G139-1,"-")</f>
        <v>0.28165512342390331</v>
      </c>
      <c r="J139" s="165">
        <f t="shared" ref="J139:J146" si="121">IFERROR(H139/C139-1,"-")</f>
        <v>1.1953964713039951</v>
      </c>
      <c r="K139" s="164">
        <f t="shared" ref="K139:K146" si="122">H139/H$8</f>
        <v>3.4407136012357391E-2</v>
      </c>
      <c r="L139" s="163">
        <v>47624</v>
      </c>
      <c r="M139" s="163">
        <v>12472</v>
      </c>
      <c r="N139" s="163">
        <v>6130</v>
      </c>
      <c r="O139" s="163">
        <v>51140</v>
      </c>
      <c r="P139" s="163">
        <v>57765</v>
      </c>
      <c r="Q139" s="163">
        <v>60525</v>
      </c>
      <c r="R139" s="164">
        <f t="shared" ref="R139:R146" si="123">IFERROR(Q139/P139-1,"-")</f>
        <v>4.777979745520633E-2</v>
      </c>
      <c r="S139" s="165">
        <f t="shared" ref="S139:S146" si="124">IFERROR(Q139/L139-1,"-")</f>
        <v>0.27089282714597673</v>
      </c>
      <c r="T139" s="164">
        <f t="shared" ref="T139:T146" si="125">Q139/Q$8</f>
        <v>2.047610799341246E-2</v>
      </c>
      <c r="U139" s="163">
        <v>57486</v>
      </c>
      <c r="V139" s="163">
        <v>11406</v>
      </c>
      <c r="W139" s="163">
        <v>69295</v>
      </c>
      <c r="X139" s="163">
        <v>74658</v>
      </c>
      <c r="Y139" s="163">
        <v>82176</v>
      </c>
      <c r="Z139" s="164">
        <f t="shared" ref="Z139:Z146" si="126">IFERROR(Y139/X139-1,"-")</f>
        <v>0.10069918829864188</v>
      </c>
      <c r="AA139" s="165">
        <f t="shared" si="119"/>
        <v>0.42949587725707139</v>
      </c>
      <c r="AB139" s="164">
        <f t="shared" ref="AB139:AB146" si="127">Y139/Y$8</f>
        <v>2.2921261439222927E-2</v>
      </c>
    </row>
    <row r="140" spans="1:28" s="56" customFormat="1" x14ac:dyDescent="0.25">
      <c r="B140" s="162" t="s">
        <v>113</v>
      </c>
      <c r="C140" s="163">
        <v>1551</v>
      </c>
      <c r="D140" s="163">
        <v>1257</v>
      </c>
      <c r="E140" s="163">
        <v>918</v>
      </c>
      <c r="F140" s="163">
        <v>1164</v>
      </c>
      <c r="G140" s="163">
        <v>1474</v>
      </c>
      <c r="H140" s="163">
        <v>1318</v>
      </c>
      <c r="I140" s="164">
        <f t="shared" si="120"/>
        <v>-0.10583446404341923</v>
      </c>
      <c r="J140" s="165">
        <f t="shared" si="121"/>
        <v>-0.15022566086395872</v>
      </c>
      <c r="K140" s="164">
        <f t="shared" si="122"/>
        <v>2.0945270548375153E-3</v>
      </c>
      <c r="L140" s="163">
        <v>8673</v>
      </c>
      <c r="M140" s="163">
        <v>2280</v>
      </c>
      <c r="N140" s="163">
        <v>2824</v>
      </c>
      <c r="O140" s="163">
        <v>9065</v>
      </c>
      <c r="P140" s="163">
        <v>13107</v>
      </c>
      <c r="Q140" s="163">
        <v>13722</v>
      </c>
      <c r="R140" s="164">
        <f t="shared" si="123"/>
        <v>4.6921492332341552E-2</v>
      </c>
      <c r="S140" s="165">
        <f t="shared" si="124"/>
        <v>0.58215150466966437</v>
      </c>
      <c r="T140" s="164">
        <f t="shared" si="125"/>
        <v>4.6422660699810955E-3</v>
      </c>
      <c r="U140" s="163">
        <v>10224</v>
      </c>
      <c r="V140" s="163">
        <v>4973</v>
      </c>
      <c r="W140" s="163">
        <v>10229</v>
      </c>
      <c r="X140" s="163">
        <v>14581</v>
      </c>
      <c r="Y140" s="163">
        <v>15040</v>
      </c>
      <c r="Z140" s="164">
        <f t="shared" si="126"/>
        <v>3.1479322405870702E-2</v>
      </c>
      <c r="AA140" s="165">
        <f t="shared" si="119"/>
        <v>0.47104851330203434</v>
      </c>
      <c r="AB140" s="164">
        <f t="shared" si="127"/>
        <v>4.1950906839699278E-3</v>
      </c>
    </row>
    <row r="141" spans="1:28" x14ac:dyDescent="0.25">
      <c r="A141" s="56"/>
      <c r="B141" s="162" t="s">
        <v>116</v>
      </c>
      <c r="C141" s="163">
        <v>721</v>
      </c>
      <c r="D141" s="163">
        <v>147</v>
      </c>
      <c r="E141" s="163">
        <v>762</v>
      </c>
      <c r="F141" s="163">
        <v>5354</v>
      </c>
      <c r="G141" s="163">
        <v>4531</v>
      </c>
      <c r="H141" s="163">
        <v>4507</v>
      </c>
      <c r="I141" s="164">
        <f t="shared" si="120"/>
        <v>-5.2968439638049203E-3</v>
      </c>
      <c r="J141" s="165">
        <f t="shared" si="121"/>
        <v>5.2510402219140087</v>
      </c>
      <c r="K141" s="164">
        <f t="shared" si="122"/>
        <v>7.162392591921609E-3</v>
      </c>
      <c r="L141" s="163">
        <v>13528</v>
      </c>
      <c r="M141" s="163">
        <v>3786</v>
      </c>
      <c r="N141" s="163">
        <v>5223</v>
      </c>
      <c r="O141" s="163">
        <v>14810</v>
      </c>
      <c r="P141" s="163">
        <v>13657</v>
      </c>
      <c r="Q141" s="163">
        <v>13824</v>
      </c>
      <c r="R141" s="164">
        <f t="shared" si="123"/>
        <v>1.2228161382441316E-2</v>
      </c>
      <c r="S141" s="165">
        <f t="shared" si="124"/>
        <v>2.188054405677109E-2</v>
      </c>
      <c r="T141" s="164">
        <f t="shared" si="125"/>
        <v>4.6767735134396341E-3</v>
      </c>
      <c r="U141" s="163">
        <v>14249</v>
      </c>
      <c r="V141" s="163">
        <v>9654</v>
      </c>
      <c r="W141" s="163">
        <v>20164</v>
      </c>
      <c r="X141" s="163">
        <v>18188</v>
      </c>
      <c r="Y141" s="163">
        <v>18331</v>
      </c>
      <c r="Z141" s="164">
        <f t="shared" si="126"/>
        <v>7.8623268088848786E-3</v>
      </c>
      <c r="AA141" s="165">
        <f t="shared" si="119"/>
        <v>0.28647624394694371</v>
      </c>
      <c r="AB141" s="164">
        <f t="shared" si="127"/>
        <v>5.11304569999021E-3</v>
      </c>
    </row>
    <row r="142" spans="1:28" x14ac:dyDescent="0.25">
      <c r="A142" s="56"/>
      <c r="B142" s="162" t="s">
        <v>123</v>
      </c>
      <c r="C142" s="163">
        <v>480</v>
      </c>
      <c r="D142" s="163">
        <v>113</v>
      </c>
      <c r="E142" s="163">
        <v>1445</v>
      </c>
      <c r="F142" s="163">
        <v>3857</v>
      </c>
      <c r="G142" s="163">
        <v>3043</v>
      </c>
      <c r="H142" s="163">
        <v>1725</v>
      </c>
      <c r="I142" s="164">
        <f t="shared" si="120"/>
        <v>-0.43312520538941834</v>
      </c>
      <c r="J142" s="165">
        <f t="shared" si="121"/>
        <v>2.59375</v>
      </c>
      <c r="K142" s="164">
        <f t="shared" si="122"/>
        <v>2.7413195520445475E-3</v>
      </c>
      <c r="L142" s="163">
        <v>1681</v>
      </c>
      <c r="M142" s="163">
        <v>447</v>
      </c>
      <c r="N142" s="163">
        <v>615</v>
      </c>
      <c r="O142" s="163">
        <v>3362</v>
      </c>
      <c r="P142" s="163">
        <v>3193</v>
      </c>
      <c r="Q142" s="163">
        <v>2610</v>
      </c>
      <c r="R142" s="164">
        <f t="shared" si="123"/>
        <v>-0.18258690886313811</v>
      </c>
      <c r="S142" s="165">
        <f t="shared" si="124"/>
        <v>0.55264723378941105</v>
      </c>
      <c r="T142" s="164">
        <f t="shared" si="125"/>
        <v>8.8298458261555591E-4</v>
      </c>
      <c r="U142" s="163">
        <v>2161</v>
      </c>
      <c r="V142" s="163">
        <v>2175</v>
      </c>
      <c r="W142" s="163">
        <v>7219</v>
      </c>
      <c r="X142" s="163">
        <v>6236</v>
      </c>
      <c r="Y142" s="163">
        <v>4335</v>
      </c>
      <c r="Z142" s="164">
        <f t="shared" si="126"/>
        <v>-0.30484284797947403</v>
      </c>
      <c r="AA142" s="165">
        <f t="shared" si="119"/>
        <v>1.0060157334567328</v>
      </c>
      <c r="AB142" s="164">
        <f t="shared" si="127"/>
        <v>1.209156789561811E-3</v>
      </c>
    </row>
    <row r="143" spans="1:28" x14ac:dyDescent="0.25">
      <c r="A143" s="56"/>
      <c r="B143" s="162" t="s">
        <v>119</v>
      </c>
      <c r="C143" s="163">
        <v>184</v>
      </c>
      <c r="D143" s="163">
        <v>428</v>
      </c>
      <c r="E143" s="163">
        <v>789</v>
      </c>
      <c r="F143" s="163">
        <v>331</v>
      </c>
      <c r="G143" s="163">
        <v>1067</v>
      </c>
      <c r="H143" s="163">
        <v>791</v>
      </c>
      <c r="I143" s="164">
        <f t="shared" si="120"/>
        <v>-0.25866916588566069</v>
      </c>
      <c r="J143" s="165">
        <f t="shared" si="121"/>
        <v>3.2989130434782608</v>
      </c>
      <c r="K143" s="164">
        <f t="shared" si="122"/>
        <v>1.2570340670534708E-3</v>
      </c>
      <c r="L143" s="163">
        <v>2746</v>
      </c>
      <c r="M143" s="163">
        <v>773</v>
      </c>
      <c r="N143" s="163">
        <v>793</v>
      </c>
      <c r="O143" s="163">
        <v>2633</v>
      </c>
      <c r="P143" s="163">
        <v>2881</v>
      </c>
      <c r="Q143" s="163">
        <v>3263</v>
      </c>
      <c r="R143" s="164">
        <f t="shared" si="123"/>
        <v>0.13259284970496354</v>
      </c>
      <c r="S143" s="165">
        <f t="shared" si="124"/>
        <v>0.1882738528769119</v>
      </c>
      <c r="T143" s="164">
        <f t="shared" si="125"/>
        <v>1.1038998824040456E-3</v>
      </c>
      <c r="U143" s="163">
        <v>2930</v>
      </c>
      <c r="V143" s="163">
        <v>1986</v>
      </c>
      <c r="W143" s="163">
        <v>2964</v>
      </c>
      <c r="X143" s="163">
        <v>3948</v>
      </c>
      <c r="Y143" s="163">
        <v>4054</v>
      </c>
      <c r="Z143" s="164">
        <f t="shared" si="126"/>
        <v>2.6849037487335359E-2</v>
      </c>
      <c r="AA143" s="165">
        <f t="shared" si="119"/>
        <v>0.3836177474402731</v>
      </c>
      <c r="AB143" s="164">
        <f t="shared" si="127"/>
        <v>1.1307777681392346E-3</v>
      </c>
    </row>
    <row r="144" spans="1:28" x14ac:dyDescent="0.25">
      <c r="A144" s="56"/>
      <c r="B144" s="162" t="s">
        <v>128</v>
      </c>
      <c r="C144" s="163">
        <v>260</v>
      </c>
      <c r="D144" s="163">
        <v>142</v>
      </c>
      <c r="E144" s="163">
        <v>15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-0.97692307692307689</v>
      </c>
      <c r="K144" s="164">
        <f t="shared" si="122"/>
        <v>9.5350245288506009E-6</v>
      </c>
      <c r="L144" s="163">
        <v>828</v>
      </c>
      <c r="M144" s="163">
        <v>1439</v>
      </c>
      <c r="N144" s="163">
        <v>238</v>
      </c>
      <c r="O144" s="163">
        <v>1633</v>
      </c>
      <c r="P144" s="163">
        <v>1884</v>
      </c>
      <c r="Q144" s="163">
        <v>1992</v>
      </c>
      <c r="R144" s="164">
        <f t="shared" si="123"/>
        <v>5.7324840764331197E-2</v>
      </c>
      <c r="S144" s="165">
        <f t="shared" si="124"/>
        <v>1.4057971014492754</v>
      </c>
      <c r="T144" s="164">
        <f t="shared" si="125"/>
        <v>6.7391007224911392E-4</v>
      </c>
      <c r="U144" s="163">
        <v>1088</v>
      </c>
      <c r="V144" s="163">
        <v>272</v>
      </c>
      <c r="W144" s="163">
        <v>1712</v>
      </c>
      <c r="X144" s="163">
        <v>2023</v>
      </c>
      <c r="Y144" s="163">
        <v>1998</v>
      </c>
      <c r="Z144" s="164">
        <f t="shared" si="126"/>
        <v>-1.2357884330202684E-2</v>
      </c>
      <c r="AA144" s="165">
        <f t="shared" si="119"/>
        <v>0.83639705882352944</v>
      </c>
      <c r="AB144" s="164">
        <f t="shared" si="127"/>
        <v>5.5729994591568598E-4</v>
      </c>
    </row>
    <row r="145" spans="1:28" x14ac:dyDescent="0.25">
      <c r="A145" s="56"/>
      <c r="B145" s="162" t="s">
        <v>131</v>
      </c>
      <c r="C145" s="163">
        <v>151</v>
      </c>
      <c r="D145" s="163">
        <v>815</v>
      </c>
      <c r="E145" s="163">
        <v>20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-0.64238410596026485</v>
      </c>
      <c r="K145" s="164">
        <f t="shared" si="122"/>
        <v>8.5815220759655406E-5</v>
      </c>
      <c r="L145" s="163">
        <v>3204</v>
      </c>
      <c r="M145" s="163">
        <v>2465</v>
      </c>
      <c r="N145" s="163">
        <v>113</v>
      </c>
      <c r="O145" s="163">
        <v>798</v>
      </c>
      <c r="P145" s="163">
        <v>1356</v>
      </c>
      <c r="Q145" s="163">
        <v>1282</v>
      </c>
      <c r="R145" s="164">
        <f t="shared" si="123"/>
        <v>-5.4572271386430726E-2</v>
      </c>
      <c r="S145" s="165">
        <f t="shared" si="124"/>
        <v>-0.59987515605493136</v>
      </c>
      <c r="T145" s="164">
        <f t="shared" si="125"/>
        <v>4.3371120111614667E-4</v>
      </c>
      <c r="U145" s="163">
        <v>3355</v>
      </c>
      <c r="V145" s="163">
        <v>170</v>
      </c>
      <c r="W145" s="163">
        <v>847</v>
      </c>
      <c r="X145" s="163">
        <v>1418</v>
      </c>
      <c r="Y145" s="163">
        <v>1336</v>
      </c>
      <c r="Z145" s="164">
        <f t="shared" si="126"/>
        <v>-5.7827926657263773E-2</v>
      </c>
      <c r="AA145" s="165">
        <f t="shared" si="119"/>
        <v>-0.60178837555886733</v>
      </c>
      <c r="AB145" s="164">
        <f t="shared" si="127"/>
        <v>3.7264901288456279E-4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3586</v>
      </c>
      <c r="D146" s="169">
        <f t="shared" si="128"/>
        <v>1145</v>
      </c>
      <c r="E146" s="169">
        <f t="shared" si="128"/>
        <v>2297</v>
      </c>
      <c r="F146" s="169">
        <f t="shared" si="128"/>
        <v>6725</v>
      </c>
      <c r="G146" s="169">
        <f t="shared" si="128"/>
        <v>6525</v>
      </c>
      <c r="H146" s="169">
        <f t="shared" si="128"/>
        <v>8039</v>
      </c>
      <c r="I146" s="170">
        <f t="shared" si="120"/>
        <v>0.23203065134099621</v>
      </c>
      <c r="J146" s="171">
        <f t="shared" si="121"/>
        <v>1.2417735638594536</v>
      </c>
      <c r="K146" s="170">
        <f t="shared" si="122"/>
        <v>1.2775343697904996E-2</v>
      </c>
      <c r="L146" s="169">
        <f t="shared" ref="L146:Q146" si="129">L138-SUM(L139:L145)</f>
        <v>23781</v>
      </c>
      <c r="M146" s="169">
        <f t="shared" si="129"/>
        <v>11097</v>
      </c>
      <c r="N146" s="169">
        <f t="shared" si="129"/>
        <v>11273</v>
      </c>
      <c r="O146" s="169">
        <f t="shared" si="129"/>
        <v>37683</v>
      </c>
      <c r="P146" s="169">
        <f t="shared" si="129"/>
        <v>41219</v>
      </c>
      <c r="Q146" s="169">
        <f t="shared" si="129"/>
        <v>44169</v>
      </c>
      <c r="R146" s="170">
        <f t="shared" si="123"/>
        <v>7.1568936655425963E-2</v>
      </c>
      <c r="S146" s="171">
        <f t="shared" si="124"/>
        <v>0.85732307304150379</v>
      </c>
      <c r="T146" s="170">
        <f t="shared" si="125"/>
        <v>1.4942737942354978E-2</v>
      </c>
      <c r="U146" s="169">
        <f>U138-SUM(U139:U145)</f>
        <v>27367</v>
      </c>
      <c r="V146" s="169">
        <f>V138-SUM(V139:V145)</f>
        <v>18720</v>
      </c>
      <c r="W146" s="169">
        <f>W138-SUM(W139:W145)</f>
        <v>44408</v>
      </c>
      <c r="X146" s="169">
        <f>X138-SUM(X139:X145)</f>
        <v>47744</v>
      </c>
      <c r="Y146" s="169">
        <f>Y138-SUM(Y139:Y145)</f>
        <v>52208</v>
      </c>
      <c r="Z146" s="170">
        <f t="shared" si="126"/>
        <v>9.3498659517426308E-2</v>
      </c>
      <c r="AA146" s="171">
        <f t="shared" si="119"/>
        <v>0.90769905360470649</v>
      </c>
      <c r="AB146" s="170">
        <f t="shared" si="127"/>
        <v>1.4562320108291357E-2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22190</v>
      </c>
      <c r="D148" s="176">
        <f t="shared" si="130"/>
        <v>9338</v>
      </c>
      <c r="E148" s="176">
        <f t="shared" si="130"/>
        <v>10511</v>
      </c>
      <c r="F148" s="176">
        <f t="shared" si="130"/>
        <v>24222</v>
      </c>
      <c r="G148" s="176">
        <f t="shared" si="130"/>
        <v>24549</v>
      </c>
      <c r="H148" s="176">
        <f t="shared" si="130"/>
        <v>29212</v>
      </c>
      <c r="I148" s="177">
        <f>IFERROR(H148/G148-1,"-")</f>
        <v>0.18994663733756978</v>
      </c>
      <c r="J148" s="177">
        <f>IFERROR(H148/C148-1,"-")</f>
        <v>0.31644885083370888</v>
      </c>
      <c r="K148" s="177">
        <f>H148/H$8</f>
        <v>4.6422856089463956E-2</v>
      </c>
      <c r="L148" s="176">
        <f t="shared" ref="L148:Q148" si="131">L149+L152</f>
        <v>79492</v>
      </c>
      <c r="M148" s="176">
        <f t="shared" si="131"/>
        <v>23835</v>
      </c>
      <c r="N148" s="176">
        <f t="shared" si="131"/>
        <v>41354</v>
      </c>
      <c r="O148" s="176">
        <f t="shared" si="131"/>
        <v>64030</v>
      </c>
      <c r="P148" s="176">
        <f t="shared" si="131"/>
        <v>68956</v>
      </c>
      <c r="Q148" s="176">
        <f t="shared" si="131"/>
        <v>67486</v>
      </c>
      <c r="R148" s="177">
        <f>IFERROR(Q148/P148-1,"-")</f>
        <v>-2.1317941875978907E-2</v>
      </c>
      <c r="S148" s="177">
        <f>IFERROR(Q148/L148-1,"-")</f>
        <v>-0.15103406632113925</v>
      </c>
      <c r="T148" s="177">
        <f>Q148/Q$8</f>
        <v>2.2831071855323144E-2</v>
      </c>
      <c r="U148" s="176">
        <f>U149+U152</f>
        <v>101682</v>
      </c>
      <c r="V148" s="176">
        <f>V149+V152</f>
        <v>51865</v>
      </c>
      <c r="W148" s="176">
        <f>W149+W152</f>
        <v>88252</v>
      </c>
      <c r="X148" s="176">
        <f>X149+X152</f>
        <v>93505</v>
      </c>
      <c r="Y148" s="176">
        <f>Y149+Y152</f>
        <v>96698</v>
      </c>
      <c r="Z148" s="177">
        <f>IFERROR(Y148/X148-1,"-")</f>
        <v>3.4147906529062633E-2</v>
      </c>
      <c r="AA148" s="177">
        <f t="shared" ref="AA148:AA160" si="132">IFERROR(Y148/U148-1,"-")</f>
        <v>-4.9015558309238649E-2</v>
      </c>
      <c r="AB148" s="177">
        <f>Y148/Y$8</f>
        <v>2.6971866952029529E-2</v>
      </c>
    </row>
    <row r="149" spans="1:28" x14ac:dyDescent="0.25">
      <c r="A149" s="56"/>
      <c r="B149" s="157" t="s">
        <v>97</v>
      </c>
      <c r="C149" s="158">
        <v>14079</v>
      </c>
      <c r="D149" s="158">
        <v>6543</v>
      </c>
      <c r="E149" s="158">
        <v>6226</v>
      </c>
      <c r="F149" s="158">
        <v>14830</v>
      </c>
      <c r="G149" s="158">
        <v>15270</v>
      </c>
      <c r="H149" s="158">
        <v>16050</v>
      </c>
      <c r="I149" s="159">
        <f>IFERROR(H149/G149-1,"-")</f>
        <v>5.1080550098231869E-2</v>
      </c>
      <c r="J149" s="160">
        <f>IFERROR(H149/C149-1,"-")</f>
        <v>0.1399957383336885</v>
      </c>
      <c r="K149" s="159">
        <f>H149/H$8</f>
        <v>2.5506190614675357E-2</v>
      </c>
      <c r="L149" s="158">
        <v>32135</v>
      </c>
      <c r="M149" s="158">
        <v>9369</v>
      </c>
      <c r="N149" s="158">
        <v>26282</v>
      </c>
      <c r="O149" s="158">
        <v>33749</v>
      </c>
      <c r="P149" s="158">
        <v>34124</v>
      </c>
      <c r="Q149" s="158">
        <v>29240</v>
      </c>
      <c r="R149" s="159">
        <f>IFERROR(Q149/P149-1,"-")</f>
        <v>-0.14312507326222013</v>
      </c>
      <c r="S149" s="160">
        <f>IFERROR(Q149/L149-1,"-")</f>
        <v>-9.0088688346040113E-2</v>
      </c>
      <c r="T149" s="159">
        <f>Q149/Q$8</f>
        <v>9.892133791447837E-3</v>
      </c>
      <c r="U149" s="158">
        <v>46214</v>
      </c>
      <c r="V149" s="158">
        <v>32508</v>
      </c>
      <c r="W149" s="158">
        <v>48579</v>
      </c>
      <c r="X149" s="158">
        <v>49394</v>
      </c>
      <c r="Y149" s="158">
        <v>45290</v>
      </c>
      <c r="Z149" s="159">
        <f>IFERROR(Y149/X149-1,"-")</f>
        <v>-8.3087014617159949E-2</v>
      </c>
      <c r="AA149" s="160">
        <f t="shared" si="132"/>
        <v>-1.9993941229930368E-2</v>
      </c>
      <c r="AB149" s="159">
        <f>Y149/Y$8</f>
        <v>1.2632689965225935E-2</v>
      </c>
    </row>
    <row r="150" spans="1:28" x14ac:dyDescent="0.25">
      <c r="A150" s="56"/>
      <c r="B150" s="162" t="s">
        <v>103</v>
      </c>
      <c r="C150" s="163">
        <v>4997</v>
      </c>
      <c r="D150" s="163">
        <v>2074</v>
      </c>
      <c r="E150" s="163">
        <v>3003</v>
      </c>
      <c r="F150" s="163">
        <v>5613</v>
      </c>
      <c r="G150" s="163">
        <v>4968</v>
      </c>
      <c r="H150" s="163">
        <v>4774</v>
      </c>
      <c r="I150" s="164">
        <f>IFERROR(H150/G150-1,"-")</f>
        <v>-3.9049919484702045E-2</v>
      </c>
      <c r="J150" s="165">
        <f>IFERROR(H150/C150-1,"-")</f>
        <v>-4.4626776065639362E-2</v>
      </c>
      <c r="K150" s="164">
        <f>H150/H$8</f>
        <v>7.5867011834554613E-3</v>
      </c>
      <c r="L150" s="163">
        <v>23550</v>
      </c>
      <c r="M150" s="163">
        <v>7182</v>
      </c>
      <c r="N150" s="163">
        <v>23101</v>
      </c>
      <c r="O150" s="163">
        <v>29947</v>
      </c>
      <c r="P150" s="163">
        <v>32092</v>
      </c>
      <c r="Q150" s="163">
        <v>26560</v>
      </c>
      <c r="R150" s="164">
        <f>IFERROR(Q150/P150-1,"-")</f>
        <v>-0.17237940919855421</v>
      </c>
      <c r="S150" s="165">
        <f>IFERROR(Q150/L150-1,"-")</f>
        <v>0.12781316348195326</v>
      </c>
      <c r="T150" s="164">
        <f>Q150/Q$8</f>
        <v>8.9854676299881871E-3</v>
      </c>
      <c r="U150" s="163">
        <v>28547</v>
      </c>
      <c r="V150" s="163">
        <v>26104</v>
      </c>
      <c r="W150" s="163">
        <v>35560</v>
      </c>
      <c r="X150" s="163">
        <v>37060</v>
      </c>
      <c r="Y150" s="163">
        <v>31334</v>
      </c>
      <c r="Z150" s="164">
        <f>IFERROR(Y150/X150-1,"-")</f>
        <v>-0.15450620615218569</v>
      </c>
      <c r="AA150" s="165">
        <f t="shared" si="132"/>
        <v>9.7628472343854078E-2</v>
      </c>
      <c r="AB150" s="164">
        <f>Y150/Y$8</f>
        <v>8.7399582108719231E-3</v>
      </c>
    </row>
    <row r="151" spans="1:28" x14ac:dyDescent="0.25">
      <c r="A151" s="56"/>
      <c r="B151" s="162" t="s">
        <v>100</v>
      </c>
      <c r="C151" s="163">
        <v>9082</v>
      </c>
      <c r="D151" s="163">
        <v>4469</v>
      </c>
      <c r="E151" s="163">
        <v>3223</v>
      </c>
      <c r="F151" s="163">
        <v>9217</v>
      </c>
      <c r="G151" s="163">
        <v>10302</v>
      </c>
      <c r="H151" s="163">
        <v>11276</v>
      </c>
      <c r="I151" s="164">
        <f>IFERROR(H151/G151-1,"-")</f>
        <v>9.4544748592506389E-2</v>
      </c>
      <c r="J151" s="165">
        <f>IFERROR(H151/C151-1,"-")</f>
        <v>0.24157674521030614</v>
      </c>
      <c r="K151" s="164">
        <f>H151/H$8</f>
        <v>1.7919489431219897E-2</v>
      </c>
      <c r="L151" s="163">
        <v>8585</v>
      </c>
      <c r="M151" s="163">
        <v>2187</v>
      </c>
      <c r="N151" s="163">
        <v>3181</v>
      </c>
      <c r="O151" s="163">
        <v>3802</v>
      </c>
      <c r="P151" s="163">
        <v>2032</v>
      </c>
      <c r="Q151" s="163">
        <v>2680</v>
      </c>
      <c r="R151" s="164">
        <f>IFERROR(Q151/P151-1,"-")</f>
        <v>0.31889763779527569</v>
      </c>
      <c r="S151" s="165">
        <f>IFERROR(Q151/L151-1,"-")</f>
        <v>-0.6878276062900408</v>
      </c>
      <c r="T151" s="164">
        <f>Q151/Q$8</f>
        <v>9.066661614596513E-4</v>
      </c>
      <c r="U151" s="163">
        <v>17667</v>
      </c>
      <c r="V151" s="163">
        <v>6404</v>
      </c>
      <c r="W151" s="163">
        <v>13019</v>
      </c>
      <c r="X151" s="163">
        <v>12334</v>
      </c>
      <c r="Y151" s="163">
        <v>13956</v>
      </c>
      <c r="Z151" s="164">
        <f>IFERROR(Y151/X151-1,"-")</f>
        <v>0.13150640505918609</v>
      </c>
      <c r="AA151" s="165">
        <f t="shared" si="132"/>
        <v>-0.21005264051621664</v>
      </c>
      <c r="AB151" s="164">
        <f>Y151/Y$8</f>
        <v>3.8927317543540102E-3</v>
      </c>
    </row>
    <row r="152" spans="1:28" x14ac:dyDescent="0.25">
      <c r="A152" s="56"/>
      <c r="B152" s="157" t="s">
        <v>107</v>
      </c>
      <c r="C152" s="158">
        <v>8111</v>
      </c>
      <c r="D152" s="158">
        <v>2795</v>
      </c>
      <c r="E152" s="158">
        <v>4285</v>
      </c>
      <c r="F152" s="158">
        <v>9392</v>
      </c>
      <c r="G152" s="158">
        <v>9279</v>
      </c>
      <c r="H152" s="158">
        <v>13162</v>
      </c>
      <c r="I152" s="159">
        <f>IFERROR(H152/G152-1,"-")</f>
        <v>0.41847181808384515</v>
      </c>
      <c r="J152" s="160">
        <f>IFERROR(H152/C152-1,"-")</f>
        <v>0.62273455800764399</v>
      </c>
      <c r="K152" s="159">
        <f>H152/H$8</f>
        <v>2.0916665474788602E-2</v>
      </c>
      <c r="L152" s="158">
        <v>47357</v>
      </c>
      <c r="M152" s="158">
        <v>14466</v>
      </c>
      <c r="N152" s="158">
        <v>15072</v>
      </c>
      <c r="O152" s="158">
        <v>30281</v>
      </c>
      <c r="P152" s="158">
        <v>34832</v>
      </c>
      <c r="Q152" s="158">
        <v>38246</v>
      </c>
      <c r="R152" s="159">
        <f>IFERROR(Q152/P152-1,"-")</f>
        <v>9.8013321084060578E-2</v>
      </c>
      <c r="S152" s="160">
        <f>IFERROR(Q152/L152-1,"-")</f>
        <v>-0.19238972063264148</v>
      </c>
      <c r="T152" s="159">
        <f>Q152/Q$8</f>
        <v>1.2938938063875308E-2</v>
      </c>
      <c r="U152" s="158">
        <v>55468</v>
      </c>
      <c r="V152" s="158">
        <v>19357</v>
      </c>
      <c r="W152" s="158">
        <v>39673</v>
      </c>
      <c r="X152" s="158">
        <v>44111</v>
      </c>
      <c r="Y152" s="158">
        <v>51408</v>
      </c>
      <c r="Z152" s="159">
        <f>IFERROR(Y152/X152-1,"-")</f>
        <v>0.16542359048763355</v>
      </c>
      <c r="AA152" s="160">
        <f t="shared" si="132"/>
        <v>-7.3195355880868229E-2</v>
      </c>
      <c r="AB152" s="159">
        <f>Y152/Y$8</f>
        <v>1.4339176986803594E-2</v>
      </c>
    </row>
    <row r="153" spans="1:28" s="56" customFormat="1" x14ac:dyDescent="0.25">
      <c r="B153" s="162" t="s">
        <v>110</v>
      </c>
      <c r="C153" s="163">
        <v>890</v>
      </c>
      <c r="D153" s="163">
        <v>329</v>
      </c>
      <c r="E153" s="163">
        <v>219</v>
      </c>
      <c r="F153" s="163">
        <v>775</v>
      </c>
      <c r="G153" s="163">
        <v>721</v>
      </c>
      <c r="H153" s="163">
        <v>1063</v>
      </c>
      <c r="I153" s="164">
        <f t="shared" ref="I153:I160" si="133">IFERROR(H153/G153-1,"-")</f>
        <v>0.47434119278779474</v>
      </c>
      <c r="J153" s="165">
        <f t="shared" ref="J153:J160" si="134">IFERROR(H153/C153-1,"-")</f>
        <v>0.19438202247191017</v>
      </c>
      <c r="K153" s="164">
        <f t="shared" ref="K153:K160" si="135">H153/H$8</f>
        <v>1.6892885123613647E-3</v>
      </c>
      <c r="L153" s="163">
        <v>16416</v>
      </c>
      <c r="M153" s="163">
        <v>4759</v>
      </c>
      <c r="N153" s="163">
        <v>2100</v>
      </c>
      <c r="O153" s="163">
        <v>14126</v>
      </c>
      <c r="P153" s="163">
        <v>13992</v>
      </c>
      <c r="Q153" s="163">
        <v>15223</v>
      </c>
      <c r="R153" s="164">
        <f t="shared" ref="R153:R160" si="136">IFERROR(Q153/P153-1,"-")</f>
        <v>8.7978845054316857E-2</v>
      </c>
      <c r="S153" s="165">
        <f t="shared" ref="S153:S160" si="137">IFERROR(Q153/L153-1,"-")</f>
        <v>-7.2673001949317695E-2</v>
      </c>
      <c r="T153" s="164">
        <f t="shared" ref="T153:T160" si="138">Q153/Q$8</f>
        <v>5.1500667820523404E-3</v>
      </c>
      <c r="U153" s="163">
        <v>17306</v>
      </c>
      <c r="V153" s="163">
        <v>2319</v>
      </c>
      <c r="W153" s="163">
        <v>14901</v>
      </c>
      <c r="X153" s="163">
        <v>14713</v>
      </c>
      <c r="Y153" s="163">
        <v>16286</v>
      </c>
      <c r="Z153" s="164">
        <f t="shared" ref="Z153:Z160" si="139">IFERROR(Y153/X153-1,"-")</f>
        <v>0.10691225446883701</v>
      </c>
      <c r="AA153" s="165">
        <f t="shared" si="132"/>
        <v>-5.8939096267190516E-2</v>
      </c>
      <c r="AB153" s="164">
        <f t="shared" ref="AB153:AB160" si="140">Y153/Y$8</f>
        <v>4.542636095687118E-3</v>
      </c>
    </row>
    <row r="154" spans="1:28" s="56" customFormat="1" x14ac:dyDescent="0.25">
      <c r="B154" s="162" t="s">
        <v>113</v>
      </c>
      <c r="C154" s="163">
        <v>1519</v>
      </c>
      <c r="D154" s="163">
        <v>495</v>
      </c>
      <c r="E154" s="163">
        <v>685</v>
      </c>
      <c r="F154" s="163">
        <v>1657</v>
      </c>
      <c r="G154" s="163">
        <v>1750</v>
      </c>
      <c r="H154" s="163">
        <v>2133</v>
      </c>
      <c r="I154" s="164">
        <f t="shared" si="133"/>
        <v>0.21885714285714286</v>
      </c>
      <c r="J154" s="165">
        <f t="shared" si="134"/>
        <v>0.40421329822251484</v>
      </c>
      <c r="K154" s="164">
        <f t="shared" si="135"/>
        <v>3.3897012200063883E-3</v>
      </c>
      <c r="L154" s="163">
        <v>11754</v>
      </c>
      <c r="M154" s="163">
        <v>3627</v>
      </c>
      <c r="N154" s="163">
        <v>3670</v>
      </c>
      <c r="O154" s="163">
        <v>5733</v>
      </c>
      <c r="P154" s="163">
        <v>6041</v>
      </c>
      <c r="Q154" s="163">
        <v>5427</v>
      </c>
      <c r="R154" s="164">
        <f t="shared" si="136"/>
        <v>-0.1016388015229267</v>
      </c>
      <c r="S154" s="165">
        <f t="shared" si="137"/>
        <v>-0.53828483920367542</v>
      </c>
      <c r="T154" s="164">
        <f t="shared" si="138"/>
        <v>1.835998976955794E-3</v>
      </c>
      <c r="U154" s="163">
        <v>13273</v>
      </c>
      <c r="V154" s="163">
        <v>4355</v>
      </c>
      <c r="W154" s="163">
        <v>7390</v>
      </c>
      <c r="X154" s="163">
        <v>7791</v>
      </c>
      <c r="Y154" s="163">
        <v>7560</v>
      </c>
      <c r="Z154" s="164">
        <f t="shared" si="139"/>
        <v>-2.9649595687331498E-2</v>
      </c>
      <c r="AA154" s="165">
        <f t="shared" si="132"/>
        <v>-0.43042266254802986</v>
      </c>
      <c r="AB154" s="164">
        <f t="shared" si="140"/>
        <v>2.1087024980593521E-3</v>
      </c>
    </row>
    <row r="155" spans="1:28" x14ac:dyDescent="0.25">
      <c r="A155" s="56"/>
      <c r="B155" s="162" t="s">
        <v>116</v>
      </c>
      <c r="C155" s="163">
        <v>1065</v>
      </c>
      <c r="D155" s="163">
        <v>419</v>
      </c>
      <c r="E155" s="163">
        <v>971</v>
      </c>
      <c r="F155" s="163">
        <v>1784</v>
      </c>
      <c r="G155" s="163">
        <v>1706</v>
      </c>
      <c r="H155" s="163">
        <v>2313</v>
      </c>
      <c r="I155" s="164">
        <f t="shared" si="133"/>
        <v>0.35580304806565066</v>
      </c>
      <c r="J155" s="165">
        <f t="shared" si="134"/>
        <v>1.1718309859154932</v>
      </c>
      <c r="K155" s="164">
        <f t="shared" si="135"/>
        <v>3.6757519558719065E-3</v>
      </c>
      <c r="L155" s="163">
        <v>7415</v>
      </c>
      <c r="M155" s="163">
        <v>1591</v>
      </c>
      <c r="N155" s="163">
        <v>3213</v>
      </c>
      <c r="O155" s="163">
        <v>3172</v>
      </c>
      <c r="P155" s="163">
        <v>5619</v>
      </c>
      <c r="Q155" s="163">
        <v>6975</v>
      </c>
      <c r="R155" s="164">
        <f t="shared" si="136"/>
        <v>0.24132407901761876</v>
      </c>
      <c r="S155" s="165">
        <f t="shared" si="137"/>
        <v>-5.9339177343223248E-2</v>
      </c>
      <c r="T155" s="164">
        <f t="shared" si="138"/>
        <v>2.3597001776795028E-3</v>
      </c>
      <c r="U155" s="163">
        <v>8480</v>
      </c>
      <c r="V155" s="163">
        <v>4184</v>
      </c>
      <c r="W155" s="163">
        <v>4956</v>
      </c>
      <c r="X155" s="163">
        <v>7325</v>
      </c>
      <c r="Y155" s="163">
        <v>9288</v>
      </c>
      <c r="Z155" s="164">
        <f t="shared" si="139"/>
        <v>0.26798634812286681</v>
      </c>
      <c r="AA155" s="165">
        <f t="shared" si="132"/>
        <v>9.5283018867924563E-2</v>
      </c>
      <c r="AB155" s="164">
        <f t="shared" si="140"/>
        <v>2.5906916404729182E-3</v>
      </c>
    </row>
    <row r="156" spans="1:28" x14ac:dyDescent="0.25">
      <c r="A156" s="56"/>
      <c r="B156" s="162" t="s">
        <v>123</v>
      </c>
      <c r="C156" s="163">
        <v>391</v>
      </c>
      <c r="D156" s="163">
        <v>223</v>
      </c>
      <c r="E156" s="163">
        <v>186</v>
      </c>
      <c r="F156" s="163">
        <v>568</v>
      </c>
      <c r="G156" s="163">
        <v>466</v>
      </c>
      <c r="H156" s="163">
        <v>668</v>
      </c>
      <c r="I156" s="164">
        <f t="shared" si="133"/>
        <v>0.43347639484978551</v>
      </c>
      <c r="J156" s="165">
        <f t="shared" si="134"/>
        <v>0.70843989769820981</v>
      </c>
      <c r="K156" s="164">
        <f t="shared" si="135"/>
        <v>1.0615660642120336E-3</v>
      </c>
      <c r="L156" s="163">
        <v>801</v>
      </c>
      <c r="M156" s="163">
        <v>316</v>
      </c>
      <c r="N156" s="163">
        <v>411</v>
      </c>
      <c r="O156" s="163">
        <v>677</v>
      </c>
      <c r="P156" s="163">
        <v>644</v>
      </c>
      <c r="Q156" s="163">
        <v>791</v>
      </c>
      <c r="R156" s="164">
        <f t="shared" si="136"/>
        <v>0.22826086956521729</v>
      </c>
      <c r="S156" s="165">
        <f t="shared" si="137"/>
        <v>-1.2484394506866447E-2</v>
      </c>
      <c r="T156" s="164">
        <f t="shared" si="138"/>
        <v>2.6760184093827769E-4</v>
      </c>
      <c r="U156" s="163">
        <v>1192</v>
      </c>
      <c r="V156" s="163">
        <v>597</v>
      </c>
      <c r="W156" s="163">
        <v>1245</v>
      </c>
      <c r="X156" s="163">
        <v>1110</v>
      </c>
      <c r="Y156" s="163">
        <v>1459</v>
      </c>
      <c r="Z156" s="164">
        <f t="shared" si="139"/>
        <v>0.31441441441441431</v>
      </c>
      <c r="AA156" s="165">
        <f t="shared" si="132"/>
        <v>0.22399328859060397</v>
      </c>
      <c r="AB156" s="164">
        <f t="shared" si="140"/>
        <v>4.069572678133062E-4</v>
      </c>
    </row>
    <row r="157" spans="1:28" x14ac:dyDescent="0.25">
      <c r="A157" s="56"/>
      <c r="B157" s="162" t="s">
        <v>119</v>
      </c>
      <c r="C157" s="163">
        <v>347</v>
      </c>
      <c r="D157" s="163">
        <v>180</v>
      </c>
      <c r="E157" s="163">
        <v>204</v>
      </c>
      <c r="F157" s="163">
        <v>445</v>
      </c>
      <c r="G157" s="163">
        <v>404</v>
      </c>
      <c r="H157" s="163">
        <v>537</v>
      </c>
      <c r="I157" s="164">
        <f t="shared" si="133"/>
        <v>0.32920792079207928</v>
      </c>
      <c r="J157" s="165">
        <f t="shared" si="134"/>
        <v>0.54755043227665712</v>
      </c>
      <c r="K157" s="164">
        <f t="shared" si="135"/>
        <v>8.5338469533212879E-4</v>
      </c>
      <c r="L157" s="163">
        <v>2142</v>
      </c>
      <c r="M157" s="163">
        <v>943</v>
      </c>
      <c r="N157" s="163">
        <v>1025</v>
      </c>
      <c r="O157" s="163">
        <v>2104</v>
      </c>
      <c r="P157" s="163">
        <v>2001</v>
      </c>
      <c r="Q157" s="163">
        <v>2257</v>
      </c>
      <c r="R157" s="164">
        <f t="shared" si="136"/>
        <v>0.12793603198400794</v>
      </c>
      <c r="S157" s="165">
        <f t="shared" si="137"/>
        <v>5.3688141923436072E-2</v>
      </c>
      <c r="T157" s="164">
        <f t="shared" si="138"/>
        <v>7.6356176358747499E-4</v>
      </c>
      <c r="U157" s="163">
        <v>2489</v>
      </c>
      <c r="V157" s="163">
        <v>1229</v>
      </c>
      <c r="W157" s="163">
        <v>2549</v>
      </c>
      <c r="X157" s="163">
        <v>2405</v>
      </c>
      <c r="Y157" s="163">
        <v>2794</v>
      </c>
      <c r="Z157" s="164">
        <f t="shared" si="139"/>
        <v>0.1617463617463617</v>
      </c>
      <c r="AA157" s="165">
        <f t="shared" si="132"/>
        <v>0.12253917235837686</v>
      </c>
      <c r="AB157" s="164">
        <f t="shared" si="140"/>
        <v>7.7932735179600922E-4</v>
      </c>
    </row>
    <row r="158" spans="1:28" x14ac:dyDescent="0.25">
      <c r="A158" s="56"/>
      <c r="B158" s="162" t="s">
        <v>128</v>
      </c>
      <c r="C158" s="163">
        <v>129</v>
      </c>
      <c r="D158" s="163">
        <v>46</v>
      </c>
      <c r="E158" s="163">
        <v>33</v>
      </c>
      <c r="F158" s="163">
        <v>88</v>
      </c>
      <c r="G158" s="163">
        <v>82</v>
      </c>
      <c r="H158" s="163">
        <v>79</v>
      </c>
      <c r="I158" s="164">
        <f t="shared" si="133"/>
        <v>-3.6585365853658569E-2</v>
      </c>
      <c r="J158" s="165">
        <f t="shared" si="134"/>
        <v>-0.38759689922480622</v>
      </c>
      <c r="K158" s="164">
        <f t="shared" si="135"/>
        <v>1.2554448962986625E-4</v>
      </c>
      <c r="L158" s="163">
        <v>211</v>
      </c>
      <c r="M158" s="163">
        <v>172</v>
      </c>
      <c r="N158" s="163">
        <v>83</v>
      </c>
      <c r="O158" s="163">
        <v>215</v>
      </c>
      <c r="P158" s="163">
        <v>207</v>
      </c>
      <c r="Q158" s="163">
        <v>220</v>
      </c>
      <c r="R158" s="164">
        <f t="shared" si="136"/>
        <v>6.2801932367149815E-2</v>
      </c>
      <c r="S158" s="165">
        <f t="shared" si="137"/>
        <v>4.2654028436019065E-2</v>
      </c>
      <c r="T158" s="164">
        <f t="shared" si="138"/>
        <v>7.4427819224299736E-5</v>
      </c>
      <c r="U158" s="163">
        <v>340</v>
      </c>
      <c r="V158" s="163">
        <v>116</v>
      </c>
      <c r="W158" s="163">
        <v>303</v>
      </c>
      <c r="X158" s="163">
        <v>289</v>
      </c>
      <c r="Y158" s="163">
        <v>299</v>
      </c>
      <c r="Z158" s="164">
        <f t="shared" si="139"/>
        <v>3.460207612456756E-2</v>
      </c>
      <c r="AA158" s="165">
        <f t="shared" si="132"/>
        <v>-0.12058823529411766</v>
      </c>
      <c r="AB158" s="164">
        <f t="shared" si="140"/>
        <v>8.33997416560511E-5</v>
      </c>
    </row>
    <row r="159" spans="1:28" x14ac:dyDescent="0.25">
      <c r="A159" s="56"/>
      <c r="B159" s="162" t="s">
        <v>131</v>
      </c>
      <c r="C159" s="163">
        <v>131</v>
      </c>
      <c r="D159" s="163">
        <v>59</v>
      </c>
      <c r="E159" s="163">
        <v>34</v>
      </c>
      <c r="F159" s="163">
        <v>77</v>
      </c>
      <c r="G159" s="163">
        <v>84</v>
      </c>
      <c r="H159" s="163">
        <v>77</v>
      </c>
      <c r="I159" s="164">
        <f t="shared" si="133"/>
        <v>-8.333333333333337E-2</v>
      </c>
      <c r="J159" s="165">
        <f t="shared" si="134"/>
        <v>-0.41221374045801529</v>
      </c>
      <c r="K159" s="164">
        <f t="shared" si="135"/>
        <v>1.2236614812024938E-4</v>
      </c>
      <c r="L159" s="163">
        <v>518</v>
      </c>
      <c r="M159" s="163">
        <v>224</v>
      </c>
      <c r="N159" s="163">
        <v>104</v>
      </c>
      <c r="O159" s="163">
        <v>378</v>
      </c>
      <c r="P159" s="163">
        <v>515</v>
      </c>
      <c r="Q159" s="163">
        <v>353</v>
      </c>
      <c r="R159" s="164">
        <f t="shared" si="136"/>
        <v>-0.31456310679611654</v>
      </c>
      <c r="S159" s="165">
        <f t="shared" si="137"/>
        <v>-0.31853281853281856</v>
      </c>
      <c r="T159" s="164">
        <f t="shared" si="138"/>
        <v>1.1942281902808093E-4</v>
      </c>
      <c r="U159" s="163">
        <v>649</v>
      </c>
      <c r="V159" s="163">
        <v>138</v>
      </c>
      <c r="W159" s="163">
        <v>455</v>
      </c>
      <c r="X159" s="163">
        <v>599</v>
      </c>
      <c r="Y159" s="163">
        <v>430</v>
      </c>
      <c r="Z159" s="164">
        <f t="shared" si="139"/>
        <v>-0.28213689482470783</v>
      </c>
      <c r="AA159" s="165">
        <f t="shared" si="132"/>
        <v>-0.33744221879815095</v>
      </c>
      <c r="AB159" s="164">
        <f t="shared" si="140"/>
        <v>1.1993942779967214E-4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3639</v>
      </c>
      <c r="D160" s="169">
        <f t="shared" si="141"/>
        <v>1044</v>
      </c>
      <c r="E160" s="169">
        <f t="shared" si="141"/>
        <v>1953</v>
      </c>
      <c r="F160" s="169">
        <f t="shared" si="141"/>
        <v>3998</v>
      </c>
      <c r="G160" s="169">
        <f t="shared" si="141"/>
        <v>4066</v>
      </c>
      <c r="H160" s="169">
        <f t="shared" si="141"/>
        <v>6292</v>
      </c>
      <c r="I160" s="170">
        <f t="shared" si="133"/>
        <v>0.54746679783571084</v>
      </c>
      <c r="J160" s="171">
        <f t="shared" si="134"/>
        <v>0.72904644133003571</v>
      </c>
      <c r="K160" s="170">
        <f t="shared" si="135"/>
        <v>9.9990623892546628E-3</v>
      </c>
      <c r="L160" s="169">
        <f t="shared" ref="L160:Q160" si="142">L152-SUM(L153:L159)</f>
        <v>8100</v>
      </c>
      <c r="M160" s="169">
        <f t="shared" si="142"/>
        <v>2834</v>
      </c>
      <c r="N160" s="169">
        <f t="shared" si="142"/>
        <v>4466</v>
      </c>
      <c r="O160" s="169">
        <f t="shared" si="142"/>
        <v>3876</v>
      </c>
      <c r="P160" s="169">
        <f t="shared" si="142"/>
        <v>5813</v>
      </c>
      <c r="Q160" s="169">
        <f t="shared" si="142"/>
        <v>7000</v>
      </c>
      <c r="R160" s="170">
        <f t="shared" si="136"/>
        <v>0.2041974883880957</v>
      </c>
      <c r="S160" s="171">
        <f t="shared" si="137"/>
        <v>-0.13580246913580252</v>
      </c>
      <c r="T160" s="170">
        <f t="shared" si="138"/>
        <v>2.368157884409537E-3</v>
      </c>
      <c r="U160" s="169">
        <f>U152-SUM(U153:U159)</f>
        <v>11739</v>
      </c>
      <c r="V160" s="169">
        <f>V152-SUM(V153:V159)</f>
        <v>6419</v>
      </c>
      <c r="W160" s="169">
        <f>W152-SUM(W153:W159)</f>
        <v>7874</v>
      </c>
      <c r="X160" s="169">
        <f>X152-SUM(X153:X159)</f>
        <v>9879</v>
      </c>
      <c r="Y160" s="169">
        <f>Y152-SUM(Y153:Y159)</f>
        <v>13292</v>
      </c>
      <c r="Z160" s="170">
        <f t="shared" si="139"/>
        <v>0.34548031177244654</v>
      </c>
      <c r="AA160" s="171">
        <f t="shared" si="132"/>
        <v>0.13229406252662068</v>
      </c>
      <c r="AB160" s="170">
        <f t="shared" si="140"/>
        <v>3.7075229635191677E-3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70637-9A85-4249-988B-3A24193B46EF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A2C59-D06F-4C93-9537-D1B97DFE8207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4" x14ac:dyDescent="0.25">
      <c r="B7" s="271" t="s">
        <v>50</v>
      </c>
      <c r="C7" s="274" t="s">
        <v>8</v>
      </c>
      <c r="D7" s="15" t="s">
        <v>30</v>
      </c>
      <c r="E7" s="16">
        <v>11916</v>
      </c>
      <c r="F7" s="16">
        <v>13324</v>
      </c>
      <c r="G7" s="16">
        <v>20050</v>
      </c>
      <c r="H7" s="16">
        <v>26095</v>
      </c>
      <c r="I7" s="16">
        <v>21212</v>
      </c>
      <c r="J7" s="17">
        <f>I7/H7-1</f>
        <v>-0.18712397010921633</v>
      </c>
      <c r="K7" s="16">
        <f>I7-H7</f>
        <v>-4883</v>
      </c>
      <c r="L7" s="17">
        <f>I7/E7-1</f>
        <v>0.78012755958375291</v>
      </c>
      <c r="M7" s="16">
        <f>I7-E7</f>
        <v>9296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6581</v>
      </c>
      <c r="F8" s="20">
        <v>11284</v>
      </c>
      <c r="G8" s="20">
        <v>17422</v>
      </c>
      <c r="H8" s="20">
        <v>23469</v>
      </c>
      <c r="I8" s="20">
        <v>18252</v>
      </c>
      <c r="J8" s="21">
        <f t="shared" ref="J8:J20" si="0">I8/H8-1</f>
        <v>-0.22229323788827815</v>
      </c>
      <c r="K8" s="20">
        <f t="shared" ref="K8:K17" si="1">I8-H8</f>
        <v>-5217</v>
      </c>
      <c r="L8" s="21">
        <f t="shared" ref="L8:L20" si="2">I8/E8-1</f>
        <v>1.7734386871296155</v>
      </c>
      <c r="M8" s="20">
        <f t="shared" ref="M8:M17" si="3">I8-E8</f>
        <v>11671</v>
      </c>
      <c r="N8" s="22">
        <f>I8/$I$7</f>
        <v>0.86045634546483118</v>
      </c>
    </row>
    <row r="9" spans="2:14" x14ac:dyDescent="0.25">
      <c r="B9" s="272"/>
      <c r="C9" s="276"/>
      <c r="D9" s="23" t="s">
        <v>32</v>
      </c>
      <c r="E9" s="24">
        <v>5335</v>
      </c>
      <c r="F9" s="24">
        <v>2040</v>
      </c>
      <c r="G9" s="24">
        <v>2628</v>
      </c>
      <c r="H9" s="24">
        <v>2626</v>
      </c>
      <c r="I9" s="24">
        <v>2960</v>
      </c>
      <c r="J9" s="25">
        <f>IFERROR(I9/H9-1,"-")</f>
        <v>0.12718964204112715</v>
      </c>
      <c r="K9" s="24">
        <f>IFERROR(I9-H9,"-")</f>
        <v>334</v>
      </c>
      <c r="L9" s="25">
        <f>IFERROR(I9/E9-1,"-")</f>
        <v>-0.44517338331771317</v>
      </c>
      <c r="M9" s="24">
        <f>IFERROR(I9-E9,"-")</f>
        <v>-2375</v>
      </c>
      <c r="N9" s="25">
        <f>IFERROR(I9/$I$7,"-")</f>
        <v>0.13954365453516876</v>
      </c>
    </row>
    <row r="10" spans="2:14" x14ac:dyDescent="0.25">
      <c r="B10" s="272"/>
      <c r="C10" s="277" t="s">
        <v>33</v>
      </c>
      <c r="D10" s="26" t="s">
        <v>30</v>
      </c>
      <c r="E10" s="27">
        <v>14064</v>
      </c>
      <c r="F10" s="27">
        <v>15495</v>
      </c>
      <c r="G10" s="27">
        <v>22985</v>
      </c>
      <c r="H10" s="27">
        <v>29771</v>
      </c>
      <c r="I10" s="27">
        <v>24336</v>
      </c>
      <c r="J10" s="28">
        <f t="shared" si="0"/>
        <v>-0.18256020959994623</v>
      </c>
      <c r="K10" s="27">
        <f t="shared" si="1"/>
        <v>-5435</v>
      </c>
      <c r="L10" s="28">
        <f t="shared" si="2"/>
        <v>0.7303754266211604</v>
      </c>
      <c r="M10" s="27">
        <f t="shared" si="3"/>
        <v>10272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7739</v>
      </c>
      <c r="F11" s="29">
        <v>13258</v>
      </c>
      <c r="G11" s="29">
        <v>19953</v>
      </c>
      <c r="H11" s="29">
        <v>26687</v>
      </c>
      <c r="I11" s="29">
        <v>20701</v>
      </c>
      <c r="J11" s="30">
        <f t="shared" si="0"/>
        <v>-0.22430396822422904</v>
      </c>
      <c r="K11" s="29">
        <f t="shared" si="1"/>
        <v>-5986</v>
      </c>
      <c r="L11" s="30">
        <f t="shared" si="2"/>
        <v>1.674893397079726</v>
      </c>
      <c r="M11" s="29">
        <f t="shared" si="3"/>
        <v>12962</v>
      </c>
      <c r="N11" s="31">
        <f>I11/$I$10</f>
        <v>0.8506328073635766</v>
      </c>
    </row>
    <row r="12" spans="2:14" x14ac:dyDescent="0.25">
      <c r="B12" s="272"/>
      <c r="C12" s="279"/>
      <c r="D12" s="32" t="s">
        <v>32</v>
      </c>
      <c r="E12" s="33">
        <v>6325</v>
      </c>
      <c r="F12" s="33">
        <v>2237</v>
      </c>
      <c r="G12" s="33">
        <v>3032</v>
      </c>
      <c r="H12" s="33">
        <v>3084</v>
      </c>
      <c r="I12" s="33">
        <v>3635</v>
      </c>
      <c r="J12" s="34">
        <f>IFERROR(I12/H12-1,"-")</f>
        <v>0.17866407263294426</v>
      </c>
      <c r="K12" s="33">
        <f>IFERROR(I12-H12,"-")</f>
        <v>551</v>
      </c>
      <c r="L12" s="34">
        <f>IFERROR(I12/E12-1,"-")</f>
        <v>-0.42529644268774702</v>
      </c>
      <c r="M12" s="33">
        <f>IFERROR(I12-E12,"-")</f>
        <v>-2690</v>
      </c>
      <c r="N12" s="34">
        <f>IFERROR(I12/$I$10,"-")</f>
        <v>0.1493671926364234</v>
      </c>
    </row>
    <row r="13" spans="2:14" x14ac:dyDescent="0.25">
      <c r="B13" s="272"/>
      <c r="C13" s="274" t="s">
        <v>21</v>
      </c>
      <c r="D13" s="15" t="s">
        <v>30</v>
      </c>
      <c r="E13" s="16">
        <v>84734</v>
      </c>
      <c r="F13" s="16">
        <v>105169</v>
      </c>
      <c r="G13" s="16">
        <v>132612</v>
      </c>
      <c r="H13" s="16">
        <v>146405</v>
      </c>
      <c r="I13" s="16">
        <v>126079</v>
      </c>
      <c r="J13" s="17">
        <f t="shared" si="0"/>
        <v>-0.13883405621392708</v>
      </c>
      <c r="K13" s="16">
        <f t="shared" si="1"/>
        <v>-20326</v>
      </c>
      <c r="L13" s="17">
        <f t="shared" si="2"/>
        <v>0.48793872589515419</v>
      </c>
      <c r="M13" s="16">
        <f t="shared" si="3"/>
        <v>41345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46631</v>
      </c>
      <c r="F14" s="20">
        <v>92461</v>
      </c>
      <c r="G14" s="20">
        <v>115251</v>
      </c>
      <c r="H14" s="20">
        <v>127971</v>
      </c>
      <c r="I14" s="20">
        <v>101754</v>
      </c>
      <c r="J14" s="21">
        <f t="shared" si="0"/>
        <v>-0.20486672761797597</v>
      </c>
      <c r="K14" s="20">
        <f t="shared" si="1"/>
        <v>-26217</v>
      </c>
      <c r="L14" s="21">
        <f t="shared" si="2"/>
        <v>1.1821106131114494</v>
      </c>
      <c r="M14" s="20">
        <f t="shared" si="3"/>
        <v>55123</v>
      </c>
      <c r="N14" s="22">
        <f>I14/$I$13</f>
        <v>0.80706541136906229</v>
      </c>
    </row>
    <row r="15" spans="2:14" x14ac:dyDescent="0.25">
      <c r="B15" s="272"/>
      <c r="C15" s="276"/>
      <c r="D15" s="23" t="s">
        <v>32</v>
      </c>
      <c r="E15" s="24">
        <v>38103</v>
      </c>
      <c r="F15" s="24">
        <v>12708</v>
      </c>
      <c r="G15" s="24">
        <v>17361</v>
      </c>
      <c r="H15" s="24">
        <v>18434</v>
      </c>
      <c r="I15" s="24">
        <v>24325</v>
      </c>
      <c r="J15" s="25">
        <f>IFERROR(I15/H15-1,"-")</f>
        <v>0.31957252902245847</v>
      </c>
      <c r="K15" s="24">
        <f>IFERROR(I15-H15,"-")</f>
        <v>5891</v>
      </c>
      <c r="L15" s="25">
        <f>IFERROR(I15/E15-1,"-")</f>
        <v>-0.36159882423956113</v>
      </c>
      <c r="M15" s="24">
        <f>IFERROR(I15-E15,"-")</f>
        <v>-13778</v>
      </c>
      <c r="N15" s="25">
        <f>IFERROR(I15/$I$13,"-")</f>
        <v>0.19293458863093774</v>
      </c>
    </row>
    <row r="16" spans="2:14" x14ac:dyDescent="0.25">
      <c r="B16" s="272"/>
      <c r="C16" s="277" t="s">
        <v>22</v>
      </c>
      <c r="D16" s="26" t="s">
        <v>30</v>
      </c>
      <c r="E16" s="35">
        <v>7.1109432695535411</v>
      </c>
      <c r="F16" s="35">
        <v>7.8932002401681176</v>
      </c>
      <c r="G16" s="35">
        <v>6.6140648379052367</v>
      </c>
      <c r="H16" s="35">
        <v>5.6104617742862617</v>
      </c>
      <c r="I16" s="35">
        <v>5.9437582500471429</v>
      </c>
      <c r="J16" s="36">
        <f t="shared" si="0"/>
        <v>5.94062466102947E-2</v>
      </c>
      <c r="K16" s="37">
        <f t="shared" si="1"/>
        <v>0.33329647576088117</v>
      </c>
      <c r="L16" s="36">
        <f t="shared" si="2"/>
        <v>-0.16413926750110042</v>
      </c>
      <c r="M16" s="37">
        <f t="shared" si="3"/>
        <v>-1.1671850195063982</v>
      </c>
      <c r="N16" s="38"/>
    </row>
    <row r="17" spans="2:14" x14ac:dyDescent="0.25">
      <c r="B17" s="272"/>
      <c r="C17" s="278"/>
      <c r="D17" s="4" t="s">
        <v>31</v>
      </c>
      <c r="E17" s="39">
        <f>E14/E8</f>
        <v>7.0857012612065038</v>
      </c>
      <c r="F17" s="39">
        <f t="shared" ref="F17:I17" si="4">F14/F8</f>
        <v>8.1939914923785899</v>
      </c>
      <c r="G17" s="39">
        <f t="shared" si="4"/>
        <v>6.6152565721501553</v>
      </c>
      <c r="H17" s="39">
        <f t="shared" si="4"/>
        <v>5.4527674805061999</v>
      </c>
      <c r="I17" s="39">
        <f t="shared" si="4"/>
        <v>5.5749506903353057</v>
      </c>
      <c r="J17" s="40">
        <f t="shared" si="0"/>
        <v>2.2407559146050859E-2</v>
      </c>
      <c r="K17" s="41">
        <f t="shared" si="1"/>
        <v>0.1221832098291058</v>
      </c>
      <c r="L17" s="40">
        <f t="shared" si="2"/>
        <v>-0.21321115796151391</v>
      </c>
      <c r="M17" s="41">
        <f t="shared" si="3"/>
        <v>-1.5107505708711981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7.1420805998125587</v>
      </c>
      <c r="F18" s="43">
        <f t="shared" ref="F18:I18" si="5">IFERROR(F15/F9,"-")</f>
        <v>6.2294117647058824</v>
      </c>
      <c r="G18" s="43">
        <f t="shared" si="5"/>
        <v>6.6061643835616435</v>
      </c>
      <c r="H18" s="43">
        <f t="shared" si="5"/>
        <v>7.0198019801980198</v>
      </c>
      <c r="I18" s="43">
        <f t="shared" si="5"/>
        <v>8.2179054054054053</v>
      </c>
      <c r="J18" s="34">
        <f>IFERROR(I18/H18-1,"-")</f>
        <v>0.17067481797735673</v>
      </c>
      <c r="K18" s="33">
        <f>IFERROR(I18-H18,"-")</f>
        <v>1.1981034252073854</v>
      </c>
      <c r="L18" s="34">
        <f>IFERROR(I18/E18-1,"-")</f>
        <v>0.15063184887903414</v>
      </c>
      <c r="M18" s="33">
        <f>IFERROR(I18-E18,"-")</f>
        <v>1.0758248055928465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0.6633</v>
      </c>
      <c r="F19" s="18">
        <v>0.81379999999999997</v>
      </c>
      <c r="G19" s="18">
        <v>0.89290000000000003</v>
      </c>
      <c r="H19" s="18">
        <v>0.99150000000000005</v>
      </c>
      <c r="I19" s="18">
        <v>0.8478</v>
      </c>
      <c r="J19" s="17">
        <f t="shared" si="0"/>
        <v>-0.14493192133131627</v>
      </c>
      <c r="K19" s="44">
        <f>(I19-H19)*100</f>
        <v>-14.370000000000005</v>
      </c>
      <c r="L19" s="17">
        <f t="shared" si="2"/>
        <v>0.27815468113975572</v>
      </c>
      <c r="M19" s="44">
        <f>(I19-E19)*100</f>
        <v>18.45</v>
      </c>
      <c r="N19" s="18"/>
    </row>
    <row r="20" spans="2:14" x14ac:dyDescent="0.25">
      <c r="B20" s="272"/>
      <c r="C20" s="281"/>
      <c r="D20" s="19" t="s">
        <v>31</v>
      </c>
      <c r="E20" s="22">
        <v>0.83660000000000001</v>
      </c>
      <c r="F20" s="22">
        <v>0.89700000000000002</v>
      </c>
      <c r="G20" s="22">
        <v>0.94959999999999989</v>
      </c>
      <c r="H20" s="22">
        <v>1.0544</v>
      </c>
      <c r="I20" s="22">
        <v>0.83840000000000003</v>
      </c>
      <c r="J20" s="21">
        <f t="shared" si="0"/>
        <v>-0.20485584218512898</v>
      </c>
      <c r="K20" s="45">
        <f>(I20-H20)*100</f>
        <v>-21.599999999999998</v>
      </c>
      <c r="L20" s="21">
        <f t="shared" si="2"/>
        <v>2.151565861821636E-3</v>
      </c>
      <c r="M20" s="45">
        <f>(I20-E20)*100</f>
        <v>0.18000000000000238</v>
      </c>
      <c r="N20" s="22"/>
    </row>
    <row r="21" spans="2:14" x14ac:dyDescent="0.25">
      <c r="B21" s="272"/>
      <c r="C21" s="282"/>
      <c r="D21" s="23" t="s">
        <v>32</v>
      </c>
      <c r="E21" s="25">
        <v>0.52910000000000001</v>
      </c>
      <c r="F21" s="25">
        <v>0.48570000000000002</v>
      </c>
      <c r="G21" s="25">
        <v>0.63929999999999998</v>
      </c>
      <c r="H21" s="25">
        <v>0.70120000000000005</v>
      </c>
      <c r="I21" s="25">
        <v>0.88969999999999994</v>
      </c>
      <c r="J21" s="25">
        <f>IFERROR(I21/H21-1,"-")</f>
        <v>0.26882487164860214</v>
      </c>
      <c r="K21" s="24">
        <f>IFERROR(I21-H21,"-")</f>
        <v>0.18849999999999989</v>
      </c>
      <c r="L21" s="25">
        <f>IFERROR(I21/E21-1,"-")</f>
        <v>0.68153468153468144</v>
      </c>
      <c r="M21" s="24">
        <f>IFERROR(I21-E21,"-")</f>
        <v>0.36059999999999992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4121</v>
      </c>
      <c r="F22" s="27">
        <v>4169</v>
      </c>
      <c r="G22" s="27">
        <v>4791</v>
      </c>
      <c r="H22" s="27">
        <v>4763</v>
      </c>
      <c r="I22" s="27">
        <v>4797</v>
      </c>
      <c r="J22" s="36">
        <f>I22/H22-1</f>
        <v>7.1383581776192084E-3</v>
      </c>
      <c r="K22" s="27">
        <f>I22-H22</f>
        <v>34</v>
      </c>
      <c r="L22" s="36">
        <f>I22/E22-1</f>
        <v>0.16403785488959</v>
      </c>
      <c r="M22" s="27">
        <f>I22-E22</f>
        <v>676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1798</v>
      </c>
      <c r="F23" s="29">
        <v>3325</v>
      </c>
      <c r="G23" s="29">
        <v>3915</v>
      </c>
      <c r="H23" s="29">
        <v>3915</v>
      </c>
      <c r="I23" s="29">
        <v>3915</v>
      </c>
      <c r="J23" s="40">
        <f>I23/H23-1</f>
        <v>0</v>
      </c>
      <c r="K23" s="29">
        <f>I23-H23</f>
        <v>0</v>
      </c>
      <c r="L23" s="40">
        <f>I23/E23-1</f>
        <v>1.1774193548387095</v>
      </c>
      <c r="M23" s="29">
        <f>I23-E23</f>
        <v>2117</v>
      </c>
      <c r="N23" s="42">
        <f>I23/$I$22</f>
        <v>0.81613508442776739</v>
      </c>
    </row>
    <row r="24" spans="2:14" x14ac:dyDescent="0.25">
      <c r="B24" s="273"/>
      <c r="C24" s="285"/>
      <c r="D24" s="32" t="s">
        <v>32</v>
      </c>
      <c r="E24" s="33">
        <v>2323</v>
      </c>
      <c r="F24" s="33">
        <v>844</v>
      </c>
      <c r="G24" s="33">
        <v>876</v>
      </c>
      <c r="H24" s="33">
        <v>848</v>
      </c>
      <c r="I24" s="33">
        <v>882</v>
      </c>
      <c r="J24" s="34">
        <f>IFERROR(I24/H24-1,"-")</f>
        <v>4.0094339622641417E-2</v>
      </c>
      <c r="K24" s="33">
        <f>IFERROR(I24-H24,"-")</f>
        <v>34</v>
      </c>
      <c r="L24" s="34">
        <f>IFERROR(I24/E24-1,"-")</f>
        <v>-0.62031855359448995</v>
      </c>
      <c r="M24" s="33">
        <f>IFERROR(I24-E24,"-")</f>
        <v>-1441</v>
      </c>
      <c r="N24" s="34">
        <f>IFERROR(I24/$I$22,"-")</f>
        <v>0.18386491557223264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225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octubre 2024</v>
      </c>
    </row>
    <row r="32" spans="2:14" ht="15" customHeight="1" x14ac:dyDescent="0.25">
      <c r="B32" s="271" t="s">
        <v>50</v>
      </c>
      <c r="C32" s="274" t="s">
        <v>8</v>
      </c>
      <c r="D32" s="15" t="s">
        <v>30</v>
      </c>
      <c r="E32" s="49">
        <v>119184</v>
      </c>
      <c r="F32" s="49">
        <v>83177</v>
      </c>
      <c r="G32" s="49">
        <v>166144</v>
      </c>
      <c r="H32" s="49">
        <v>213829</v>
      </c>
      <c r="I32" s="49">
        <v>202567</v>
      </c>
      <c r="J32" s="17">
        <f>I32/H32-1</f>
        <v>-5.2668253604515769E-2</v>
      </c>
      <c r="K32" s="16">
        <f>I32-H32</f>
        <v>-11262</v>
      </c>
      <c r="L32" s="17">
        <f>I32/E32-1</f>
        <v>0.69961572023090346</v>
      </c>
      <c r="M32" s="16">
        <f>I32-E32</f>
        <v>83383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70163</v>
      </c>
      <c r="F33" s="50">
        <v>73838</v>
      </c>
      <c r="G33" s="50">
        <v>142029</v>
      </c>
      <c r="H33" s="50">
        <v>186898</v>
      </c>
      <c r="I33" s="50">
        <v>175551</v>
      </c>
      <c r="J33" s="21">
        <f t="shared" ref="J33:J45" si="6">I33/H33-1</f>
        <v>-6.0712260163297671E-2</v>
      </c>
      <c r="K33" s="20">
        <f t="shared" ref="K33:K42" si="7">I33-H33</f>
        <v>-11347</v>
      </c>
      <c r="L33" s="21">
        <f t="shared" ref="L33:L45" si="8">I33/E33-1</f>
        <v>1.5020452375183502</v>
      </c>
      <c r="M33" s="20">
        <f t="shared" ref="M33:M42" si="9">I33-E33</f>
        <v>105388</v>
      </c>
      <c r="N33" s="22">
        <f>I33/$I$32</f>
        <v>0.8666317810897135</v>
      </c>
    </row>
    <row r="34" spans="1:14" x14ac:dyDescent="0.25">
      <c r="B34" s="272"/>
      <c r="C34" s="276"/>
      <c r="D34" s="23" t="s">
        <v>32</v>
      </c>
      <c r="E34" s="24">
        <v>49021</v>
      </c>
      <c r="F34" s="24">
        <v>7414</v>
      </c>
      <c r="G34" s="24">
        <v>24115</v>
      </c>
      <c r="H34" s="24">
        <v>26931</v>
      </c>
      <c r="I34" s="24">
        <v>27016</v>
      </c>
      <c r="J34" s="25">
        <f>IFERROR(I34/H34-1,"-")</f>
        <v>3.1562140284431273E-3</v>
      </c>
      <c r="K34" s="24">
        <f>IFERROR(I34-H34,"-")</f>
        <v>85</v>
      </c>
      <c r="L34" s="25">
        <f>IFERROR(I34/E34-1,"-")</f>
        <v>-0.44888925154525616</v>
      </c>
      <c r="M34" s="24">
        <f>IFERROR(I34-E34,"-")</f>
        <v>-22005</v>
      </c>
      <c r="N34" s="25">
        <f>IFERROR(I34/I32,"-")</f>
        <v>0.13336821891028647</v>
      </c>
    </row>
    <row r="35" spans="1:14" x14ac:dyDescent="0.25">
      <c r="B35" s="272"/>
      <c r="C35" s="277" t="s">
        <v>33</v>
      </c>
      <c r="D35" s="26" t="s">
        <v>30</v>
      </c>
      <c r="E35" s="51">
        <v>143190</v>
      </c>
      <c r="F35" s="51">
        <v>96624</v>
      </c>
      <c r="G35" s="51">
        <v>194202</v>
      </c>
      <c r="H35" s="51">
        <v>243100</v>
      </c>
      <c r="I35" s="51">
        <v>236128</v>
      </c>
      <c r="J35" s="28">
        <f t="shared" si="6"/>
        <v>-2.8679555738379214E-2</v>
      </c>
      <c r="K35" s="27">
        <f t="shared" si="7"/>
        <v>-6972</v>
      </c>
      <c r="L35" s="28">
        <f t="shared" si="8"/>
        <v>0.64905370486765834</v>
      </c>
      <c r="M35" s="27">
        <f t="shared" si="9"/>
        <v>92938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83293</v>
      </c>
      <c r="F36" s="52">
        <v>86666</v>
      </c>
      <c r="G36" s="52">
        <v>166540</v>
      </c>
      <c r="H36" s="52">
        <v>211146</v>
      </c>
      <c r="I36" s="52">
        <v>202694</v>
      </c>
      <c r="J36" s="30">
        <f t="shared" si="6"/>
        <v>-4.0029174125960187E-2</v>
      </c>
      <c r="K36" s="29">
        <f t="shared" si="7"/>
        <v>-8452</v>
      </c>
      <c r="L36" s="30">
        <f t="shared" si="8"/>
        <v>1.4335058168153387</v>
      </c>
      <c r="M36" s="29">
        <f t="shared" si="9"/>
        <v>119401</v>
      </c>
      <c r="N36" s="31">
        <f>I36/$I$35</f>
        <v>0.85840730451280667</v>
      </c>
    </row>
    <row r="37" spans="1:14" x14ac:dyDescent="0.25">
      <c r="B37" s="272"/>
      <c r="C37" s="279"/>
      <c r="D37" s="32" t="s">
        <v>32</v>
      </c>
      <c r="E37" s="33">
        <v>59897</v>
      </c>
      <c r="F37" s="33">
        <v>7914</v>
      </c>
      <c r="G37" s="33">
        <v>27662</v>
      </c>
      <c r="H37" s="33">
        <v>31954</v>
      </c>
      <c r="I37" s="33">
        <v>33434</v>
      </c>
      <c r="J37" s="34">
        <f>IFERROR(I37/H37-1,"-")</f>
        <v>4.6316580083870518E-2</v>
      </c>
      <c r="K37" s="33">
        <f>IFERROR(I37-H37,"-")</f>
        <v>1480</v>
      </c>
      <c r="L37" s="34">
        <f>IFERROR(I37/E37-1,"-")</f>
        <v>-0.44180843781825463</v>
      </c>
      <c r="M37" s="33">
        <f>IFERROR(I37-E37,"-")</f>
        <v>-26463</v>
      </c>
      <c r="N37" s="34">
        <f>IFERROR(I37/I35,"-")</f>
        <v>0.14159269548719339</v>
      </c>
    </row>
    <row r="38" spans="1:14" x14ac:dyDescent="0.25">
      <c r="B38" s="272"/>
      <c r="C38" s="274" t="s">
        <v>21</v>
      </c>
      <c r="D38" s="15" t="s">
        <v>30</v>
      </c>
      <c r="E38" s="49">
        <v>880258</v>
      </c>
      <c r="F38" s="49">
        <v>560773</v>
      </c>
      <c r="G38" s="49">
        <v>1093304</v>
      </c>
      <c r="H38" s="49">
        <v>1210630</v>
      </c>
      <c r="I38" s="49">
        <v>1245782</v>
      </c>
      <c r="J38" s="17">
        <f t="shared" si="6"/>
        <v>2.9036121688707617E-2</v>
      </c>
      <c r="K38" s="16">
        <f t="shared" si="7"/>
        <v>35152</v>
      </c>
      <c r="L38" s="17">
        <f t="shared" si="8"/>
        <v>0.4152464391121693</v>
      </c>
      <c r="M38" s="16">
        <f t="shared" si="9"/>
        <v>365524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482924</v>
      </c>
      <c r="F39" s="50">
        <v>517234</v>
      </c>
      <c r="G39" s="50">
        <v>946335</v>
      </c>
      <c r="H39" s="50">
        <v>1027823</v>
      </c>
      <c r="I39" s="50">
        <v>1025266</v>
      </c>
      <c r="J39" s="21">
        <f t="shared" si="6"/>
        <v>-2.487782429465013E-3</v>
      </c>
      <c r="K39" s="20">
        <f t="shared" si="7"/>
        <v>-2557</v>
      </c>
      <c r="L39" s="21">
        <f t="shared" si="8"/>
        <v>1.123037993555922</v>
      </c>
      <c r="M39" s="20">
        <f t="shared" si="9"/>
        <v>542342</v>
      </c>
      <c r="N39" s="22">
        <f>I39/$I$38</f>
        <v>0.82298989710880399</v>
      </c>
    </row>
    <row r="40" spans="1:14" x14ac:dyDescent="0.25">
      <c r="B40" s="272"/>
      <c r="C40" s="276"/>
      <c r="D40" s="23" t="s">
        <v>32</v>
      </c>
      <c r="E40" s="24">
        <v>397334</v>
      </c>
      <c r="F40" s="24">
        <v>33901</v>
      </c>
      <c r="G40" s="24">
        <v>146969</v>
      </c>
      <c r="H40" s="24">
        <v>182807</v>
      </c>
      <c r="I40" s="24">
        <v>220516</v>
      </c>
      <c r="J40" s="25">
        <f>IFERROR(I40/H40-1,"-")</f>
        <v>0.20627765895179073</v>
      </c>
      <c r="K40" s="24">
        <f>IFERROR(I40-H40,"-")</f>
        <v>37709</v>
      </c>
      <c r="L40" s="25">
        <f>IFERROR(I40/E40-1,"-")</f>
        <v>-0.44501099830369417</v>
      </c>
      <c r="M40" s="24">
        <f>IFERROR(I40-E40,"-")</f>
        <v>-176818</v>
      </c>
      <c r="N40" s="25">
        <f>IFERROR(I40/I38,"-")</f>
        <v>0.17701010289119606</v>
      </c>
    </row>
    <row r="41" spans="1:14" x14ac:dyDescent="0.25">
      <c r="B41" s="272"/>
      <c r="C41" s="277" t="s">
        <v>22</v>
      </c>
      <c r="D41" s="26" t="s">
        <v>30</v>
      </c>
      <c r="E41" s="53">
        <v>7.3857061350516844</v>
      </c>
      <c r="F41" s="53">
        <v>6.7419238491409885</v>
      </c>
      <c r="G41" s="53">
        <v>6.5804603235747301</v>
      </c>
      <c r="H41" s="53">
        <v>5.6616735802907927</v>
      </c>
      <c r="I41" s="53">
        <v>6.149975069976847</v>
      </c>
      <c r="J41" s="36">
        <f t="shared" si="6"/>
        <v>8.6246846053773085E-2</v>
      </c>
      <c r="K41" s="37">
        <f t="shared" si="7"/>
        <v>0.48830148968605425</v>
      </c>
      <c r="L41" s="36">
        <f t="shared" si="8"/>
        <v>-0.16731386850205221</v>
      </c>
      <c r="M41" s="37">
        <f t="shared" si="9"/>
        <v>-1.2357310650748374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6.8828869917192819</v>
      </c>
      <c r="F42" s="54">
        <f t="shared" si="10"/>
        <v>7.0049838836371512</v>
      </c>
      <c r="G42" s="54">
        <f t="shared" si="10"/>
        <v>6.6629702384724245</v>
      </c>
      <c r="H42" s="54">
        <f t="shared" si="10"/>
        <v>5.4993793406028955</v>
      </c>
      <c r="I42" s="54">
        <f t="shared" si="10"/>
        <v>5.8402743362327758</v>
      </c>
      <c r="J42" s="40">
        <f t="shared" si="6"/>
        <v>6.1987903455393845E-2</v>
      </c>
      <c r="K42" s="41">
        <f t="shared" si="7"/>
        <v>0.34089499562988035</v>
      </c>
      <c r="L42" s="40">
        <f t="shared" si="8"/>
        <v>-0.15147897339312133</v>
      </c>
      <c r="M42" s="41">
        <f t="shared" si="9"/>
        <v>-1.0426126554865061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8.1053834071112387</v>
      </c>
      <c r="F43" s="43">
        <f t="shared" ref="F43:I43" si="11">IFERROR(F40/F34,"-")</f>
        <v>4.5725654167790664</v>
      </c>
      <c r="G43" s="43">
        <f t="shared" si="11"/>
        <v>6.0945054945054942</v>
      </c>
      <c r="H43" s="43">
        <f t="shared" si="11"/>
        <v>6.7879766811481197</v>
      </c>
      <c r="I43" s="43">
        <f t="shared" si="11"/>
        <v>8.1624222682854608</v>
      </c>
      <c r="J43" s="34">
        <f>IFERROR(I43/H43-1,"-")</f>
        <v>0.20248236723536706</v>
      </c>
      <c r="K43" s="33">
        <f>IFERROR(I43-H43,"-")</f>
        <v>1.3744455871373411</v>
      </c>
      <c r="L43" s="34">
        <f>IFERROR(I43/E43-1,"-")</f>
        <v>7.0371576900580823E-3</v>
      </c>
      <c r="M43" s="33">
        <f>IFERROR(I43-E43,"-")</f>
        <v>5.7038861174222077E-2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0.70264147690264245</v>
      </c>
      <c r="F44" s="57">
        <v>0.69156187297981575</v>
      </c>
      <c r="G44" s="57">
        <v>0.81001561791526022</v>
      </c>
      <c r="H44" s="57">
        <v>0.8317074243127901</v>
      </c>
      <c r="I44" s="57">
        <v>0.85147616167208329</v>
      </c>
      <c r="J44" s="57">
        <f t="shared" si="6"/>
        <v>2.3768860035880301E-2</v>
      </c>
      <c r="K44" s="44">
        <f>(I44-H44)*100</f>
        <v>1.9768737359293187</v>
      </c>
      <c r="L44" s="17">
        <f t="shared" si="8"/>
        <v>0.21182166106323286</v>
      </c>
      <c r="M44" s="44">
        <f>(I44-E44)*100</f>
        <v>14.883468476944085</v>
      </c>
      <c r="N44" s="18"/>
    </row>
    <row r="45" spans="1:14" x14ac:dyDescent="0.25">
      <c r="B45" s="272"/>
      <c r="C45" s="281"/>
      <c r="D45" s="19" t="s">
        <v>31</v>
      </c>
      <c r="E45" s="58">
        <v>0.88351823663719919</v>
      </c>
      <c r="F45" s="58">
        <v>0.74561518579330288</v>
      </c>
      <c r="G45" s="58">
        <v>0.86802842016048254</v>
      </c>
      <c r="H45" s="58">
        <v>0.86360069234388659</v>
      </c>
      <c r="I45" s="58">
        <v>0.85862780813600481</v>
      </c>
      <c r="J45" s="58">
        <f t="shared" si="6"/>
        <v>-5.7583142903521178E-3</v>
      </c>
      <c r="K45" s="45">
        <f>(I45-H45)*100</f>
        <v>-0.49728842078817781</v>
      </c>
      <c r="L45" s="21">
        <f t="shared" si="8"/>
        <v>-2.8171946507783541E-2</v>
      </c>
      <c r="M45" s="45">
        <f>(I45-E45)*100</f>
        <v>-2.4890428501194384</v>
      </c>
      <c r="N45" s="22"/>
    </row>
    <row r="46" spans="1:14" x14ac:dyDescent="0.25">
      <c r="B46" s="272"/>
      <c r="C46" s="282"/>
      <c r="D46" s="23" t="s">
        <v>32</v>
      </c>
      <c r="E46" s="59">
        <v>0.56264302059496563</v>
      </c>
      <c r="F46" s="59">
        <v>0.41479260981279825</v>
      </c>
      <c r="G46" s="59">
        <v>0.56631088162762022</v>
      </c>
      <c r="H46" s="59">
        <v>0.68870462182974423</v>
      </c>
      <c r="I46" s="59">
        <v>0.81973160849039073</v>
      </c>
      <c r="J46" s="25">
        <f>IFERROR(I46/H46-1,"-")</f>
        <v>0.19025135378434843</v>
      </c>
      <c r="K46" s="24">
        <f>IFERROR(I46-H46,"-")</f>
        <v>0.13102698666064649</v>
      </c>
      <c r="L46" s="25">
        <f>IFERROR(I46/E46-1,"-")</f>
        <v>0.45693019994021666</v>
      </c>
      <c r="M46" s="24">
        <f>IFERROR(I46-E46,"-")</f>
        <v>0.2570885878954251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4121</v>
      </c>
      <c r="F47" s="51">
        <v>2655.5</v>
      </c>
      <c r="G47" s="51">
        <v>4438</v>
      </c>
      <c r="H47" s="51">
        <v>4788.2</v>
      </c>
      <c r="I47" s="51">
        <v>4797</v>
      </c>
      <c r="J47" s="36">
        <f>I47/H47-1</f>
        <v>1.8378513846539768E-3</v>
      </c>
      <c r="K47" s="27">
        <f>I47-H47</f>
        <v>8.8000000000001819</v>
      </c>
      <c r="L47" s="36">
        <f>I47/E47-1</f>
        <v>0.16403785488959</v>
      </c>
      <c r="M47" s="27">
        <f>I47-E47</f>
        <v>676</v>
      </c>
      <c r="N47" s="38">
        <f>I47/$I$22</f>
        <v>1</v>
      </c>
    </row>
    <row r="48" spans="1:14" x14ac:dyDescent="0.25">
      <c r="B48" s="272"/>
      <c r="C48" s="278"/>
      <c r="D48" s="4" t="s">
        <v>31</v>
      </c>
      <c r="E48" s="52">
        <v>1798</v>
      </c>
      <c r="F48" s="52">
        <v>2262.1</v>
      </c>
      <c r="G48" s="52">
        <v>3584.4</v>
      </c>
      <c r="H48" s="52">
        <v>3915</v>
      </c>
      <c r="I48" s="52">
        <v>3915</v>
      </c>
      <c r="J48" s="40">
        <f>I48/H48-1</f>
        <v>0</v>
      </c>
      <c r="K48" s="29">
        <f>I48-H48</f>
        <v>0</v>
      </c>
      <c r="L48" s="40">
        <f>I48/E48-1</f>
        <v>1.1774193548387095</v>
      </c>
      <c r="M48" s="29">
        <f>I48-E48</f>
        <v>2117</v>
      </c>
      <c r="N48" s="42">
        <f>I48/$I$22</f>
        <v>0.81613508442776739</v>
      </c>
    </row>
    <row r="49" spans="2:14" x14ac:dyDescent="0.25">
      <c r="B49" s="273"/>
      <c r="C49" s="279"/>
      <c r="D49" s="32" t="s">
        <v>32</v>
      </c>
      <c r="E49" s="33">
        <v>2323</v>
      </c>
      <c r="F49" s="33">
        <v>266.8</v>
      </c>
      <c r="G49" s="33">
        <v>853.6</v>
      </c>
      <c r="H49" s="33">
        <v>873.2</v>
      </c>
      <c r="I49" s="33">
        <v>882</v>
      </c>
      <c r="J49" s="34">
        <f>IFERROR(I49/H49-1,"-")</f>
        <v>1.0077874484654137E-2</v>
      </c>
      <c r="K49" s="33">
        <f>IFERROR(I49-H49,"-")</f>
        <v>8.7999999999999545</v>
      </c>
      <c r="L49" s="34">
        <f>IFERROR(I49/E49-1,"-")</f>
        <v>-0.62031855359448995</v>
      </c>
      <c r="M49" s="33">
        <f>IFERROR(I49-E49,"-")</f>
        <v>-1441</v>
      </c>
      <c r="N49" s="34">
        <f>IFERROR(I49/I47,"-")</f>
        <v>0.18386491557223264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225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50</v>
      </c>
      <c r="C57" s="274" t="s">
        <v>8</v>
      </c>
      <c r="D57" s="15" t="s">
        <v>30</v>
      </c>
      <c r="E57" s="49">
        <v>142901</v>
      </c>
      <c r="F57" s="49">
        <v>77467</v>
      </c>
      <c r="G57" s="49">
        <v>107459</v>
      </c>
      <c r="H57" s="49">
        <v>198873</v>
      </c>
      <c r="I57" s="49">
        <v>252588</v>
      </c>
      <c r="J57" s="17">
        <f t="shared" ref="J57:J73" si="12">I57/H57-1</f>
        <v>0.27009699657570407</v>
      </c>
      <c r="K57" s="16">
        <f t="shared" ref="K57:K73" si="13">I57-H57</f>
        <v>53715</v>
      </c>
      <c r="L57" s="17">
        <f t="shared" ref="L57:L73" si="14">I57/E57-1</f>
        <v>0.76757335498002122</v>
      </c>
      <c r="M57" s="16">
        <f t="shared" ref="M57:M73" si="15">I57-E57</f>
        <v>109687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82594</v>
      </c>
      <c r="F58" s="50">
        <v>63499</v>
      </c>
      <c r="G58" s="50">
        <v>95997</v>
      </c>
      <c r="H58" s="50">
        <v>169794</v>
      </c>
      <c r="I58" s="50">
        <v>220761</v>
      </c>
      <c r="J58" s="21">
        <f t="shared" si="12"/>
        <v>0.3001696173009647</v>
      </c>
      <c r="K58" s="20">
        <f t="shared" si="13"/>
        <v>50967</v>
      </c>
      <c r="L58" s="21">
        <f t="shared" si="14"/>
        <v>1.6728454851441992</v>
      </c>
      <c r="M58" s="20">
        <f t="shared" si="15"/>
        <v>138167</v>
      </c>
      <c r="N58" s="21">
        <f t="shared" ref="N58" si="16">I58/$I$57</f>
        <v>0.87399638937716762</v>
      </c>
    </row>
    <row r="59" spans="2:14" x14ac:dyDescent="0.25">
      <c r="B59" s="272"/>
      <c r="C59" s="276"/>
      <c r="D59" s="23" t="s">
        <v>32</v>
      </c>
      <c r="E59" s="24">
        <v>60307</v>
      </c>
      <c r="F59" s="24">
        <v>13968</v>
      </c>
      <c r="G59" s="24">
        <v>11462</v>
      </c>
      <c r="H59" s="24">
        <v>29079</v>
      </c>
      <c r="I59" s="24">
        <v>31827</v>
      </c>
      <c r="J59" s="25">
        <f>IFERROR(I59/H59-1,"-")</f>
        <v>9.4501186423191941E-2</v>
      </c>
      <c r="K59" s="24">
        <f>IFERROR(I59-H59,"-")</f>
        <v>2748</v>
      </c>
      <c r="L59" s="25">
        <f>IFERROR(I59/E59-1,"-")</f>
        <v>-0.47225031920009286</v>
      </c>
      <c r="M59" s="24">
        <f>IFERROR(I59-E59,"-")</f>
        <v>-28480</v>
      </c>
      <c r="N59" s="25">
        <f>IFERROR(I59/I57,"-")</f>
        <v>0.12600361062283244</v>
      </c>
    </row>
    <row r="60" spans="2:14" x14ac:dyDescent="0.25">
      <c r="B60" s="272"/>
      <c r="C60" s="277" t="s">
        <v>33</v>
      </c>
      <c r="D60" s="26" t="s">
        <v>30</v>
      </c>
      <c r="E60" s="51">
        <v>142901</v>
      </c>
      <c r="F60" s="51">
        <v>77467</v>
      </c>
      <c r="G60" s="51">
        <v>107459</v>
      </c>
      <c r="H60" s="51">
        <v>198873</v>
      </c>
      <c r="I60" s="51">
        <v>252588</v>
      </c>
      <c r="J60" s="36">
        <f t="shared" si="12"/>
        <v>0.27009699657570407</v>
      </c>
      <c r="K60" s="51">
        <f t="shared" si="13"/>
        <v>53715</v>
      </c>
      <c r="L60" s="36">
        <f t="shared" si="14"/>
        <v>0.76757335498002122</v>
      </c>
      <c r="M60" s="51">
        <f t="shared" si="15"/>
        <v>109687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82594</v>
      </c>
      <c r="F61" s="52">
        <v>63499</v>
      </c>
      <c r="G61" s="52">
        <v>95997</v>
      </c>
      <c r="H61" s="52">
        <v>169794</v>
      </c>
      <c r="I61" s="52">
        <v>220761</v>
      </c>
      <c r="J61" s="40">
        <f t="shared" si="12"/>
        <v>0.3001696173009647</v>
      </c>
      <c r="K61" s="52">
        <f t="shared" si="13"/>
        <v>50967</v>
      </c>
      <c r="L61" s="40">
        <f t="shared" si="14"/>
        <v>1.6728454851441992</v>
      </c>
      <c r="M61" s="52">
        <f t="shared" si="15"/>
        <v>138167</v>
      </c>
      <c r="N61" s="40">
        <f t="shared" ref="N61" si="17">I61/$I$60</f>
        <v>0.87399638937716762</v>
      </c>
    </row>
    <row r="62" spans="2:14" x14ac:dyDescent="0.25">
      <c r="B62" s="272"/>
      <c r="C62" s="279"/>
      <c r="D62" s="32" t="s">
        <v>32</v>
      </c>
      <c r="E62" s="33">
        <v>60307</v>
      </c>
      <c r="F62" s="33">
        <v>13968</v>
      </c>
      <c r="G62" s="33">
        <v>11462</v>
      </c>
      <c r="H62" s="33">
        <v>29079</v>
      </c>
      <c r="I62" s="33">
        <v>31827</v>
      </c>
      <c r="J62" s="34">
        <f>IFERROR(I62/H62-1,"-")</f>
        <v>9.4501186423191941E-2</v>
      </c>
      <c r="K62" s="33">
        <f>IFERROR(I62-H62,"-")</f>
        <v>2748</v>
      </c>
      <c r="L62" s="34">
        <f>IFERROR(I62/E62-1,"-")</f>
        <v>-0.47225031920009286</v>
      </c>
      <c r="M62" s="33">
        <f>IFERROR(I62-E62,"-")</f>
        <v>-28480</v>
      </c>
      <c r="N62" s="61">
        <f>IFERROR(I62/I60,"-")</f>
        <v>0.12600361062283244</v>
      </c>
    </row>
    <row r="63" spans="2:14" x14ac:dyDescent="0.25">
      <c r="B63" s="272"/>
      <c r="C63" s="274" t="s">
        <v>21</v>
      </c>
      <c r="D63" s="15" t="s">
        <v>30</v>
      </c>
      <c r="E63" s="49">
        <v>1055815</v>
      </c>
      <c r="F63" s="49">
        <v>442013</v>
      </c>
      <c r="G63" s="49">
        <v>749212</v>
      </c>
      <c r="H63" s="49">
        <v>1316064</v>
      </c>
      <c r="I63" s="49">
        <v>1447168</v>
      </c>
      <c r="J63" s="17">
        <f t="shared" si="12"/>
        <v>9.9618255647141885E-2</v>
      </c>
      <c r="K63" s="16">
        <f t="shared" si="13"/>
        <v>131104</v>
      </c>
      <c r="L63" s="17">
        <f t="shared" si="14"/>
        <v>0.37066436828421656</v>
      </c>
      <c r="M63" s="16">
        <f t="shared" si="15"/>
        <v>391353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572002</v>
      </c>
      <c r="F64" s="50">
        <v>336567</v>
      </c>
      <c r="G64" s="50">
        <v>689608</v>
      </c>
      <c r="H64" s="50">
        <v>1133520</v>
      </c>
      <c r="I64" s="50">
        <v>1226035</v>
      </c>
      <c r="J64" s="21">
        <f t="shared" si="12"/>
        <v>8.161743948055622E-2</v>
      </c>
      <c r="K64" s="20">
        <f t="shared" si="13"/>
        <v>92515</v>
      </c>
      <c r="L64" s="21">
        <f t="shared" si="14"/>
        <v>1.1434103377260918</v>
      </c>
      <c r="M64" s="20">
        <f t="shared" si="15"/>
        <v>654033</v>
      </c>
      <c r="N64" s="21">
        <f t="shared" ref="N64" si="18">I64/$I$63</f>
        <v>0.8471960408190341</v>
      </c>
    </row>
    <row r="65" spans="2:14" x14ac:dyDescent="0.25">
      <c r="B65" s="272"/>
      <c r="C65" s="276"/>
      <c r="D65" s="23" t="s">
        <v>32</v>
      </c>
      <c r="E65" s="24">
        <v>483813</v>
      </c>
      <c r="F65" s="24">
        <v>105446</v>
      </c>
      <c r="G65" s="24">
        <v>59604</v>
      </c>
      <c r="H65" s="24">
        <v>182544</v>
      </c>
      <c r="I65" s="24">
        <v>221133</v>
      </c>
      <c r="J65" s="25">
        <f>IFERROR(I65/H65-1,"-")</f>
        <v>0.21139560872995</v>
      </c>
      <c r="K65" s="24">
        <f>IFERROR(I65-H65,"-")</f>
        <v>38589</v>
      </c>
      <c r="L65" s="25">
        <f>IFERROR(I65/E65-1,"-")</f>
        <v>-0.54293704385785424</v>
      </c>
      <c r="M65" s="24">
        <f>IFERROR(I65-E65,"-")</f>
        <v>-262680</v>
      </c>
      <c r="N65" s="25">
        <f>IFERROR(I65/I63,"-")</f>
        <v>0.15280395918096587</v>
      </c>
    </row>
    <row r="66" spans="2:14" x14ac:dyDescent="0.25">
      <c r="B66" s="272"/>
      <c r="C66" s="277" t="s">
        <v>22</v>
      </c>
      <c r="D66" s="26" t="s">
        <v>30</v>
      </c>
      <c r="E66" s="53">
        <v>7.3884367499177754</v>
      </c>
      <c r="F66" s="53">
        <v>5.7058231246853497</v>
      </c>
      <c r="G66" s="53">
        <v>6.9720730697289195</v>
      </c>
      <c r="H66" s="53">
        <v>6.6176102336667117</v>
      </c>
      <c r="I66" s="53">
        <v>5.729361648217651</v>
      </c>
      <c r="J66" s="36">
        <f t="shared" si="12"/>
        <v>-0.13422497761051977</v>
      </c>
      <c r="K66" s="37">
        <f t="shared" si="13"/>
        <v>-0.88824858544906071</v>
      </c>
      <c r="L66" s="36">
        <f t="shared" si="14"/>
        <v>-0.22455022054815421</v>
      </c>
      <c r="M66" s="37">
        <f t="shared" si="15"/>
        <v>-1.6590751017001244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6.9254667409254909</v>
      </c>
      <c r="F67" s="54">
        <f t="shared" si="19"/>
        <v>5.3003511866328603</v>
      </c>
      <c r="G67" s="54">
        <f t="shared" si="19"/>
        <v>7.1836411554527748</v>
      </c>
      <c r="H67" s="54">
        <f t="shared" si="19"/>
        <v>6.6758542704689212</v>
      </c>
      <c r="I67" s="54">
        <f t="shared" si="19"/>
        <v>5.5536756945293781</v>
      </c>
      <c r="J67" s="40">
        <f t="shared" si="12"/>
        <v>-0.16809512767580526</v>
      </c>
      <c r="K67" s="41">
        <f t="shared" si="13"/>
        <v>-1.1221785759395431</v>
      </c>
      <c r="L67" s="40">
        <f t="shared" si="14"/>
        <v>-0.19807921945384899</v>
      </c>
      <c r="M67" s="41">
        <f t="shared" si="15"/>
        <v>-1.3717910463961127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8.0225015338186285</v>
      </c>
      <c r="F68" s="43">
        <f t="shared" ref="F68:I68" si="20">IFERROR(F65/F59,"-")</f>
        <v>7.5491122565864837</v>
      </c>
      <c r="G68" s="43">
        <f t="shared" si="20"/>
        <v>5.2001395916942945</v>
      </c>
      <c r="H68" s="43">
        <f t="shared" si="20"/>
        <v>6.2775198596925614</v>
      </c>
      <c r="I68" s="43">
        <f t="shared" si="20"/>
        <v>6.9479687058158168</v>
      </c>
      <c r="J68" s="34">
        <f>IFERROR(I68/H68-1,"-")</f>
        <v>0.10680154919590978</v>
      </c>
      <c r="K68" s="33">
        <f>IFERROR(I68-H68,"-")</f>
        <v>0.67044884612325539</v>
      </c>
      <c r="L68" s="34">
        <f>IFERROR(I68/E68-1,"-")</f>
        <v>-0.13393987193061274</v>
      </c>
      <c r="M68" s="33">
        <f>IFERROR(I68-E68,"-")</f>
        <v>-1.0745328280028117</v>
      </c>
      <c r="N68" s="61">
        <f>IFERROR(I68/I66,"-")</f>
        <v>1.2126950840984636</v>
      </c>
    </row>
    <row r="69" spans="2:14" x14ac:dyDescent="0.25">
      <c r="B69" s="272"/>
      <c r="C69" s="280" t="s">
        <v>34</v>
      </c>
      <c r="D69" s="15" t="s">
        <v>30</v>
      </c>
      <c r="E69" s="57">
        <v>0.70135878861553691</v>
      </c>
      <c r="F69" s="57">
        <v>0.60407891607923314</v>
      </c>
      <c r="G69" s="57">
        <v>0.70336128458075009</v>
      </c>
      <c r="H69" s="57">
        <v>0.8015089072176752</v>
      </c>
      <c r="I69" s="57">
        <v>0.82779844332469787</v>
      </c>
      <c r="J69" s="57">
        <f t="shared" si="12"/>
        <v>3.2800054834428494E-2</v>
      </c>
      <c r="K69" s="44">
        <f t="shared" si="13"/>
        <v>2.6289536107022671E-2</v>
      </c>
      <c r="L69" s="17">
        <f t="shared" si="14"/>
        <v>0.18027813547292881</v>
      </c>
      <c r="M69" s="44">
        <f t="shared" si="15"/>
        <v>0.12643965470916096</v>
      </c>
      <c r="N69" s="17"/>
    </row>
    <row r="70" spans="2:14" x14ac:dyDescent="0.25">
      <c r="B70" s="272"/>
      <c r="C70" s="281"/>
      <c r="D70" s="19" t="s">
        <v>31</v>
      </c>
      <c r="E70" s="58">
        <v>0.86997825061978129</v>
      </c>
      <c r="F70" s="58">
        <v>0.63275535008939532</v>
      </c>
      <c r="G70" s="58">
        <v>0.76920022397565713</v>
      </c>
      <c r="H70" s="58">
        <v>0.85289463645208108</v>
      </c>
      <c r="I70" s="58">
        <v>0.85798212005108554</v>
      </c>
      <c r="J70" s="58">
        <f t="shared" si="12"/>
        <v>5.9649614167673892E-3</v>
      </c>
      <c r="K70" s="45">
        <f t="shared" si="13"/>
        <v>5.0874835990044609E-3</v>
      </c>
      <c r="L70" s="21">
        <f t="shared" si="14"/>
        <v>-1.3789000541277407E-2</v>
      </c>
      <c r="M70" s="45">
        <f t="shared" si="15"/>
        <v>-1.1996130568695751E-2</v>
      </c>
      <c r="N70" s="21"/>
    </row>
    <row r="71" spans="2:14" x14ac:dyDescent="0.25">
      <c r="B71" s="272"/>
      <c r="C71" s="282"/>
      <c r="D71" s="23" t="s">
        <v>32</v>
      </c>
      <c r="E71" s="59">
        <v>0.57060485083648327</v>
      </c>
      <c r="F71" s="59">
        <v>0.5277392683940002</v>
      </c>
      <c r="G71" s="59">
        <v>0.4474304502529764</v>
      </c>
      <c r="H71" s="59">
        <v>0.58328966372269586</v>
      </c>
      <c r="I71" s="59">
        <v>0.69269009328463405</v>
      </c>
      <c r="J71" s="25">
        <f>IFERROR(I71/H71-1,"-")</f>
        <v>0.18755763450995877</v>
      </c>
      <c r="K71" s="24">
        <f>IFERROR(I71-H71,"-")</f>
        <v>0.10940042956193818</v>
      </c>
      <c r="L71" s="25">
        <f>IFERROR(I71/E71-1,"-")</f>
        <v>0.21395759652091773</v>
      </c>
      <c r="M71" s="24">
        <f>IFERROR(I71-E71,"-")</f>
        <v>0.12208524244815078</v>
      </c>
      <c r="N71" s="25">
        <f>IFERROR(I71/I69,"-")</f>
        <v>0.83678593366589771</v>
      </c>
    </row>
    <row r="72" spans="2:14" x14ac:dyDescent="0.25">
      <c r="B72" s="272"/>
      <c r="C72" s="283" t="s">
        <v>39</v>
      </c>
      <c r="D72" s="26" t="s">
        <v>30</v>
      </c>
      <c r="E72" s="51">
        <v>4124</v>
      </c>
      <c r="F72" s="51">
        <v>2132</v>
      </c>
      <c r="G72" s="51">
        <v>2908</v>
      </c>
      <c r="H72" s="51">
        <v>4497</v>
      </c>
      <c r="I72" s="51">
        <v>4790</v>
      </c>
      <c r="J72" s="36">
        <f t="shared" si="12"/>
        <v>6.5154547476095281E-2</v>
      </c>
      <c r="K72" s="27">
        <f t="shared" si="13"/>
        <v>293</v>
      </c>
      <c r="L72" s="36">
        <f t="shared" si="14"/>
        <v>0.16149369544131909</v>
      </c>
      <c r="M72" s="27">
        <f t="shared" si="15"/>
        <v>666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1801</v>
      </c>
      <c r="F73" s="52">
        <v>1559</v>
      </c>
      <c r="G73" s="52">
        <v>2545</v>
      </c>
      <c r="H73" s="52">
        <v>3640</v>
      </c>
      <c r="I73" s="52">
        <v>3915</v>
      </c>
      <c r="J73" s="40">
        <f t="shared" si="12"/>
        <v>7.5549450549450503E-2</v>
      </c>
      <c r="K73" s="29">
        <f t="shared" si="13"/>
        <v>275</v>
      </c>
      <c r="L73" s="40">
        <f t="shared" si="14"/>
        <v>1.1737923375902275</v>
      </c>
      <c r="M73" s="29">
        <f t="shared" si="15"/>
        <v>2114</v>
      </c>
      <c r="N73" s="40">
        <f t="shared" ref="N73" si="21">I73/$I$72</f>
        <v>0.81732776617954073</v>
      </c>
    </row>
    <row r="74" spans="2:14" x14ac:dyDescent="0.25">
      <c r="B74" s="273"/>
      <c r="C74" s="279"/>
      <c r="D74" s="32" t="s">
        <v>32</v>
      </c>
      <c r="E74" s="33">
        <v>2323</v>
      </c>
      <c r="F74" s="33">
        <v>573</v>
      </c>
      <c r="G74" s="33">
        <v>363</v>
      </c>
      <c r="H74" s="33">
        <v>857</v>
      </c>
      <c r="I74" s="33">
        <v>875</v>
      </c>
      <c r="J74" s="34">
        <f>IFERROR(I74/H74-1,"-")</f>
        <v>2.100350058343059E-2</v>
      </c>
      <c r="K74" s="33">
        <f>IFERROR(I74-H74,"-")</f>
        <v>18</v>
      </c>
      <c r="L74" s="34">
        <f>IFERROR(I74/E74-1,"-")</f>
        <v>-0.62333189840723202</v>
      </c>
      <c r="M74" s="33">
        <f>IFERROR(I74-E74,"-")</f>
        <v>-1448</v>
      </c>
      <c r="N74" s="61">
        <f>IFERROR(I74/I72,"-")</f>
        <v>0.1826722338204593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FBAED-6D9B-4594-87F4-A3EAEAC91736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D28CA-4BC0-4C7A-A120-9B8CC4A6DD14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271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226</v>
      </c>
      <c r="D8" s="172" t="s">
        <v>227</v>
      </c>
      <c r="E8" s="172" t="s">
        <v>228</v>
      </c>
      <c r="F8" s="172" t="s">
        <v>229</v>
      </c>
      <c r="G8" s="172" t="s">
        <v>230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226</v>
      </c>
      <c r="N8" s="172" t="s">
        <v>227</v>
      </c>
      <c r="O8" s="172" t="s">
        <v>228</v>
      </c>
      <c r="P8" s="172" t="s">
        <v>229</v>
      </c>
      <c r="Q8" s="172" t="s">
        <v>230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50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487870</v>
      </c>
      <c r="D10" s="176">
        <v>412044</v>
      </c>
      <c r="E10" s="176">
        <v>499612</v>
      </c>
      <c r="F10" s="176">
        <v>547682</v>
      </c>
      <c r="G10" s="176">
        <v>570452</v>
      </c>
      <c r="H10" s="177">
        <f t="shared" ref="H10:H22" si="0">IFERROR(G10/F10-1,"-")</f>
        <v>4.1575220657242618E-2</v>
      </c>
      <c r="I10" s="177">
        <f t="shared" ref="I10:I22" si="1">IFERROR(G10/C10-1,"-")</f>
        <v>0.16927050238793129</v>
      </c>
      <c r="J10" s="177">
        <f t="shared" ref="J10:J22" si="2">G10/G$10</f>
        <v>1</v>
      </c>
      <c r="L10" s="154" t="s">
        <v>68</v>
      </c>
      <c r="M10" s="176">
        <v>14064</v>
      </c>
      <c r="N10" s="176">
        <v>15495</v>
      </c>
      <c r="O10" s="176">
        <v>22985</v>
      </c>
      <c r="P10" s="176">
        <v>29771</v>
      </c>
      <c r="Q10" s="176">
        <v>24336</v>
      </c>
      <c r="R10" s="177">
        <f t="shared" ref="R10:R22" si="3">IFERROR(Q10/P10-1,"-")</f>
        <v>-0.18256020959994623</v>
      </c>
      <c r="S10" s="177">
        <f t="shared" ref="S10:S22" si="4">IFERROR(Q10/M10-1,"-")</f>
        <v>0.7303754266211604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93217</v>
      </c>
      <c r="D11" s="158">
        <v>85265</v>
      </c>
      <c r="E11" s="158">
        <v>89263</v>
      </c>
      <c r="F11" s="158">
        <v>89409</v>
      </c>
      <c r="G11" s="158">
        <v>92487</v>
      </c>
      <c r="H11" s="159">
        <f t="shared" si="0"/>
        <v>3.4426064490151953E-2</v>
      </c>
      <c r="I11" s="160">
        <f t="shared" si="1"/>
        <v>-7.8311895898817152E-3</v>
      </c>
      <c r="J11" s="159">
        <f t="shared" si="2"/>
        <v>0.16212932902330082</v>
      </c>
      <c r="K11" s="79"/>
      <c r="L11" s="157" t="s">
        <v>97</v>
      </c>
      <c r="M11" s="158">
        <v>3003</v>
      </c>
      <c r="N11" s="158">
        <v>2156</v>
      </c>
      <c r="O11" s="158">
        <v>4883</v>
      </c>
      <c r="P11" s="158">
        <v>6370</v>
      </c>
      <c r="Q11" s="158">
        <v>4123</v>
      </c>
      <c r="R11" s="159">
        <f t="shared" si="3"/>
        <v>-0.35274725274725272</v>
      </c>
      <c r="S11" s="160">
        <f t="shared" si="4"/>
        <v>0.37296037296037299</v>
      </c>
      <c r="T11" s="159">
        <f t="shared" si="5"/>
        <v>0.1694197896120973</v>
      </c>
    </row>
    <row r="12" spans="1:20" x14ac:dyDescent="0.25">
      <c r="B12" s="162" t="s">
        <v>103</v>
      </c>
      <c r="C12" s="163">
        <v>37242</v>
      </c>
      <c r="D12" s="163">
        <v>41081</v>
      </c>
      <c r="E12" s="163">
        <v>35180</v>
      </c>
      <c r="F12" s="163">
        <v>33676</v>
      </c>
      <c r="G12" s="163">
        <v>34581</v>
      </c>
      <c r="H12" s="164">
        <f t="shared" si="0"/>
        <v>2.6873737973631018E-2</v>
      </c>
      <c r="I12" s="165">
        <f t="shared" si="1"/>
        <v>-7.1451586917995802E-2</v>
      </c>
      <c r="J12" s="164">
        <f t="shared" si="2"/>
        <v>6.0620350178454976E-2</v>
      </c>
      <c r="K12" s="79"/>
      <c r="L12" s="162" t="s">
        <v>103</v>
      </c>
      <c r="M12" s="163">
        <v>1255</v>
      </c>
      <c r="N12" s="163">
        <v>341</v>
      </c>
      <c r="O12" s="163">
        <v>1566</v>
      </c>
      <c r="P12" s="163">
        <v>1565</v>
      </c>
      <c r="Q12" s="163">
        <v>1459</v>
      </c>
      <c r="R12" s="164">
        <f t="shared" si="3"/>
        <v>-6.7731629392971282E-2</v>
      </c>
      <c r="S12" s="165">
        <f t="shared" si="4"/>
        <v>0.16254980079681269</v>
      </c>
      <c r="T12" s="164">
        <f t="shared" si="5"/>
        <v>5.9952333990795532E-2</v>
      </c>
    </row>
    <row r="13" spans="1:20" x14ac:dyDescent="0.25">
      <c r="B13" s="162" t="s">
        <v>100</v>
      </c>
      <c r="C13" s="163">
        <v>55975</v>
      </c>
      <c r="D13" s="163">
        <v>44184</v>
      </c>
      <c r="E13" s="163">
        <v>54083</v>
      </c>
      <c r="F13" s="163">
        <v>55733</v>
      </c>
      <c r="G13" s="163">
        <v>57906</v>
      </c>
      <c r="H13" s="164">
        <f t="shared" si="0"/>
        <v>3.8989467640356601E-2</v>
      </c>
      <c r="I13" s="165">
        <f t="shared" si="1"/>
        <v>3.4497543546226028E-2</v>
      </c>
      <c r="J13" s="164">
        <f t="shared" si="2"/>
        <v>0.10150897884484585</v>
      </c>
      <c r="K13" s="79"/>
      <c r="L13" s="162" t="s">
        <v>100</v>
      </c>
      <c r="M13" s="163">
        <v>1748</v>
      </c>
      <c r="N13" s="163">
        <v>1815</v>
      </c>
      <c r="O13" s="163">
        <v>3317</v>
      </c>
      <c r="P13" s="163">
        <v>4805</v>
      </c>
      <c r="Q13" s="163">
        <v>2664</v>
      </c>
      <c r="R13" s="164">
        <f t="shared" si="3"/>
        <v>-0.4455775234131113</v>
      </c>
      <c r="S13" s="165">
        <f t="shared" si="4"/>
        <v>0.52402745995423339</v>
      </c>
      <c r="T13" s="164">
        <f>Q13/Q$10</f>
        <v>0.10946745562130178</v>
      </c>
    </row>
    <row r="14" spans="1:20" x14ac:dyDescent="0.25">
      <c r="B14" s="157" t="s">
        <v>107</v>
      </c>
      <c r="C14" s="158">
        <v>394653</v>
      </c>
      <c r="D14" s="158">
        <v>326779</v>
      </c>
      <c r="E14" s="158">
        <v>410349</v>
      </c>
      <c r="F14" s="158">
        <v>458273</v>
      </c>
      <c r="G14" s="158">
        <v>477965</v>
      </c>
      <c r="H14" s="159">
        <f t="shared" si="0"/>
        <v>4.2970020053548774E-2</v>
      </c>
      <c r="I14" s="160">
        <f t="shared" si="1"/>
        <v>0.21110190471122725</v>
      </c>
      <c r="J14" s="159">
        <f t="shared" si="2"/>
        <v>0.83787067097669921</v>
      </c>
      <c r="K14" s="79"/>
      <c r="L14" s="157" t="s">
        <v>107</v>
      </c>
      <c r="M14" s="158">
        <v>11061</v>
      </c>
      <c r="N14" s="158">
        <v>13339</v>
      </c>
      <c r="O14" s="158">
        <v>18102</v>
      </c>
      <c r="P14" s="158">
        <v>23401</v>
      </c>
      <c r="Q14" s="158">
        <v>20213</v>
      </c>
      <c r="R14" s="159">
        <f t="shared" si="3"/>
        <v>-0.13623349429511555</v>
      </c>
      <c r="S14" s="160">
        <f t="shared" si="4"/>
        <v>0.82741162643522292</v>
      </c>
      <c r="T14" s="159">
        <f t="shared" si="5"/>
        <v>0.83058021038790275</v>
      </c>
    </row>
    <row r="15" spans="1:20" x14ac:dyDescent="0.25">
      <c r="B15" s="162" t="s">
        <v>110</v>
      </c>
      <c r="C15" s="163">
        <v>180485</v>
      </c>
      <c r="D15" s="163">
        <v>132802</v>
      </c>
      <c r="E15" s="163">
        <v>201637</v>
      </c>
      <c r="F15" s="163">
        <v>222399</v>
      </c>
      <c r="G15" s="163">
        <v>227477</v>
      </c>
      <c r="H15" s="164">
        <f t="shared" si="0"/>
        <v>2.2832836478581253E-2</v>
      </c>
      <c r="I15" s="165">
        <f t="shared" si="1"/>
        <v>0.26036512729589711</v>
      </c>
      <c r="J15" s="164">
        <f t="shared" si="2"/>
        <v>0.39876624150673501</v>
      </c>
      <c r="K15" s="79"/>
      <c r="L15" s="162" t="s">
        <v>110</v>
      </c>
      <c r="M15" s="163">
        <v>6099</v>
      </c>
      <c r="N15" s="163">
        <v>8148</v>
      </c>
      <c r="O15" s="163">
        <v>11873</v>
      </c>
      <c r="P15" s="163">
        <v>16951</v>
      </c>
      <c r="Q15" s="163">
        <v>12496</v>
      </c>
      <c r="R15" s="164">
        <f t="shared" si="3"/>
        <v>-0.26281635301752104</v>
      </c>
      <c r="S15" s="165">
        <f t="shared" si="4"/>
        <v>1.0488604689293326</v>
      </c>
      <c r="T15" s="164">
        <f t="shared" si="5"/>
        <v>0.51347797501643655</v>
      </c>
    </row>
    <row r="16" spans="1:20" x14ac:dyDescent="0.25">
      <c r="B16" s="162" t="s">
        <v>113</v>
      </c>
      <c r="C16" s="163">
        <v>52401</v>
      </c>
      <c r="D16" s="163">
        <v>45394</v>
      </c>
      <c r="E16" s="163">
        <v>39504</v>
      </c>
      <c r="F16" s="163">
        <v>45786</v>
      </c>
      <c r="G16" s="163">
        <v>49657</v>
      </c>
      <c r="H16" s="164">
        <f t="shared" si="0"/>
        <v>8.4545494255886089E-2</v>
      </c>
      <c r="I16" s="165">
        <f t="shared" si="1"/>
        <v>-5.2365412873800143E-2</v>
      </c>
      <c r="J16" s="164">
        <f t="shared" si="2"/>
        <v>8.7048515913696514E-2</v>
      </c>
      <c r="K16" s="79"/>
      <c r="L16" s="162" t="s">
        <v>113</v>
      </c>
      <c r="M16" s="163">
        <v>904</v>
      </c>
      <c r="N16" s="163">
        <v>776</v>
      </c>
      <c r="O16" s="163">
        <v>567</v>
      </c>
      <c r="P16" s="163">
        <v>688</v>
      </c>
      <c r="Q16" s="163">
        <v>845</v>
      </c>
      <c r="R16" s="164">
        <f t="shared" si="3"/>
        <v>0.22819767441860472</v>
      </c>
      <c r="S16" s="165">
        <f t="shared" si="4"/>
        <v>-6.5265486725663679E-2</v>
      </c>
      <c r="T16" s="164">
        <f t="shared" si="5"/>
        <v>3.4722222222222224E-2</v>
      </c>
    </row>
    <row r="17" spans="2:24" x14ac:dyDescent="0.25">
      <c r="B17" s="162" t="s">
        <v>116</v>
      </c>
      <c r="C17" s="163">
        <v>17910</v>
      </c>
      <c r="D17" s="163">
        <v>18751</v>
      </c>
      <c r="E17" s="163">
        <v>22924</v>
      </c>
      <c r="F17" s="163">
        <v>27893</v>
      </c>
      <c r="G17" s="163">
        <v>27971</v>
      </c>
      <c r="H17" s="164">
        <f t="shared" si="0"/>
        <v>2.7964005305991524E-3</v>
      </c>
      <c r="I17" s="165">
        <f t="shared" si="1"/>
        <v>0.56175321049692917</v>
      </c>
      <c r="J17" s="164">
        <f t="shared" si="2"/>
        <v>4.9033047478140142E-2</v>
      </c>
      <c r="K17" s="79"/>
      <c r="L17" s="162" t="s">
        <v>116</v>
      </c>
      <c r="M17" s="163">
        <v>1167</v>
      </c>
      <c r="N17" s="163">
        <v>817</v>
      </c>
      <c r="O17" s="163">
        <v>1241</v>
      </c>
      <c r="P17" s="163">
        <v>913</v>
      </c>
      <c r="Q17" s="163">
        <v>1845</v>
      </c>
      <c r="R17" s="164">
        <f t="shared" si="3"/>
        <v>1.0208105147864184</v>
      </c>
      <c r="S17" s="165">
        <f t="shared" si="4"/>
        <v>0.58097686375321334</v>
      </c>
      <c r="T17" s="164">
        <f t="shared" si="5"/>
        <v>7.581360946745562E-2</v>
      </c>
    </row>
    <row r="18" spans="2:24" x14ac:dyDescent="0.25">
      <c r="B18" s="162" t="s">
        <v>123</v>
      </c>
      <c r="C18" s="163">
        <v>15213</v>
      </c>
      <c r="D18" s="163">
        <v>23109</v>
      </c>
      <c r="E18" s="163">
        <v>15513</v>
      </c>
      <c r="F18" s="163">
        <v>19208</v>
      </c>
      <c r="G18" s="163">
        <v>21688</v>
      </c>
      <c r="H18" s="164">
        <f t="shared" si="0"/>
        <v>0.1291128696376509</v>
      </c>
      <c r="I18" s="165">
        <f t="shared" si="1"/>
        <v>0.42562282258594619</v>
      </c>
      <c r="J18" s="164">
        <f t="shared" si="2"/>
        <v>3.8018974427296251E-2</v>
      </c>
      <c r="K18" s="79"/>
      <c r="L18" s="162" t="s">
        <v>123</v>
      </c>
      <c r="M18" s="163">
        <v>303</v>
      </c>
      <c r="N18" s="163">
        <v>705</v>
      </c>
      <c r="O18" s="163">
        <v>559</v>
      </c>
      <c r="P18" s="163">
        <v>1004</v>
      </c>
      <c r="Q18" s="163">
        <v>833</v>
      </c>
      <c r="R18" s="164">
        <f t="shared" si="3"/>
        <v>-0.17031872509960155</v>
      </c>
      <c r="S18" s="165">
        <f t="shared" si="4"/>
        <v>1.7491749174917492</v>
      </c>
      <c r="T18" s="164">
        <f t="shared" si="5"/>
        <v>3.422912557527942E-2</v>
      </c>
    </row>
    <row r="19" spans="2:24" x14ac:dyDescent="0.25">
      <c r="B19" s="162" t="s">
        <v>119</v>
      </c>
      <c r="C19" s="163">
        <v>12858</v>
      </c>
      <c r="D19" s="163">
        <v>18824</v>
      </c>
      <c r="E19" s="163">
        <v>15521</v>
      </c>
      <c r="F19" s="163">
        <v>17225</v>
      </c>
      <c r="G19" s="163">
        <v>17030</v>
      </c>
      <c r="H19" s="164">
        <f t="shared" si="0"/>
        <v>-1.132075471698113E-2</v>
      </c>
      <c r="I19" s="165">
        <f t="shared" si="1"/>
        <v>0.32446725773837293</v>
      </c>
      <c r="J19" s="164">
        <f t="shared" si="2"/>
        <v>2.9853519665107669E-2</v>
      </c>
      <c r="K19" s="79"/>
      <c r="L19" s="162" t="s">
        <v>119</v>
      </c>
      <c r="M19" s="163">
        <v>258</v>
      </c>
      <c r="N19" s="163">
        <v>754</v>
      </c>
      <c r="O19" s="163">
        <v>417</v>
      </c>
      <c r="P19" s="163">
        <v>480</v>
      </c>
      <c r="Q19" s="163">
        <v>690</v>
      </c>
      <c r="R19" s="164">
        <f t="shared" si="3"/>
        <v>0.4375</v>
      </c>
      <c r="S19" s="165">
        <f t="shared" si="4"/>
        <v>1.6744186046511627</v>
      </c>
      <c r="T19" s="164">
        <f t="shared" si="5"/>
        <v>2.8353057199211044E-2</v>
      </c>
    </row>
    <row r="20" spans="2:24" x14ac:dyDescent="0.25">
      <c r="B20" s="162" t="s">
        <v>128</v>
      </c>
      <c r="C20" s="163">
        <v>6016</v>
      </c>
      <c r="D20" s="163">
        <v>5762</v>
      </c>
      <c r="E20" s="163">
        <v>6896</v>
      </c>
      <c r="F20" s="163">
        <v>5735</v>
      </c>
      <c r="G20" s="163">
        <v>5247</v>
      </c>
      <c r="H20" s="164">
        <f t="shared" si="0"/>
        <v>-8.5091543156059268E-2</v>
      </c>
      <c r="I20" s="165">
        <f t="shared" si="1"/>
        <v>-0.12782579787234039</v>
      </c>
      <c r="J20" s="164">
        <f t="shared" si="2"/>
        <v>9.1979693295842595E-3</v>
      </c>
      <c r="K20" s="79"/>
      <c r="L20" s="162" t="s">
        <v>128</v>
      </c>
      <c r="M20" s="163">
        <v>54</v>
      </c>
      <c r="N20" s="163">
        <v>78</v>
      </c>
      <c r="O20" s="163">
        <v>388</v>
      </c>
      <c r="P20" s="163">
        <v>99</v>
      </c>
      <c r="Q20" s="163">
        <v>61</v>
      </c>
      <c r="R20" s="164">
        <f t="shared" si="3"/>
        <v>-0.38383838383838387</v>
      </c>
      <c r="S20" s="165">
        <f t="shared" si="4"/>
        <v>0.12962962962962954</v>
      </c>
      <c r="T20" s="164">
        <f t="shared" si="5"/>
        <v>2.5065746219592373E-3</v>
      </c>
    </row>
    <row r="21" spans="2:24" x14ac:dyDescent="0.25">
      <c r="B21" s="162" t="s">
        <v>131</v>
      </c>
      <c r="C21" s="163">
        <v>10245</v>
      </c>
      <c r="D21" s="163">
        <v>3707</v>
      </c>
      <c r="E21" s="163">
        <v>6156</v>
      </c>
      <c r="F21" s="163">
        <v>6594</v>
      </c>
      <c r="G21" s="163">
        <v>5833</v>
      </c>
      <c r="H21" s="164">
        <f t="shared" si="0"/>
        <v>-0.11540794661813769</v>
      </c>
      <c r="I21" s="165">
        <f t="shared" si="1"/>
        <v>-0.43064909712054655</v>
      </c>
      <c r="J21" s="164">
        <f t="shared" si="2"/>
        <v>1.0225224909370114E-2</v>
      </c>
      <c r="K21" s="79"/>
      <c r="L21" s="162" t="s">
        <v>131</v>
      </c>
      <c r="M21" s="163">
        <v>96</v>
      </c>
      <c r="N21" s="163">
        <v>62</v>
      </c>
      <c r="O21" s="163">
        <v>58</v>
      </c>
      <c r="P21" s="163">
        <v>40</v>
      </c>
      <c r="Q21" s="163">
        <v>47</v>
      </c>
      <c r="R21" s="164">
        <f t="shared" si="3"/>
        <v>0.17500000000000004</v>
      </c>
      <c r="S21" s="165">
        <f t="shared" si="4"/>
        <v>-0.51041666666666674</v>
      </c>
      <c r="T21" s="164">
        <f t="shared" si="5"/>
        <v>1.9312952005259697E-3</v>
      </c>
    </row>
    <row r="22" spans="2:24" x14ac:dyDescent="0.25">
      <c r="B22" s="168" t="s">
        <v>145</v>
      </c>
      <c r="C22" s="169">
        <f>C14-SUM(C15:C21)</f>
        <v>99525</v>
      </c>
      <c r="D22" s="169">
        <f>D14-SUM(D15:D21)</f>
        <v>78430</v>
      </c>
      <c r="E22" s="169">
        <f>E14-SUM(E15:E21)</f>
        <v>102198</v>
      </c>
      <c r="F22" s="169">
        <f>F14-SUM(F15:F21)</f>
        <v>113433</v>
      </c>
      <c r="G22" s="169">
        <f>G14-SUM(G15:G21)</f>
        <v>123062</v>
      </c>
      <c r="H22" s="170">
        <f t="shared" si="0"/>
        <v>8.4887113979177142E-2</v>
      </c>
      <c r="I22" s="171">
        <f t="shared" si="1"/>
        <v>0.23649334338106009</v>
      </c>
      <c r="J22" s="170">
        <f t="shared" si="2"/>
        <v>0.21572717774676922</v>
      </c>
      <c r="K22" s="79"/>
      <c r="L22" s="168" t="s">
        <v>145</v>
      </c>
      <c r="M22" s="169">
        <f>M14-SUM(M15:M21)</f>
        <v>2180</v>
      </c>
      <c r="N22" s="169">
        <f>N14-SUM(N15:N21)</f>
        <v>1999</v>
      </c>
      <c r="O22" s="169">
        <f>O14-SUM(O15:O21)</f>
        <v>2999</v>
      </c>
      <c r="P22" s="169">
        <f>P14-SUM(P15:P21)</f>
        <v>3226</v>
      </c>
      <c r="Q22" s="169">
        <f>Q14-SUM(Q15:Q21)</f>
        <v>3396</v>
      </c>
      <c r="R22" s="170">
        <f t="shared" si="3"/>
        <v>5.2696838189708606E-2</v>
      </c>
      <c r="S22" s="171">
        <f t="shared" si="4"/>
        <v>0.55779816513761471</v>
      </c>
      <c r="T22" s="170">
        <f t="shared" si="5"/>
        <v>0.13954635108481261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186207</v>
      </c>
      <c r="D24" s="176">
        <v>157938</v>
      </c>
      <c r="E24" s="176">
        <v>186101</v>
      </c>
      <c r="F24" s="176">
        <v>202954</v>
      </c>
      <c r="G24" s="176">
        <v>203516</v>
      </c>
      <c r="H24" s="177">
        <f t="shared" ref="H24:H36" si="6">IFERROR(G24/F24-1,"-")</f>
        <v>2.7691003872798436E-3</v>
      </c>
      <c r="I24" s="177">
        <f t="shared" ref="I24:I36" si="7">IFERROR(G24/C24-1,"-")</f>
        <v>9.2955689098691341E-2</v>
      </c>
      <c r="J24" s="177">
        <f t="shared" ref="J24:J36" si="8">G24/G$10</f>
        <v>0.35676270746706124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18820</v>
      </c>
      <c r="D25" s="158">
        <v>18331</v>
      </c>
      <c r="E25" s="158">
        <v>13996</v>
      </c>
      <c r="F25" s="158">
        <v>14026</v>
      </c>
      <c r="G25" s="158">
        <v>11998</v>
      </c>
      <c r="H25" s="159">
        <f t="shared" si="6"/>
        <v>-0.14458862113218307</v>
      </c>
      <c r="I25" s="160">
        <f t="shared" si="7"/>
        <v>-0.36248671625929862</v>
      </c>
      <c r="J25" s="159">
        <f t="shared" si="8"/>
        <v>2.1032444447560882E-2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8805</v>
      </c>
      <c r="D26" s="163">
        <v>7798</v>
      </c>
      <c r="E26" s="163">
        <v>4763</v>
      </c>
      <c r="F26" s="163">
        <v>5460</v>
      </c>
      <c r="G26" s="163">
        <v>4155</v>
      </c>
      <c r="H26" s="164">
        <f t="shared" si="6"/>
        <v>-0.23901098901098905</v>
      </c>
      <c r="I26" s="165">
        <f t="shared" si="7"/>
        <v>-0.52810902896081768</v>
      </c>
      <c r="J26" s="164">
        <f t="shared" si="8"/>
        <v>7.2836978396078897E-3</v>
      </c>
    </row>
    <row r="27" spans="2:24" x14ac:dyDescent="0.25">
      <c r="B27" s="162" t="s">
        <v>100</v>
      </c>
      <c r="C27" s="163">
        <v>10015</v>
      </c>
      <c r="D27" s="163">
        <v>10533</v>
      </c>
      <c r="E27" s="163">
        <v>9233</v>
      </c>
      <c r="F27" s="163">
        <v>8566</v>
      </c>
      <c r="G27" s="163">
        <v>7843</v>
      </c>
      <c r="H27" s="164">
        <f t="shared" si="6"/>
        <v>-8.4403455521830484E-2</v>
      </c>
      <c r="I27" s="165">
        <f t="shared" si="7"/>
        <v>-0.21687468796804787</v>
      </c>
      <c r="J27" s="164">
        <f t="shared" si="8"/>
        <v>1.3748746607952991E-2</v>
      </c>
    </row>
    <row r="28" spans="2:24" x14ac:dyDescent="0.25">
      <c r="B28" s="157" t="s">
        <v>107</v>
      </c>
      <c r="C28" s="158">
        <v>167387</v>
      </c>
      <c r="D28" s="158">
        <v>139607</v>
      </c>
      <c r="E28" s="158">
        <v>172105</v>
      </c>
      <c r="F28" s="158">
        <v>188928</v>
      </c>
      <c r="G28" s="158">
        <v>191518</v>
      </c>
      <c r="H28" s="159">
        <f t="shared" si="6"/>
        <v>1.3708926151761558E-2</v>
      </c>
      <c r="I28" s="160">
        <f t="shared" si="7"/>
        <v>0.1441629278259362</v>
      </c>
      <c r="J28" s="159">
        <f t="shared" si="8"/>
        <v>0.33573026301950032</v>
      </c>
    </row>
    <row r="29" spans="2:24" x14ac:dyDescent="0.25">
      <c r="B29" s="162" t="s">
        <v>110</v>
      </c>
      <c r="C29" s="163">
        <v>81899</v>
      </c>
      <c r="D29" s="163">
        <v>60774</v>
      </c>
      <c r="E29" s="163">
        <v>91730</v>
      </c>
      <c r="F29" s="163">
        <v>100727</v>
      </c>
      <c r="G29" s="163">
        <v>102322</v>
      </c>
      <c r="H29" s="164">
        <f t="shared" si="6"/>
        <v>1.5834880419351327E-2</v>
      </c>
      <c r="I29" s="165">
        <f t="shared" si="7"/>
        <v>0.24936812415291998</v>
      </c>
      <c r="J29" s="164">
        <f t="shared" si="8"/>
        <v>0.17937004340417775</v>
      </c>
    </row>
    <row r="30" spans="2:24" x14ac:dyDescent="0.25">
      <c r="B30" s="162" t="s">
        <v>113</v>
      </c>
      <c r="C30" s="163">
        <v>22715</v>
      </c>
      <c r="D30" s="163">
        <v>21716</v>
      </c>
      <c r="E30" s="163">
        <v>17946</v>
      </c>
      <c r="F30" s="163">
        <v>20285</v>
      </c>
      <c r="G30" s="163">
        <v>21093</v>
      </c>
      <c r="H30" s="164">
        <f t="shared" si="6"/>
        <v>3.9832388464382529E-2</v>
      </c>
      <c r="I30" s="165">
        <f t="shared" si="7"/>
        <v>-7.1406559542152803E-2</v>
      </c>
      <c r="J30" s="164">
        <f t="shared" si="8"/>
        <v>3.6975941884680917E-2</v>
      </c>
    </row>
    <row r="31" spans="2:24" x14ac:dyDescent="0.25">
      <c r="B31" s="162" t="s">
        <v>116</v>
      </c>
      <c r="C31" s="163">
        <v>5611</v>
      </c>
      <c r="D31" s="163">
        <v>5902</v>
      </c>
      <c r="E31" s="163">
        <v>7267</v>
      </c>
      <c r="F31" s="163">
        <v>8150</v>
      </c>
      <c r="G31" s="163">
        <v>5914</v>
      </c>
      <c r="H31" s="164">
        <f t="shared" si="6"/>
        <v>-0.27435582822085891</v>
      </c>
      <c r="I31" s="165">
        <f t="shared" si="7"/>
        <v>5.4001069328105444E-2</v>
      </c>
      <c r="J31" s="164">
        <f t="shared" si="8"/>
        <v>1.0367217574835394E-2</v>
      </c>
    </row>
    <row r="32" spans="2:24" x14ac:dyDescent="0.25">
      <c r="B32" s="162" t="s">
        <v>123</v>
      </c>
      <c r="C32" s="163">
        <v>7504</v>
      </c>
      <c r="D32" s="163">
        <v>10654</v>
      </c>
      <c r="E32" s="163">
        <v>7026</v>
      </c>
      <c r="F32" s="163">
        <v>8076</v>
      </c>
      <c r="G32" s="163">
        <v>8512</v>
      </c>
      <c r="H32" s="164">
        <f t="shared" si="6"/>
        <v>5.3987122337791016E-2</v>
      </c>
      <c r="I32" s="165">
        <f t="shared" si="7"/>
        <v>0.13432835820895517</v>
      </c>
      <c r="J32" s="164">
        <f t="shared" si="8"/>
        <v>1.492150084494401E-2</v>
      </c>
    </row>
    <row r="33" spans="2:10" x14ac:dyDescent="0.25">
      <c r="B33" s="162" t="s">
        <v>119</v>
      </c>
      <c r="C33" s="163">
        <v>6732</v>
      </c>
      <c r="D33" s="163">
        <v>10277</v>
      </c>
      <c r="E33" s="163">
        <v>8922</v>
      </c>
      <c r="F33" s="163">
        <v>9025</v>
      </c>
      <c r="G33" s="163">
        <v>8845</v>
      </c>
      <c r="H33" s="164">
        <f t="shared" si="6"/>
        <v>-1.9944598337950148E-2</v>
      </c>
      <c r="I33" s="165">
        <f t="shared" si="7"/>
        <v>0.31387403446226969</v>
      </c>
      <c r="J33" s="164">
        <f t="shared" si="8"/>
        <v>1.5505248469634605E-2</v>
      </c>
    </row>
    <row r="34" spans="2:10" x14ac:dyDescent="0.25">
      <c r="B34" s="162" t="s">
        <v>128</v>
      </c>
      <c r="C34" s="163">
        <v>2376</v>
      </c>
      <c r="D34" s="163">
        <v>2047</v>
      </c>
      <c r="E34" s="163">
        <v>2643</v>
      </c>
      <c r="F34" s="163">
        <v>2231</v>
      </c>
      <c r="G34" s="163">
        <v>2202</v>
      </c>
      <c r="H34" s="164">
        <f t="shared" si="6"/>
        <v>-1.2998655311519447E-2</v>
      </c>
      <c r="I34" s="165">
        <f t="shared" si="7"/>
        <v>-7.3232323232323204E-2</v>
      </c>
      <c r="J34" s="164">
        <f t="shared" si="8"/>
        <v>3.8600969056116902E-3</v>
      </c>
    </row>
    <row r="35" spans="2:10" x14ac:dyDescent="0.25">
      <c r="B35" s="162" t="s">
        <v>131</v>
      </c>
      <c r="C35" s="163">
        <v>3722</v>
      </c>
      <c r="D35" s="163">
        <v>1133</v>
      </c>
      <c r="E35" s="163">
        <v>2379</v>
      </c>
      <c r="F35" s="163">
        <v>2451</v>
      </c>
      <c r="G35" s="163">
        <v>2280</v>
      </c>
      <c r="H35" s="164">
        <f t="shared" si="6"/>
        <v>-6.9767441860465129E-2</v>
      </c>
      <c r="I35" s="165">
        <f t="shared" si="7"/>
        <v>-0.3874261149919398</v>
      </c>
      <c r="J35" s="164">
        <f t="shared" si="8"/>
        <v>3.9968305834671451E-3</v>
      </c>
    </row>
    <row r="36" spans="2:10" x14ac:dyDescent="0.25">
      <c r="B36" s="168" t="s">
        <v>145</v>
      </c>
      <c r="C36" s="169">
        <f>C28-SUM(C29:C35)</f>
        <v>36828</v>
      </c>
      <c r="D36" s="169">
        <f>D28-SUM(D29:D35)</f>
        <v>27104</v>
      </c>
      <c r="E36" s="169">
        <f>E28-SUM(E29:E35)</f>
        <v>34192</v>
      </c>
      <c r="F36" s="169">
        <f>F28-SUM(F29:F35)</f>
        <v>37983</v>
      </c>
      <c r="G36" s="169">
        <f>G28-SUM(G29:G35)</f>
        <v>40350</v>
      </c>
      <c r="H36" s="170">
        <f t="shared" si="6"/>
        <v>6.2317352499802636E-2</v>
      </c>
      <c r="I36" s="171">
        <f t="shared" si="7"/>
        <v>9.5633756924079494E-2</v>
      </c>
      <c r="J36" s="170">
        <f t="shared" si="8"/>
        <v>7.0733383352148821E-2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129622</v>
      </c>
      <c r="D38" s="176">
        <v>102187</v>
      </c>
      <c r="E38" s="176">
        <v>133462</v>
      </c>
      <c r="F38" s="176">
        <v>142059</v>
      </c>
      <c r="G38" s="176">
        <v>146652</v>
      </c>
      <c r="H38" s="177">
        <f t="shared" ref="H38:H50" si="9">IFERROR(G38/F38-1,"-")</f>
        <v>3.2331636855109425E-2</v>
      </c>
      <c r="I38" s="177">
        <f t="shared" ref="I38:I50" si="10">IFERROR(G38/C38-1,"-")</f>
        <v>0.13138201848451647</v>
      </c>
      <c r="J38" s="177">
        <f t="shared" ref="J38:J50" si="11">G38/G$10</f>
        <v>0.25708035031869464</v>
      </c>
    </row>
    <row r="39" spans="2:10" x14ac:dyDescent="0.25">
      <c r="B39" s="157" t="s">
        <v>97</v>
      </c>
      <c r="C39" s="158">
        <v>11594</v>
      </c>
      <c r="D39" s="158">
        <v>8315</v>
      </c>
      <c r="E39" s="158">
        <v>10513</v>
      </c>
      <c r="F39" s="158">
        <v>10987</v>
      </c>
      <c r="G39" s="158">
        <v>10782</v>
      </c>
      <c r="H39" s="159">
        <f t="shared" si="9"/>
        <v>-1.8658414489851616E-2</v>
      </c>
      <c r="I39" s="160">
        <f t="shared" si="10"/>
        <v>-7.0036225633948623E-2</v>
      </c>
      <c r="J39" s="159">
        <f t="shared" si="11"/>
        <v>1.8900801469711737E-2</v>
      </c>
    </row>
    <row r="40" spans="2:10" x14ac:dyDescent="0.25">
      <c r="B40" s="162" t="s">
        <v>103</v>
      </c>
      <c r="C40" s="163">
        <v>4940</v>
      </c>
      <c r="D40" s="163">
        <v>3017</v>
      </c>
      <c r="E40" s="163">
        <v>3332</v>
      </c>
      <c r="F40" s="163">
        <v>4846</v>
      </c>
      <c r="G40" s="163">
        <v>4334</v>
      </c>
      <c r="H40" s="164">
        <f t="shared" si="9"/>
        <v>-0.10565414775072224</v>
      </c>
      <c r="I40" s="165">
        <f t="shared" si="10"/>
        <v>-0.12267206477732795</v>
      </c>
      <c r="J40" s="164">
        <f t="shared" si="11"/>
        <v>7.5974841003274597E-3</v>
      </c>
    </row>
    <row r="41" spans="2:10" x14ac:dyDescent="0.25">
      <c r="B41" s="162" t="s">
        <v>100</v>
      </c>
      <c r="C41" s="163">
        <v>6654</v>
      </c>
      <c r="D41" s="163">
        <v>5298</v>
      </c>
      <c r="E41" s="163">
        <v>7181</v>
      </c>
      <c r="F41" s="163">
        <v>6141</v>
      </c>
      <c r="G41" s="163">
        <v>6448</v>
      </c>
      <c r="H41" s="164">
        <f t="shared" si="9"/>
        <v>4.9991858003582523E-2</v>
      </c>
      <c r="I41" s="165">
        <f t="shared" si="10"/>
        <v>-3.0958821761346567E-2</v>
      </c>
      <c r="J41" s="164">
        <f t="shared" si="11"/>
        <v>1.1303317369384277E-2</v>
      </c>
    </row>
    <row r="42" spans="2:10" x14ac:dyDescent="0.25">
      <c r="B42" s="157" t="s">
        <v>107</v>
      </c>
      <c r="C42" s="158">
        <v>118028</v>
      </c>
      <c r="D42" s="158">
        <v>93872</v>
      </c>
      <c r="E42" s="158">
        <v>122949</v>
      </c>
      <c r="F42" s="158">
        <v>131072</v>
      </c>
      <c r="G42" s="158">
        <v>135870</v>
      </c>
      <c r="H42" s="159">
        <f t="shared" si="9"/>
        <v>3.66058349609375E-2</v>
      </c>
      <c r="I42" s="160">
        <f t="shared" si="10"/>
        <v>0.15116751957162711</v>
      </c>
      <c r="J42" s="159">
        <f t="shared" si="11"/>
        <v>0.2381795488489829</v>
      </c>
    </row>
    <row r="43" spans="2:10" x14ac:dyDescent="0.25">
      <c r="B43" s="162" t="s">
        <v>110</v>
      </c>
      <c r="C43" s="163">
        <v>65325</v>
      </c>
      <c r="D43" s="163">
        <v>43972</v>
      </c>
      <c r="E43" s="163">
        <v>68112</v>
      </c>
      <c r="F43" s="163">
        <v>71602</v>
      </c>
      <c r="G43" s="163">
        <v>74208</v>
      </c>
      <c r="H43" s="164">
        <f t="shared" si="9"/>
        <v>3.6395631406944018E-2</v>
      </c>
      <c r="I43" s="165">
        <f t="shared" si="10"/>
        <v>0.13598163030998855</v>
      </c>
      <c r="J43" s="164">
        <f t="shared" si="11"/>
        <v>0.13008631751663594</v>
      </c>
    </row>
    <row r="44" spans="2:10" x14ac:dyDescent="0.25">
      <c r="B44" s="162" t="s">
        <v>113</v>
      </c>
      <c r="C44" s="163">
        <v>5279</v>
      </c>
      <c r="D44" s="163">
        <v>4578</v>
      </c>
      <c r="E44" s="163">
        <v>3797</v>
      </c>
      <c r="F44" s="163">
        <v>4582</v>
      </c>
      <c r="G44" s="163">
        <v>4857</v>
      </c>
      <c r="H44" s="164">
        <f t="shared" si="9"/>
        <v>6.001745962461813E-2</v>
      </c>
      <c r="I44" s="165">
        <f t="shared" si="10"/>
        <v>-7.9939382458799058E-2</v>
      </c>
      <c r="J44" s="164">
        <f t="shared" si="11"/>
        <v>8.514300940306984E-3</v>
      </c>
    </row>
    <row r="45" spans="2:10" x14ac:dyDescent="0.25">
      <c r="B45" s="162" t="s">
        <v>116</v>
      </c>
      <c r="C45" s="163">
        <v>2300</v>
      </c>
      <c r="D45" s="163">
        <v>2859</v>
      </c>
      <c r="E45" s="163">
        <v>3111</v>
      </c>
      <c r="F45" s="163">
        <v>3425</v>
      </c>
      <c r="G45" s="163">
        <v>3183</v>
      </c>
      <c r="H45" s="164">
        <f t="shared" si="9"/>
        <v>-7.0656934306569386E-2</v>
      </c>
      <c r="I45" s="165">
        <f t="shared" si="10"/>
        <v>0.38391304347826094</v>
      </c>
      <c r="J45" s="164">
        <f t="shared" si="11"/>
        <v>5.5797858540245276E-3</v>
      </c>
    </row>
    <row r="46" spans="2:10" x14ac:dyDescent="0.25">
      <c r="B46" s="162" t="s">
        <v>123</v>
      </c>
      <c r="C46" s="163">
        <v>5538</v>
      </c>
      <c r="D46" s="163">
        <v>7622</v>
      </c>
      <c r="E46" s="163">
        <v>5171</v>
      </c>
      <c r="F46" s="163">
        <v>6460</v>
      </c>
      <c r="G46" s="163">
        <v>7247</v>
      </c>
      <c r="H46" s="164">
        <f t="shared" si="9"/>
        <v>0.12182662538699685</v>
      </c>
      <c r="I46" s="165">
        <f t="shared" si="10"/>
        <v>0.30859516070783677</v>
      </c>
      <c r="J46" s="164">
        <f t="shared" si="11"/>
        <v>1.2703961069467719E-2</v>
      </c>
    </row>
    <row r="47" spans="2:10" x14ac:dyDescent="0.25">
      <c r="B47" s="162" t="s">
        <v>119</v>
      </c>
      <c r="C47" s="163">
        <v>4373</v>
      </c>
      <c r="D47" s="163">
        <v>5467</v>
      </c>
      <c r="E47" s="163">
        <v>4578</v>
      </c>
      <c r="F47" s="163">
        <v>5249</v>
      </c>
      <c r="G47" s="163">
        <v>4872</v>
      </c>
      <c r="H47" s="164">
        <f t="shared" si="9"/>
        <v>-7.1823204419889541E-2</v>
      </c>
      <c r="I47" s="165">
        <f t="shared" si="10"/>
        <v>0.11410930711182266</v>
      </c>
      <c r="J47" s="164">
        <f t="shared" si="11"/>
        <v>8.5405958783561099E-3</v>
      </c>
    </row>
    <row r="48" spans="2:10" x14ac:dyDescent="0.25">
      <c r="B48" s="162" t="s">
        <v>128</v>
      </c>
      <c r="C48" s="163">
        <v>2034</v>
      </c>
      <c r="D48" s="163">
        <v>2522</v>
      </c>
      <c r="E48" s="163">
        <v>2265</v>
      </c>
      <c r="F48" s="163">
        <v>2162</v>
      </c>
      <c r="G48" s="163">
        <v>1727</v>
      </c>
      <c r="H48" s="164">
        <f t="shared" si="9"/>
        <v>-0.20120259019426456</v>
      </c>
      <c r="I48" s="165">
        <f t="shared" si="10"/>
        <v>-0.15093411996066863</v>
      </c>
      <c r="J48" s="164">
        <f t="shared" si="11"/>
        <v>3.0274238673893682E-3</v>
      </c>
    </row>
    <row r="49" spans="2:10" x14ac:dyDescent="0.25">
      <c r="B49" s="162" t="s">
        <v>131</v>
      </c>
      <c r="C49" s="163">
        <v>4008</v>
      </c>
      <c r="D49" s="163">
        <v>1740</v>
      </c>
      <c r="E49" s="163">
        <v>2301</v>
      </c>
      <c r="F49" s="163">
        <v>2651</v>
      </c>
      <c r="G49" s="163">
        <v>2162</v>
      </c>
      <c r="H49" s="164">
        <f t="shared" si="9"/>
        <v>-0.18445869483213884</v>
      </c>
      <c r="I49" s="165">
        <f t="shared" si="10"/>
        <v>-0.46057884231536927</v>
      </c>
      <c r="J49" s="164">
        <f t="shared" si="11"/>
        <v>3.7899770708140212E-3</v>
      </c>
    </row>
    <row r="50" spans="2:10" x14ac:dyDescent="0.25">
      <c r="B50" s="168" t="s">
        <v>145</v>
      </c>
      <c r="C50" s="169">
        <f>C42-SUM(C43:C49)</f>
        <v>29171</v>
      </c>
      <c r="D50" s="169">
        <f>D42-SUM(D43:D49)</f>
        <v>25112</v>
      </c>
      <c r="E50" s="169">
        <f>E42-SUM(E43:E49)</f>
        <v>33614</v>
      </c>
      <c r="F50" s="169">
        <f>F42-SUM(F43:F49)</f>
        <v>34941</v>
      </c>
      <c r="G50" s="169">
        <f>G42-SUM(G43:G49)</f>
        <v>37614</v>
      </c>
      <c r="H50" s="170">
        <f t="shared" si="9"/>
        <v>7.6500386365587758E-2</v>
      </c>
      <c r="I50" s="171">
        <f t="shared" si="10"/>
        <v>0.28943128449487499</v>
      </c>
      <c r="J50" s="170">
        <f t="shared" si="11"/>
        <v>6.593718665198825E-2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4013</v>
      </c>
      <c r="D52" s="176">
        <v>3543</v>
      </c>
      <c r="E52" s="176">
        <v>3705</v>
      </c>
      <c r="F52" s="176">
        <v>4644</v>
      </c>
      <c r="G52" s="176">
        <v>4440</v>
      </c>
      <c r="H52" s="177">
        <f t="shared" ref="H52:H64" si="12">IFERROR(G52/F52-1,"-")</f>
        <v>-4.3927648578811374E-2</v>
      </c>
      <c r="I52" s="177">
        <f t="shared" ref="I52:I64" si="13">IFERROR(G52/C52-1,"-")</f>
        <v>0.10640418639421889</v>
      </c>
      <c r="J52" s="177">
        <f t="shared" ref="J52:J64" si="14">G52/G$10</f>
        <v>7.7833016625412834E-3</v>
      </c>
    </row>
    <row r="53" spans="2:10" x14ac:dyDescent="0.25">
      <c r="B53" s="157" t="s">
        <v>97</v>
      </c>
      <c r="C53" s="158">
        <v>920</v>
      </c>
      <c r="D53" s="158">
        <v>655</v>
      </c>
      <c r="E53" s="158">
        <v>662</v>
      </c>
      <c r="F53" s="158">
        <v>1117</v>
      </c>
      <c r="G53" s="158">
        <v>1125</v>
      </c>
      <c r="H53" s="159">
        <f t="shared" si="12"/>
        <v>7.1620411817368002E-3</v>
      </c>
      <c r="I53" s="160">
        <f t="shared" si="13"/>
        <v>0.22282608695652173</v>
      </c>
      <c r="J53" s="159">
        <f t="shared" si="14"/>
        <v>1.9721203536844467E-3</v>
      </c>
    </row>
    <row r="54" spans="2:10" x14ac:dyDescent="0.25">
      <c r="B54" s="162" t="s">
        <v>103</v>
      </c>
      <c r="C54" s="163">
        <v>311</v>
      </c>
      <c r="D54" s="163">
        <v>347</v>
      </c>
      <c r="E54" s="163">
        <v>406</v>
      </c>
      <c r="F54" s="163">
        <v>649</v>
      </c>
      <c r="G54" s="163">
        <v>804</v>
      </c>
      <c r="H54" s="164">
        <f t="shared" si="12"/>
        <v>0.23882896764252703</v>
      </c>
      <c r="I54" s="165">
        <f t="shared" si="13"/>
        <v>1.585209003215434</v>
      </c>
      <c r="J54" s="164">
        <f t="shared" si="14"/>
        <v>1.4094086794331512E-3</v>
      </c>
    </row>
    <row r="55" spans="2:10" x14ac:dyDescent="0.25">
      <c r="B55" s="162" t="s">
        <v>100</v>
      </c>
      <c r="C55" s="163">
        <v>609</v>
      </c>
      <c r="D55" s="163">
        <v>308</v>
      </c>
      <c r="E55" s="163">
        <v>256</v>
      </c>
      <c r="F55" s="163">
        <v>468</v>
      </c>
      <c r="G55" s="163">
        <v>321</v>
      </c>
      <c r="H55" s="164">
        <f t="shared" si="12"/>
        <v>-0.3141025641025641</v>
      </c>
      <c r="I55" s="165">
        <f t="shared" si="13"/>
        <v>-0.47290640394088668</v>
      </c>
      <c r="J55" s="164">
        <f t="shared" si="14"/>
        <v>5.6271167425129545E-4</v>
      </c>
    </row>
    <row r="56" spans="2:10" x14ac:dyDescent="0.25">
      <c r="B56" s="157" t="s">
        <v>107</v>
      </c>
      <c r="C56" s="158">
        <v>3093</v>
      </c>
      <c r="D56" s="158">
        <v>2888</v>
      </c>
      <c r="E56" s="158">
        <v>3043</v>
      </c>
      <c r="F56" s="158">
        <v>3527</v>
      </c>
      <c r="G56" s="158">
        <v>3315</v>
      </c>
      <c r="H56" s="159">
        <f t="shared" si="12"/>
        <v>-6.0107740289197631E-2</v>
      </c>
      <c r="I56" s="160">
        <f t="shared" si="13"/>
        <v>7.1774975751697445E-2</v>
      </c>
      <c r="J56" s="159">
        <f t="shared" si="14"/>
        <v>5.8111813088568363E-3</v>
      </c>
    </row>
    <row r="57" spans="2:10" x14ac:dyDescent="0.25">
      <c r="B57" s="162" t="s">
        <v>110</v>
      </c>
      <c r="C57" s="163">
        <v>1023</v>
      </c>
      <c r="D57" s="163">
        <v>887</v>
      </c>
      <c r="E57" s="163">
        <v>1071</v>
      </c>
      <c r="F57" s="163">
        <v>983</v>
      </c>
      <c r="G57" s="163">
        <v>1149</v>
      </c>
      <c r="H57" s="164">
        <f t="shared" si="12"/>
        <v>0.16887080366225837</v>
      </c>
      <c r="I57" s="165">
        <f t="shared" si="13"/>
        <v>0.12316715542521983</v>
      </c>
      <c r="J57" s="164">
        <f t="shared" si="14"/>
        <v>2.0141922545630483E-3</v>
      </c>
    </row>
    <row r="58" spans="2:10" x14ac:dyDescent="0.25">
      <c r="B58" s="162" t="s">
        <v>113</v>
      </c>
      <c r="C58" s="163">
        <v>971</v>
      </c>
      <c r="D58" s="163">
        <v>814</v>
      </c>
      <c r="E58" s="163">
        <v>608</v>
      </c>
      <c r="F58" s="163">
        <v>740</v>
      </c>
      <c r="G58" s="163">
        <v>655</v>
      </c>
      <c r="H58" s="164">
        <f t="shared" si="12"/>
        <v>-0.11486486486486491</v>
      </c>
      <c r="I58" s="165">
        <f t="shared" si="13"/>
        <v>-0.32543769309989701</v>
      </c>
      <c r="J58" s="164">
        <f t="shared" si="14"/>
        <v>1.1482122948118334E-3</v>
      </c>
    </row>
    <row r="59" spans="2:10" x14ac:dyDescent="0.25">
      <c r="B59" s="162" t="s">
        <v>116</v>
      </c>
      <c r="C59" s="163">
        <v>105</v>
      </c>
      <c r="D59" s="163">
        <v>355</v>
      </c>
      <c r="E59" s="163">
        <v>306</v>
      </c>
      <c r="F59" s="163">
        <v>297</v>
      </c>
      <c r="G59" s="163">
        <v>274</v>
      </c>
      <c r="H59" s="164">
        <f t="shared" si="12"/>
        <v>-7.7441077441077422E-2</v>
      </c>
      <c r="I59" s="165">
        <f t="shared" si="13"/>
        <v>1.6095238095238096</v>
      </c>
      <c r="J59" s="164">
        <f t="shared" si="14"/>
        <v>4.8032086836403412E-4</v>
      </c>
    </row>
    <row r="60" spans="2:10" x14ac:dyDescent="0.25">
      <c r="B60" s="162" t="s">
        <v>123</v>
      </c>
      <c r="C60" s="163">
        <v>61</v>
      </c>
      <c r="D60" s="163">
        <v>61</v>
      </c>
      <c r="E60" s="163">
        <v>118</v>
      </c>
      <c r="F60" s="163">
        <v>144</v>
      </c>
      <c r="G60" s="163">
        <v>110</v>
      </c>
      <c r="H60" s="164">
        <f t="shared" si="12"/>
        <v>-0.23611111111111116</v>
      </c>
      <c r="I60" s="165">
        <f t="shared" si="13"/>
        <v>0.80327868852459017</v>
      </c>
      <c r="J60" s="164">
        <f t="shared" si="14"/>
        <v>1.9282954569359035E-4</v>
      </c>
    </row>
    <row r="61" spans="2:10" x14ac:dyDescent="0.25">
      <c r="B61" s="162" t="s">
        <v>119</v>
      </c>
      <c r="C61" s="163">
        <v>44</v>
      </c>
      <c r="D61" s="163">
        <v>73</v>
      </c>
      <c r="E61" s="163">
        <v>14</v>
      </c>
      <c r="F61" s="163">
        <v>75</v>
      </c>
      <c r="G61" s="163">
        <v>91</v>
      </c>
      <c r="H61" s="164">
        <f t="shared" si="12"/>
        <v>0.21333333333333337</v>
      </c>
      <c r="I61" s="165">
        <f t="shared" si="13"/>
        <v>1.0681818181818183</v>
      </c>
      <c r="J61" s="164">
        <f t="shared" si="14"/>
        <v>1.5952262416469746E-4</v>
      </c>
    </row>
    <row r="62" spans="2:10" x14ac:dyDescent="0.25">
      <c r="B62" s="162" t="s">
        <v>128</v>
      </c>
      <c r="C62" s="163">
        <v>8</v>
      </c>
      <c r="D62" s="163">
        <v>5</v>
      </c>
      <c r="E62" s="163">
        <v>8</v>
      </c>
      <c r="F62" s="163">
        <v>17</v>
      </c>
      <c r="G62" s="163">
        <v>4</v>
      </c>
      <c r="H62" s="164">
        <f t="shared" si="12"/>
        <v>-0.76470588235294112</v>
      </c>
      <c r="I62" s="165">
        <f t="shared" si="13"/>
        <v>-0.5</v>
      </c>
      <c r="J62" s="164">
        <f t="shared" si="14"/>
        <v>7.0119834797669213E-6</v>
      </c>
    </row>
    <row r="63" spans="2:10" x14ac:dyDescent="0.25">
      <c r="B63" s="162" t="s">
        <v>131</v>
      </c>
      <c r="C63" s="163">
        <v>20</v>
      </c>
      <c r="D63" s="163">
        <v>21</v>
      </c>
      <c r="E63" s="163">
        <v>13</v>
      </c>
      <c r="F63" s="163">
        <v>16</v>
      </c>
      <c r="G63" s="163">
        <v>8</v>
      </c>
      <c r="H63" s="164">
        <f t="shared" si="12"/>
        <v>-0.5</v>
      </c>
      <c r="I63" s="165">
        <f t="shared" si="13"/>
        <v>-0.6</v>
      </c>
      <c r="J63" s="164">
        <f t="shared" si="14"/>
        <v>1.4023966959533843E-5</v>
      </c>
    </row>
    <row r="64" spans="2:10" x14ac:dyDescent="0.25">
      <c r="B64" s="168" t="s">
        <v>145</v>
      </c>
      <c r="C64" s="169">
        <f>C56-SUM(C57:C63)</f>
        <v>861</v>
      </c>
      <c r="D64" s="169">
        <f>D56-SUM(D57:D63)</f>
        <v>672</v>
      </c>
      <c r="E64" s="169">
        <f>E56-SUM(E57:E63)</f>
        <v>905</v>
      </c>
      <c r="F64" s="169">
        <f>F56-SUM(F57:F63)</f>
        <v>1255</v>
      </c>
      <c r="G64" s="169">
        <f>G56-SUM(G57:G63)</f>
        <v>1024</v>
      </c>
      <c r="H64" s="170">
        <f t="shared" si="12"/>
        <v>-0.18406374501992029</v>
      </c>
      <c r="I64" s="171">
        <f t="shared" si="13"/>
        <v>0.18931475029036005</v>
      </c>
      <c r="J64" s="170">
        <f t="shared" si="14"/>
        <v>1.7950677708203318E-3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14352</v>
      </c>
      <c r="D66" s="176">
        <v>14701</v>
      </c>
      <c r="E66" s="176">
        <v>16163</v>
      </c>
      <c r="F66" s="176">
        <v>19106</v>
      </c>
      <c r="G66" s="176">
        <v>27860</v>
      </c>
      <c r="H66" s="177">
        <f t="shared" ref="H66:H78" si="15">IFERROR(G66/F66-1,"-")</f>
        <v>0.45818067622736303</v>
      </c>
      <c r="I66" s="177">
        <f t="shared" ref="I66:I78" si="16">IFERROR(G66/C66-1,"-")</f>
        <v>0.94119286510590849</v>
      </c>
      <c r="J66" s="177">
        <f t="shared" ref="J66:J78" si="17">G66/G$10</f>
        <v>4.8838464936576606E-2</v>
      </c>
    </row>
    <row r="67" spans="2:10" x14ac:dyDescent="0.25">
      <c r="B67" s="157" t="s">
        <v>97</v>
      </c>
      <c r="C67" s="158">
        <v>3812</v>
      </c>
      <c r="D67" s="158">
        <v>4760</v>
      </c>
      <c r="E67" s="158">
        <v>1317</v>
      </c>
      <c r="F67" s="158">
        <v>1873</v>
      </c>
      <c r="G67" s="158">
        <v>5408</v>
      </c>
      <c r="H67" s="159">
        <f t="shared" si="15"/>
        <v>1.8873465029364658</v>
      </c>
      <c r="I67" s="160">
        <f t="shared" si="16"/>
        <v>0.41867785939139557</v>
      </c>
      <c r="J67" s="159">
        <f t="shared" si="17"/>
        <v>9.4802016646448779E-3</v>
      </c>
    </row>
    <row r="68" spans="2:10" x14ac:dyDescent="0.25">
      <c r="B68" s="162" t="s">
        <v>103</v>
      </c>
      <c r="C68" s="163">
        <v>2220</v>
      </c>
      <c r="D68" s="163">
        <v>3722</v>
      </c>
      <c r="E68" s="163">
        <v>339</v>
      </c>
      <c r="F68" s="163">
        <v>132</v>
      </c>
      <c r="G68" s="163">
        <v>3070</v>
      </c>
      <c r="H68" s="164">
        <f t="shared" si="15"/>
        <v>22.257575757575758</v>
      </c>
      <c r="I68" s="165">
        <f t="shared" si="16"/>
        <v>0.38288288288288297</v>
      </c>
      <c r="J68" s="164">
        <f t="shared" si="17"/>
        <v>5.3816973207211124E-3</v>
      </c>
    </row>
    <row r="69" spans="2:10" x14ac:dyDescent="0.25">
      <c r="B69" s="162" t="s">
        <v>100</v>
      </c>
      <c r="C69" s="163">
        <v>1592</v>
      </c>
      <c r="D69" s="163">
        <v>1038</v>
      </c>
      <c r="E69" s="163">
        <v>978</v>
      </c>
      <c r="F69" s="163">
        <v>1741</v>
      </c>
      <c r="G69" s="163">
        <v>2338</v>
      </c>
      <c r="H69" s="164">
        <f t="shared" si="15"/>
        <v>0.34290637564618032</v>
      </c>
      <c r="I69" s="165">
        <f t="shared" si="16"/>
        <v>0.46859296482412049</v>
      </c>
      <c r="J69" s="164">
        <f t="shared" si="17"/>
        <v>4.0985043439237655E-3</v>
      </c>
    </row>
    <row r="70" spans="2:10" x14ac:dyDescent="0.25">
      <c r="B70" s="157" t="s">
        <v>107</v>
      </c>
      <c r="C70" s="158">
        <v>10540</v>
      </c>
      <c r="D70" s="158">
        <v>9941</v>
      </c>
      <c r="E70" s="158">
        <v>14846</v>
      </c>
      <c r="F70" s="158">
        <v>17233</v>
      </c>
      <c r="G70" s="158">
        <v>22452</v>
      </c>
      <c r="H70" s="159">
        <f t="shared" si="15"/>
        <v>0.30284918470376598</v>
      </c>
      <c r="I70" s="160">
        <f t="shared" si="16"/>
        <v>1.130170777988615</v>
      </c>
      <c r="J70" s="159">
        <f t="shared" si="17"/>
        <v>3.9358263271931732E-2</v>
      </c>
    </row>
    <row r="71" spans="2:10" x14ac:dyDescent="0.25">
      <c r="B71" s="162" t="s">
        <v>110</v>
      </c>
      <c r="C71" s="163">
        <v>4173</v>
      </c>
      <c r="D71" s="163">
        <v>4955</v>
      </c>
      <c r="E71" s="163">
        <v>6243</v>
      </c>
      <c r="F71" s="163">
        <v>5025</v>
      </c>
      <c r="G71" s="163">
        <v>8352</v>
      </c>
      <c r="H71" s="164">
        <f t="shared" si="15"/>
        <v>0.66208955223880595</v>
      </c>
      <c r="I71" s="165">
        <f t="shared" si="16"/>
        <v>1.0014378145219265</v>
      </c>
      <c r="J71" s="164">
        <f t="shared" si="17"/>
        <v>1.4641021505753332E-2</v>
      </c>
    </row>
    <row r="72" spans="2:10" x14ac:dyDescent="0.25">
      <c r="B72" s="162" t="s">
        <v>113</v>
      </c>
      <c r="C72" s="163">
        <v>1605</v>
      </c>
      <c r="D72" s="163">
        <v>1083</v>
      </c>
      <c r="E72" s="163">
        <v>445</v>
      </c>
      <c r="F72" s="163">
        <v>879</v>
      </c>
      <c r="G72" s="163">
        <v>1231</v>
      </c>
      <c r="H72" s="164">
        <f t="shared" si="15"/>
        <v>0.40045506257110364</v>
      </c>
      <c r="I72" s="165">
        <f t="shared" si="16"/>
        <v>-0.23302180685358254</v>
      </c>
      <c r="J72" s="164">
        <f t="shared" si="17"/>
        <v>2.1579379158982699E-3</v>
      </c>
    </row>
    <row r="73" spans="2:10" x14ac:dyDescent="0.25">
      <c r="B73" s="162" t="s">
        <v>116</v>
      </c>
      <c r="C73" s="163">
        <v>1541</v>
      </c>
      <c r="D73" s="163">
        <v>951</v>
      </c>
      <c r="E73" s="163">
        <v>3483</v>
      </c>
      <c r="F73" s="163">
        <v>4362</v>
      </c>
      <c r="G73" s="163">
        <v>4324</v>
      </c>
      <c r="H73" s="164">
        <f t="shared" si="15"/>
        <v>-8.7116001834021128E-3</v>
      </c>
      <c r="I73" s="165">
        <f t="shared" si="16"/>
        <v>1.8059701492537314</v>
      </c>
      <c r="J73" s="164">
        <f t="shared" si="17"/>
        <v>7.5799541416280425E-3</v>
      </c>
    </row>
    <row r="74" spans="2:10" x14ac:dyDescent="0.25">
      <c r="B74" s="162" t="s">
        <v>123</v>
      </c>
      <c r="C74" s="163">
        <v>176</v>
      </c>
      <c r="D74" s="163">
        <v>1092</v>
      </c>
      <c r="E74" s="163">
        <v>280</v>
      </c>
      <c r="F74" s="163">
        <v>418</v>
      </c>
      <c r="G74" s="163">
        <v>1121</v>
      </c>
      <c r="H74" s="164">
        <f t="shared" si="15"/>
        <v>1.6818181818181817</v>
      </c>
      <c r="I74" s="165">
        <f t="shared" si="16"/>
        <v>5.3693181818181817</v>
      </c>
      <c r="J74" s="164">
        <f t="shared" si="17"/>
        <v>1.96510837020468E-3</v>
      </c>
    </row>
    <row r="75" spans="2:10" x14ac:dyDescent="0.25">
      <c r="B75" s="162" t="s">
        <v>119</v>
      </c>
      <c r="C75" s="163">
        <v>268</v>
      </c>
      <c r="D75" s="163">
        <v>267</v>
      </c>
      <c r="E75" s="163">
        <v>213</v>
      </c>
      <c r="F75" s="163">
        <v>304</v>
      </c>
      <c r="G75" s="163">
        <v>590</v>
      </c>
      <c r="H75" s="164">
        <f t="shared" si="15"/>
        <v>0.94078947368421062</v>
      </c>
      <c r="I75" s="165">
        <f t="shared" si="16"/>
        <v>1.2014925373134329</v>
      </c>
      <c r="J75" s="164">
        <f t="shared" si="17"/>
        <v>1.0342675632656209E-3</v>
      </c>
    </row>
    <row r="76" spans="2:10" x14ac:dyDescent="0.25">
      <c r="B76" s="162" t="s">
        <v>128</v>
      </c>
      <c r="C76" s="163">
        <v>360</v>
      </c>
      <c r="D76" s="163">
        <v>110</v>
      </c>
      <c r="E76" s="163">
        <v>352</v>
      </c>
      <c r="F76" s="163">
        <v>284</v>
      </c>
      <c r="G76" s="163">
        <v>256</v>
      </c>
      <c r="H76" s="164">
        <f t="shared" si="15"/>
        <v>-9.8591549295774628E-2</v>
      </c>
      <c r="I76" s="165">
        <f t="shared" si="16"/>
        <v>-0.28888888888888886</v>
      </c>
      <c r="J76" s="164">
        <f t="shared" si="17"/>
        <v>4.4876694270508296E-4</v>
      </c>
    </row>
    <row r="77" spans="2:10" x14ac:dyDescent="0.25">
      <c r="B77" s="162" t="s">
        <v>131</v>
      </c>
      <c r="C77" s="163">
        <v>292</v>
      </c>
      <c r="D77" s="163">
        <v>55</v>
      </c>
      <c r="E77" s="163">
        <v>48</v>
      </c>
      <c r="F77" s="163">
        <v>95</v>
      </c>
      <c r="G77" s="163">
        <v>150</v>
      </c>
      <c r="H77" s="164">
        <f t="shared" si="15"/>
        <v>0.57894736842105265</v>
      </c>
      <c r="I77" s="165">
        <f t="shared" si="16"/>
        <v>-0.48630136986301364</v>
      </c>
      <c r="J77" s="164">
        <f t="shared" si="17"/>
        <v>2.6294938049125955E-4</v>
      </c>
    </row>
    <row r="78" spans="2:10" x14ac:dyDescent="0.25">
      <c r="B78" s="168" t="s">
        <v>145</v>
      </c>
      <c r="C78" s="169">
        <f>C70-SUM(C71:C77)</f>
        <v>2125</v>
      </c>
      <c r="D78" s="169">
        <f>D70-SUM(D71:D77)</f>
        <v>1428</v>
      </c>
      <c r="E78" s="169">
        <f>E70-SUM(E71:E77)</f>
        <v>3782</v>
      </c>
      <c r="F78" s="169">
        <f>F70-SUM(F71:F77)</f>
        <v>5866</v>
      </c>
      <c r="G78" s="169">
        <f>G70-SUM(G71:G77)</f>
        <v>6428</v>
      </c>
      <c r="H78" s="170">
        <f t="shared" si="15"/>
        <v>9.5806341629730563E-2</v>
      </c>
      <c r="I78" s="171">
        <f t="shared" si="16"/>
        <v>2.024941176470588</v>
      </c>
      <c r="J78" s="170">
        <f t="shared" si="17"/>
        <v>1.1268257451985442E-2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77618</v>
      </c>
      <c r="D80" s="176">
        <v>58767</v>
      </c>
      <c r="E80" s="176">
        <v>73725</v>
      </c>
      <c r="F80" s="176">
        <v>81280</v>
      </c>
      <c r="G80" s="176">
        <v>93990</v>
      </c>
      <c r="H80" s="177">
        <f t="shared" ref="H80:H92" si="18">IFERROR(G80/F80-1,"-")</f>
        <v>0.15637303149606296</v>
      </c>
      <c r="I80" s="177">
        <f t="shared" ref="I80:I92" si="19">IFERROR(G80/C80-1,"-")</f>
        <v>0.21093045427606993</v>
      </c>
      <c r="J80" s="177">
        <f t="shared" ref="J80:J92" si="20">G80/G$10</f>
        <v>0.16476408181582325</v>
      </c>
    </row>
    <row r="81" spans="2:10" x14ac:dyDescent="0.25">
      <c r="B81" s="157" t="s">
        <v>97</v>
      </c>
      <c r="C81" s="158">
        <v>31422</v>
      </c>
      <c r="D81" s="158">
        <v>26313</v>
      </c>
      <c r="E81" s="158">
        <v>33919</v>
      </c>
      <c r="F81" s="158">
        <v>29650</v>
      </c>
      <c r="G81" s="158">
        <v>33511</v>
      </c>
      <c r="H81" s="159">
        <f t="shared" si="18"/>
        <v>0.13021922428330512</v>
      </c>
      <c r="I81" s="160">
        <f t="shared" si="19"/>
        <v>6.6482082617274507E-2</v>
      </c>
      <c r="J81" s="159">
        <f t="shared" si="20"/>
        <v>5.8744644597617329E-2</v>
      </c>
    </row>
    <row r="82" spans="2:10" x14ac:dyDescent="0.25">
      <c r="B82" s="162" t="s">
        <v>103</v>
      </c>
      <c r="C82" s="163">
        <v>6626</v>
      </c>
      <c r="D82" s="163">
        <v>10331</v>
      </c>
      <c r="E82" s="163">
        <v>11235</v>
      </c>
      <c r="F82" s="163">
        <v>6821</v>
      </c>
      <c r="G82" s="163">
        <v>8344</v>
      </c>
      <c r="H82" s="164">
        <f t="shared" si="18"/>
        <v>0.22328104383521485</v>
      </c>
      <c r="I82" s="165">
        <f t="shared" si="19"/>
        <v>0.25928161786900095</v>
      </c>
      <c r="J82" s="164">
        <f t="shared" si="20"/>
        <v>1.4626997538793799E-2</v>
      </c>
    </row>
    <row r="83" spans="2:10" x14ac:dyDescent="0.25">
      <c r="B83" s="162" t="s">
        <v>100</v>
      </c>
      <c r="C83" s="163">
        <v>24796</v>
      </c>
      <c r="D83" s="163">
        <v>15982</v>
      </c>
      <c r="E83" s="163">
        <v>22684</v>
      </c>
      <c r="F83" s="163">
        <v>22829</v>
      </c>
      <c r="G83" s="163">
        <v>25167</v>
      </c>
      <c r="H83" s="164">
        <f t="shared" si="18"/>
        <v>0.10241359674098738</v>
      </c>
      <c r="I83" s="165">
        <f t="shared" si="19"/>
        <v>1.4962090659783822E-2</v>
      </c>
      <c r="J83" s="164">
        <f t="shared" si="20"/>
        <v>4.4117647058823532E-2</v>
      </c>
    </row>
    <row r="84" spans="2:10" x14ac:dyDescent="0.25">
      <c r="B84" s="157" t="s">
        <v>107</v>
      </c>
      <c r="C84" s="158">
        <v>46196</v>
      </c>
      <c r="D84" s="158">
        <v>32454</v>
      </c>
      <c r="E84" s="158">
        <v>39806</v>
      </c>
      <c r="F84" s="158">
        <v>51630</v>
      </c>
      <c r="G84" s="158">
        <v>60479</v>
      </c>
      <c r="H84" s="159">
        <f t="shared" si="18"/>
        <v>0.1713926012008522</v>
      </c>
      <c r="I84" s="160">
        <f t="shared" si="19"/>
        <v>0.30918261321326512</v>
      </c>
      <c r="J84" s="159">
        <f t="shared" si="20"/>
        <v>0.10601943721820592</v>
      </c>
    </row>
    <row r="85" spans="2:10" x14ac:dyDescent="0.25">
      <c r="B85" s="162" t="s">
        <v>110</v>
      </c>
      <c r="C85" s="163">
        <v>8071</v>
      </c>
      <c r="D85" s="163">
        <v>4595</v>
      </c>
      <c r="E85" s="163">
        <v>8377</v>
      </c>
      <c r="F85" s="163">
        <v>11393</v>
      </c>
      <c r="G85" s="163">
        <v>12978</v>
      </c>
      <c r="H85" s="164">
        <f t="shared" si="18"/>
        <v>0.13912051259545333</v>
      </c>
      <c r="I85" s="165">
        <f t="shared" si="19"/>
        <v>0.60797918473547274</v>
      </c>
      <c r="J85" s="164">
        <f t="shared" si="20"/>
        <v>2.2750380400103777E-2</v>
      </c>
    </row>
    <row r="86" spans="2:10" x14ac:dyDescent="0.25">
      <c r="B86" s="162" t="s">
        <v>113</v>
      </c>
      <c r="C86" s="163">
        <v>16236</v>
      </c>
      <c r="D86" s="163">
        <v>11137</v>
      </c>
      <c r="E86" s="163">
        <v>11583</v>
      </c>
      <c r="F86" s="163">
        <v>13286</v>
      </c>
      <c r="G86" s="163">
        <v>16010</v>
      </c>
      <c r="H86" s="164">
        <f t="shared" si="18"/>
        <v>0.20502784886346537</v>
      </c>
      <c r="I86" s="165">
        <f t="shared" si="19"/>
        <v>-1.3919684651391928E-2</v>
      </c>
      <c r="J86" s="164">
        <f t="shared" si="20"/>
        <v>2.8065463877767104E-2</v>
      </c>
    </row>
    <row r="87" spans="2:10" x14ac:dyDescent="0.25">
      <c r="B87" s="162" t="s">
        <v>116</v>
      </c>
      <c r="C87" s="163">
        <v>3045</v>
      </c>
      <c r="D87" s="163">
        <v>3193</v>
      </c>
      <c r="E87" s="163">
        <v>3143</v>
      </c>
      <c r="F87" s="163">
        <v>5624</v>
      </c>
      <c r="G87" s="163">
        <v>6818</v>
      </c>
      <c r="H87" s="164">
        <f t="shared" si="18"/>
        <v>0.21230440967283082</v>
      </c>
      <c r="I87" s="165">
        <f t="shared" si="19"/>
        <v>1.2390804597701148</v>
      </c>
      <c r="J87" s="164">
        <f t="shared" si="20"/>
        <v>1.1951925841262718E-2</v>
      </c>
    </row>
    <row r="88" spans="2:10" x14ac:dyDescent="0.25">
      <c r="B88" s="162" t="s">
        <v>123</v>
      </c>
      <c r="C88" s="163">
        <v>852</v>
      </c>
      <c r="D88" s="163">
        <v>1259</v>
      </c>
      <c r="E88" s="163">
        <v>1106</v>
      </c>
      <c r="F88" s="163">
        <v>1670</v>
      </c>
      <c r="G88" s="163">
        <v>2507</v>
      </c>
      <c r="H88" s="164">
        <f t="shared" si="18"/>
        <v>0.50119760479041919</v>
      </c>
      <c r="I88" s="165">
        <f t="shared" si="19"/>
        <v>1.942488262910798</v>
      </c>
      <c r="J88" s="164">
        <f t="shared" si="20"/>
        <v>4.3947606459439183E-3</v>
      </c>
    </row>
    <row r="89" spans="2:10" x14ac:dyDescent="0.25">
      <c r="B89" s="162" t="s">
        <v>119</v>
      </c>
      <c r="C89" s="163">
        <v>505</v>
      </c>
      <c r="D89" s="163">
        <v>1067</v>
      </c>
      <c r="E89" s="163">
        <v>498</v>
      </c>
      <c r="F89" s="163">
        <v>809</v>
      </c>
      <c r="G89" s="163">
        <v>1014</v>
      </c>
      <c r="H89" s="164">
        <f t="shared" si="18"/>
        <v>0.25339925834363419</v>
      </c>
      <c r="I89" s="165">
        <f t="shared" si="19"/>
        <v>1.0079207920792079</v>
      </c>
      <c r="J89" s="164">
        <f t="shared" si="20"/>
        <v>1.7775378121209146E-3</v>
      </c>
    </row>
    <row r="90" spans="2:10" x14ac:dyDescent="0.25">
      <c r="B90" s="162" t="s">
        <v>128</v>
      </c>
      <c r="C90" s="163">
        <v>786</v>
      </c>
      <c r="D90" s="163">
        <v>491</v>
      </c>
      <c r="E90" s="163">
        <v>960</v>
      </c>
      <c r="F90" s="163">
        <v>719</v>
      </c>
      <c r="G90" s="163">
        <v>675</v>
      </c>
      <c r="H90" s="164">
        <f t="shared" si="18"/>
        <v>-6.1196105702364445E-2</v>
      </c>
      <c r="I90" s="165">
        <f t="shared" si="19"/>
        <v>-0.14122137404580148</v>
      </c>
      <c r="J90" s="164">
        <f t="shared" si="20"/>
        <v>1.1832722122106681E-3</v>
      </c>
    </row>
    <row r="91" spans="2:10" x14ac:dyDescent="0.25">
      <c r="B91" s="162" t="s">
        <v>131</v>
      </c>
      <c r="C91" s="163">
        <v>1449</v>
      </c>
      <c r="D91" s="163">
        <v>358</v>
      </c>
      <c r="E91" s="163">
        <v>978</v>
      </c>
      <c r="F91" s="163">
        <v>878</v>
      </c>
      <c r="G91" s="163">
        <v>644</v>
      </c>
      <c r="H91" s="164">
        <f t="shared" si="18"/>
        <v>-0.26651480637813207</v>
      </c>
      <c r="I91" s="165">
        <f t="shared" si="19"/>
        <v>-0.55555555555555558</v>
      </c>
      <c r="J91" s="164">
        <f t="shared" si="20"/>
        <v>1.1289293402424745E-3</v>
      </c>
    </row>
    <row r="92" spans="2:10" x14ac:dyDescent="0.25">
      <c r="B92" s="168" t="s">
        <v>145</v>
      </c>
      <c r="C92" s="169">
        <f>C84-SUM(C85:C91)</f>
        <v>15252</v>
      </c>
      <c r="D92" s="169">
        <f>D84-SUM(D85:D91)</f>
        <v>10354</v>
      </c>
      <c r="E92" s="169">
        <f>E84-SUM(E85:E91)</f>
        <v>13161</v>
      </c>
      <c r="F92" s="169">
        <f>F84-SUM(F85:F91)</f>
        <v>17251</v>
      </c>
      <c r="G92" s="169">
        <f>G84-SUM(G85:G91)</f>
        <v>19833</v>
      </c>
      <c r="H92" s="170">
        <f t="shared" si="18"/>
        <v>0.14967248275462297</v>
      </c>
      <c r="I92" s="171">
        <f t="shared" si="19"/>
        <v>0.30035405192761599</v>
      </c>
      <c r="J92" s="170">
        <f t="shared" si="20"/>
        <v>3.4767167088554339E-2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4820</v>
      </c>
      <c r="D94" s="176">
        <v>3518</v>
      </c>
      <c r="E94" s="176">
        <v>4228</v>
      </c>
      <c r="F94" s="176">
        <v>4556</v>
      </c>
      <c r="G94" s="176">
        <v>5166</v>
      </c>
      <c r="H94" s="177">
        <f t="shared" ref="H94:H106" si="21">IFERROR(G94/F94-1,"-")</f>
        <v>0.13388937664618084</v>
      </c>
      <c r="I94" s="177">
        <f t="shared" ref="I94:I106" si="22">IFERROR(G94/C94-1,"-")</f>
        <v>7.1784232365145195E-2</v>
      </c>
      <c r="J94" s="177">
        <f t="shared" ref="J94:J106" si="23">G94/G$10</f>
        <v>9.0559766641189789E-3</v>
      </c>
    </row>
    <row r="95" spans="2:10" x14ac:dyDescent="0.25">
      <c r="B95" s="157" t="s">
        <v>97</v>
      </c>
      <c r="C95" s="158">
        <v>3230</v>
      </c>
      <c r="D95" s="158">
        <v>2160</v>
      </c>
      <c r="E95" s="158">
        <v>2626</v>
      </c>
      <c r="F95" s="158">
        <v>2873</v>
      </c>
      <c r="G95" s="158">
        <v>3292</v>
      </c>
      <c r="H95" s="159">
        <f t="shared" si="21"/>
        <v>0.14584058475461181</v>
      </c>
      <c r="I95" s="160">
        <f t="shared" si="22"/>
        <v>1.9195046439628438E-2</v>
      </c>
      <c r="J95" s="159">
        <f t="shared" si="23"/>
        <v>5.7708624038481761E-3</v>
      </c>
    </row>
    <row r="96" spans="2:10" x14ac:dyDescent="0.25">
      <c r="B96" s="162" t="s">
        <v>103</v>
      </c>
      <c r="C96" s="163">
        <v>1722</v>
      </c>
      <c r="D96" s="163">
        <v>1201</v>
      </c>
      <c r="E96" s="163">
        <v>1070</v>
      </c>
      <c r="F96" s="163">
        <v>677</v>
      </c>
      <c r="G96" s="163">
        <v>971</v>
      </c>
      <c r="H96" s="164">
        <f t="shared" si="21"/>
        <v>0.43426883308714914</v>
      </c>
      <c r="I96" s="165">
        <f t="shared" si="22"/>
        <v>-0.43612078977932633</v>
      </c>
      <c r="J96" s="164">
        <f t="shared" si="23"/>
        <v>1.7021589897134202E-3</v>
      </c>
    </row>
    <row r="97" spans="2:10" x14ac:dyDescent="0.25">
      <c r="B97" s="162" t="s">
        <v>100</v>
      </c>
      <c r="C97" s="163">
        <v>1508</v>
      </c>
      <c r="D97" s="163">
        <v>959</v>
      </c>
      <c r="E97" s="163">
        <v>1556</v>
      </c>
      <c r="F97" s="163">
        <v>2196</v>
      </c>
      <c r="G97" s="163">
        <v>2321</v>
      </c>
      <c r="H97" s="164">
        <f t="shared" si="21"/>
        <v>5.6921675774134872E-2</v>
      </c>
      <c r="I97" s="165">
        <f t="shared" si="22"/>
        <v>0.53912466843501328</v>
      </c>
      <c r="J97" s="164">
        <f t="shared" si="23"/>
        <v>4.0687034141347559E-3</v>
      </c>
    </row>
    <row r="98" spans="2:10" x14ac:dyDescent="0.25">
      <c r="B98" s="157" t="s">
        <v>107</v>
      </c>
      <c r="C98" s="158">
        <v>1590</v>
      </c>
      <c r="D98" s="158">
        <v>1358</v>
      </c>
      <c r="E98" s="158">
        <v>1602</v>
      </c>
      <c r="F98" s="158">
        <v>1683</v>
      </c>
      <c r="G98" s="158">
        <v>1874</v>
      </c>
      <c r="H98" s="159">
        <f t="shared" si="21"/>
        <v>0.11348781937017227</v>
      </c>
      <c r="I98" s="160">
        <f t="shared" si="22"/>
        <v>0.17861635220125782</v>
      </c>
      <c r="J98" s="159">
        <f t="shared" si="23"/>
        <v>3.2851142602708027E-3</v>
      </c>
    </row>
    <row r="99" spans="2:10" x14ac:dyDescent="0.25">
      <c r="B99" s="162" t="s">
        <v>110</v>
      </c>
      <c r="C99" s="163">
        <v>143</v>
      </c>
      <c r="D99" s="163">
        <v>172</v>
      </c>
      <c r="E99" s="163">
        <v>182</v>
      </c>
      <c r="F99" s="163">
        <v>194</v>
      </c>
      <c r="G99" s="163">
        <v>216</v>
      </c>
      <c r="H99" s="164">
        <f t="shared" si="21"/>
        <v>0.11340206185567014</v>
      </c>
      <c r="I99" s="165">
        <f t="shared" si="22"/>
        <v>0.51048951048951041</v>
      </c>
      <c r="J99" s="164">
        <f t="shared" si="23"/>
        <v>3.7864710790741377E-4</v>
      </c>
    </row>
    <row r="100" spans="2:10" x14ac:dyDescent="0.25">
      <c r="B100" s="162" t="s">
        <v>113</v>
      </c>
      <c r="C100" s="163">
        <v>415</v>
      </c>
      <c r="D100" s="163">
        <v>463</v>
      </c>
      <c r="E100" s="163">
        <v>360</v>
      </c>
      <c r="F100" s="163">
        <v>335</v>
      </c>
      <c r="G100" s="163">
        <v>363</v>
      </c>
      <c r="H100" s="164">
        <f t="shared" si="21"/>
        <v>8.3582089552238781E-2</v>
      </c>
      <c r="I100" s="165">
        <f t="shared" si="22"/>
        <v>-0.12530120481927709</v>
      </c>
      <c r="J100" s="164">
        <f t="shared" si="23"/>
        <v>6.3633750078884816E-4</v>
      </c>
    </row>
    <row r="101" spans="2:10" x14ac:dyDescent="0.25">
      <c r="B101" s="162" t="s">
        <v>116</v>
      </c>
      <c r="C101" s="163">
        <v>334</v>
      </c>
      <c r="D101" s="163">
        <v>208</v>
      </c>
      <c r="E101" s="163">
        <v>224</v>
      </c>
      <c r="F101" s="163">
        <v>298</v>
      </c>
      <c r="G101" s="163">
        <v>300</v>
      </c>
      <c r="H101" s="164">
        <f t="shared" si="21"/>
        <v>6.7114093959732557E-3</v>
      </c>
      <c r="I101" s="165">
        <f t="shared" si="22"/>
        <v>-0.10179640718562877</v>
      </c>
      <c r="J101" s="164">
        <f t="shared" si="23"/>
        <v>5.2589876098251909E-4</v>
      </c>
    </row>
    <row r="102" spans="2:10" x14ac:dyDescent="0.25">
      <c r="B102" s="162" t="s">
        <v>123</v>
      </c>
      <c r="C102" s="163">
        <v>73</v>
      </c>
      <c r="D102" s="163">
        <v>49</v>
      </c>
      <c r="E102" s="163">
        <v>84</v>
      </c>
      <c r="F102" s="163">
        <v>72</v>
      </c>
      <c r="G102" s="163">
        <v>81</v>
      </c>
      <c r="H102" s="164">
        <f t="shared" si="21"/>
        <v>0.125</v>
      </c>
      <c r="I102" s="165">
        <f t="shared" si="22"/>
        <v>0.1095890410958904</v>
      </c>
      <c r="J102" s="164">
        <f t="shared" si="23"/>
        <v>1.4199266546528018E-4</v>
      </c>
    </row>
    <row r="103" spans="2:10" x14ac:dyDescent="0.25">
      <c r="B103" s="162" t="s">
        <v>119</v>
      </c>
      <c r="C103" s="163">
        <v>27</v>
      </c>
      <c r="D103" s="163">
        <v>66</v>
      </c>
      <c r="E103" s="163">
        <v>40</v>
      </c>
      <c r="F103" s="163">
        <v>45</v>
      </c>
      <c r="G103" s="163">
        <v>59</v>
      </c>
      <c r="H103" s="164">
        <f t="shared" si="21"/>
        <v>0.31111111111111112</v>
      </c>
      <c r="I103" s="165">
        <f t="shared" si="22"/>
        <v>1.1851851851851851</v>
      </c>
      <c r="J103" s="164">
        <f t="shared" si="23"/>
        <v>1.034267563265621E-4</v>
      </c>
    </row>
    <row r="104" spans="2:10" x14ac:dyDescent="0.25">
      <c r="B104" s="162" t="s">
        <v>128</v>
      </c>
      <c r="C104" s="163">
        <v>12</v>
      </c>
      <c r="D104" s="163">
        <v>31</v>
      </c>
      <c r="E104" s="163">
        <v>14</v>
      </c>
      <c r="F104" s="163">
        <v>6</v>
      </c>
      <c r="G104" s="163">
        <v>10</v>
      </c>
      <c r="H104" s="164">
        <f t="shared" si="21"/>
        <v>0.66666666666666674</v>
      </c>
      <c r="I104" s="165">
        <f t="shared" si="22"/>
        <v>-0.16666666666666663</v>
      </c>
      <c r="J104" s="164">
        <f t="shared" si="23"/>
        <v>1.7529958699417305E-5</v>
      </c>
    </row>
    <row r="105" spans="2:10" x14ac:dyDescent="0.25">
      <c r="B105" s="162" t="s">
        <v>131</v>
      </c>
      <c r="C105" s="163">
        <v>22</v>
      </c>
      <c r="D105" s="163">
        <v>6</v>
      </c>
      <c r="E105" s="163">
        <v>11</v>
      </c>
      <c r="F105" s="163">
        <v>16</v>
      </c>
      <c r="G105" s="163">
        <v>27</v>
      </c>
      <c r="H105" s="164">
        <f t="shared" si="21"/>
        <v>0.6875</v>
      </c>
      <c r="I105" s="165">
        <f t="shared" si="22"/>
        <v>0.22727272727272729</v>
      </c>
      <c r="J105" s="164">
        <f t="shared" si="23"/>
        <v>4.7330888488426721E-5</v>
      </c>
    </row>
    <row r="106" spans="2:10" x14ac:dyDescent="0.25">
      <c r="B106" s="168" t="s">
        <v>145</v>
      </c>
      <c r="C106" s="169">
        <f>C98-SUM(C99:C105)</f>
        <v>564</v>
      </c>
      <c r="D106" s="169">
        <f>D98-SUM(D99:D105)</f>
        <v>363</v>
      </c>
      <c r="E106" s="169">
        <f>E98-SUM(E99:E105)</f>
        <v>687</v>
      </c>
      <c r="F106" s="169">
        <f>F98-SUM(F99:F105)</f>
        <v>717</v>
      </c>
      <c r="G106" s="169">
        <f>G98-SUM(G99:G105)</f>
        <v>818</v>
      </c>
      <c r="H106" s="170">
        <f t="shared" si="21"/>
        <v>0.14086471408647139</v>
      </c>
      <c r="I106" s="171">
        <f t="shared" si="22"/>
        <v>0.45035460992907805</v>
      </c>
      <c r="J106" s="170">
        <f t="shared" si="23"/>
        <v>1.4339506216123354E-3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14064</v>
      </c>
      <c r="D108" s="176">
        <v>15495</v>
      </c>
      <c r="E108" s="176">
        <v>22985</v>
      </c>
      <c r="F108" s="176">
        <v>29771</v>
      </c>
      <c r="G108" s="176">
        <v>24336</v>
      </c>
      <c r="H108" s="177">
        <f t="shared" ref="H108:H120" si="24">IFERROR(G108/F108-1,"-")</f>
        <v>-0.18256020959994623</v>
      </c>
      <c r="I108" s="177">
        <f t="shared" ref="I108:I120" si="25">IFERROR(G108/C108-1,"-")</f>
        <v>0.7303754266211604</v>
      </c>
      <c r="J108" s="177">
        <f t="shared" ref="J108:J120" si="26">G108/G$10</f>
        <v>4.2660907490901949E-2</v>
      </c>
    </row>
    <row r="109" spans="2:10" x14ac:dyDescent="0.25">
      <c r="B109" s="157" t="s">
        <v>97</v>
      </c>
      <c r="C109" s="158">
        <v>3003</v>
      </c>
      <c r="D109" s="158">
        <v>2156</v>
      </c>
      <c r="E109" s="158">
        <v>4883</v>
      </c>
      <c r="F109" s="158">
        <v>6370</v>
      </c>
      <c r="G109" s="158">
        <v>4123</v>
      </c>
      <c r="H109" s="159">
        <f t="shared" si="24"/>
        <v>-0.35274725274725272</v>
      </c>
      <c r="I109" s="160">
        <f t="shared" si="25"/>
        <v>0.37296037296037299</v>
      </c>
      <c r="J109" s="159">
        <f t="shared" si="26"/>
        <v>7.2276019717697542E-3</v>
      </c>
    </row>
    <row r="110" spans="2:10" x14ac:dyDescent="0.25">
      <c r="B110" s="162" t="s">
        <v>103</v>
      </c>
      <c r="C110" s="163">
        <v>1255</v>
      </c>
      <c r="D110" s="163">
        <v>341</v>
      </c>
      <c r="E110" s="163">
        <v>1566</v>
      </c>
      <c r="F110" s="163">
        <v>1565</v>
      </c>
      <c r="G110" s="163">
        <v>1459</v>
      </c>
      <c r="H110" s="164">
        <f t="shared" si="24"/>
        <v>-6.7731629392971282E-2</v>
      </c>
      <c r="I110" s="165">
        <f t="shared" si="25"/>
        <v>0.16254980079681269</v>
      </c>
      <c r="J110" s="164">
        <f t="shared" si="26"/>
        <v>2.5576209742449846E-3</v>
      </c>
    </row>
    <row r="111" spans="2:10" x14ac:dyDescent="0.25">
      <c r="B111" s="162" t="s">
        <v>100</v>
      </c>
      <c r="C111" s="163">
        <v>1748</v>
      </c>
      <c r="D111" s="163">
        <v>1815</v>
      </c>
      <c r="E111" s="163">
        <v>3317</v>
      </c>
      <c r="F111" s="163">
        <v>4805</v>
      </c>
      <c r="G111" s="163">
        <v>2664</v>
      </c>
      <c r="H111" s="164">
        <f t="shared" si="24"/>
        <v>-0.4455775234131113</v>
      </c>
      <c r="I111" s="165">
        <f t="shared" si="25"/>
        <v>0.52402745995423339</v>
      </c>
      <c r="J111" s="164">
        <f t="shared" si="26"/>
        <v>4.66998099752477E-3</v>
      </c>
    </row>
    <row r="112" spans="2:10" x14ac:dyDescent="0.25">
      <c r="B112" s="157" t="s">
        <v>107</v>
      </c>
      <c r="C112" s="158">
        <v>11061</v>
      </c>
      <c r="D112" s="158">
        <v>13339</v>
      </c>
      <c r="E112" s="158">
        <v>18102</v>
      </c>
      <c r="F112" s="158">
        <v>23401</v>
      </c>
      <c r="G112" s="158">
        <v>20213</v>
      </c>
      <c r="H112" s="159">
        <f t="shared" si="24"/>
        <v>-0.13623349429511555</v>
      </c>
      <c r="I112" s="160">
        <f t="shared" si="25"/>
        <v>0.82741162643522292</v>
      </c>
      <c r="J112" s="159">
        <f t="shared" si="26"/>
        <v>3.5433305519132194E-2</v>
      </c>
    </row>
    <row r="113" spans="2:10" x14ac:dyDescent="0.25">
      <c r="B113" s="162" t="s">
        <v>110</v>
      </c>
      <c r="C113" s="163">
        <v>6099</v>
      </c>
      <c r="D113" s="163">
        <v>8148</v>
      </c>
      <c r="E113" s="163">
        <v>11873</v>
      </c>
      <c r="F113" s="163">
        <v>16951</v>
      </c>
      <c r="G113" s="163">
        <v>12496</v>
      </c>
      <c r="H113" s="164">
        <f t="shared" si="24"/>
        <v>-0.26281635301752104</v>
      </c>
      <c r="I113" s="165">
        <f t="shared" si="25"/>
        <v>1.0488604689293326</v>
      </c>
      <c r="J113" s="164">
        <f t="shared" si="26"/>
        <v>2.1905436390791864E-2</v>
      </c>
    </row>
    <row r="114" spans="2:10" x14ac:dyDescent="0.25">
      <c r="B114" s="162" t="s">
        <v>113</v>
      </c>
      <c r="C114" s="163">
        <v>904</v>
      </c>
      <c r="D114" s="163">
        <v>776</v>
      </c>
      <c r="E114" s="163">
        <v>567</v>
      </c>
      <c r="F114" s="163">
        <v>688</v>
      </c>
      <c r="G114" s="163">
        <v>845</v>
      </c>
      <c r="H114" s="164">
        <f t="shared" si="24"/>
        <v>0.22819767441860472</v>
      </c>
      <c r="I114" s="165">
        <f t="shared" si="25"/>
        <v>-6.5265486725663679E-2</v>
      </c>
      <c r="J114" s="164">
        <f t="shared" si="26"/>
        <v>1.4812815101007623E-3</v>
      </c>
    </row>
    <row r="115" spans="2:10" x14ac:dyDescent="0.25">
      <c r="B115" s="162" t="s">
        <v>116</v>
      </c>
      <c r="C115" s="163">
        <v>1167</v>
      </c>
      <c r="D115" s="163">
        <v>817</v>
      </c>
      <c r="E115" s="163">
        <v>1241</v>
      </c>
      <c r="F115" s="163">
        <v>913</v>
      </c>
      <c r="G115" s="163">
        <v>1845</v>
      </c>
      <c r="H115" s="164">
        <f t="shared" si="24"/>
        <v>1.0208105147864184</v>
      </c>
      <c r="I115" s="165">
        <f t="shared" si="25"/>
        <v>0.58097686375321334</v>
      </c>
      <c r="J115" s="164">
        <f t="shared" si="26"/>
        <v>3.2342773800424925E-3</v>
      </c>
    </row>
    <row r="116" spans="2:10" x14ac:dyDescent="0.25">
      <c r="B116" s="162" t="s">
        <v>123</v>
      </c>
      <c r="C116" s="163">
        <v>303</v>
      </c>
      <c r="D116" s="163">
        <v>705</v>
      </c>
      <c r="E116" s="163">
        <v>559</v>
      </c>
      <c r="F116" s="163">
        <v>1004</v>
      </c>
      <c r="G116" s="163">
        <v>833</v>
      </c>
      <c r="H116" s="164">
        <f t="shared" si="24"/>
        <v>-0.17031872509960155</v>
      </c>
      <c r="I116" s="165">
        <f t="shared" si="25"/>
        <v>1.7491749174917492</v>
      </c>
      <c r="J116" s="164">
        <f t="shared" si="26"/>
        <v>1.4602455596614615E-3</v>
      </c>
    </row>
    <row r="117" spans="2:10" x14ac:dyDescent="0.25">
      <c r="B117" s="162" t="s">
        <v>119</v>
      </c>
      <c r="C117" s="163">
        <v>258</v>
      </c>
      <c r="D117" s="163">
        <v>754</v>
      </c>
      <c r="E117" s="163">
        <v>417</v>
      </c>
      <c r="F117" s="163">
        <v>480</v>
      </c>
      <c r="G117" s="163">
        <v>690</v>
      </c>
      <c r="H117" s="164">
        <f t="shared" si="24"/>
        <v>0.4375</v>
      </c>
      <c r="I117" s="165">
        <f t="shared" si="25"/>
        <v>1.6744186046511627</v>
      </c>
      <c r="J117" s="164">
        <f t="shared" si="26"/>
        <v>1.2095671502597939E-3</v>
      </c>
    </row>
    <row r="118" spans="2:10" x14ac:dyDescent="0.25">
      <c r="B118" s="162" t="s">
        <v>128</v>
      </c>
      <c r="C118" s="163">
        <v>54</v>
      </c>
      <c r="D118" s="163">
        <v>78</v>
      </c>
      <c r="E118" s="163">
        <v>388</v>
      </c>
      <c r="F118" s="163">
        <v>99</v>
      </c>
      <c r="G118" s="163">
        <v>61</v>
      </c>
      <c r="H118" s="164">
        <f t="shared" si="24"/>
        <v>-0.38383838383838387</v>
      </c>
      <c r="I118" s="165">
        <f t="shared" si="25"/>
        <v>0.12962962962962954</v>
      </c>
      <c r="J118" s="164">
        <f t="shared" si="26"/>
        <v>1.0693274806644555E-4</v>
      </c>
    </row>
    <row r="119" spans="2:10" x14ac:dyDescent="0.25">
      <c r="B119" s="162" t="s">
        <v>131</v>
      </c>
      <c r="C119" s="163">
        <v>96</v>
      </c>
      <c r="D119" s="163">
        <v>62</v>
      </c>
      <c r="E119" s="163">
        <v>58</v>
      </c>
      <c r="F119" s="163">
        <v>40</v>
      </c>
      <c r="G119" s="163">
        <v>47</v>
      </c>
      <c r="H119" s="164">
        <f t="shared" si="24"/>
        <v>0.17500000000000004</v>
      </c>
      <c r="I119" s="165">
        <f t="shared" si="25"/>
        <v>-0.51041666666666674</v>
      </c>
      <c r="J119" s="164">
        <f t="shared" si="26"/>
        <v>8.2390805887261331E-5</v>
      </c>
    </row>
    <row r="120" spans="2:10" x14ac:dyDescent="0.25">
      <c r="B120" s="168" t="s">
        <v>145</v>
      </c>
      <c r="C120" s="169">
        <f>C112-SUM(C113:C119)</f>
        <v>2180</v>
      </c>
      <c r="D120" s="169">
        <f>D112-SUM(D113:D119)</f>
        <v>1999</v>
      </c>
      <c r="E120" s="169">
        <f>E112-SUM(E113:E119)</f>
        <v>2999</v>
      </c>
      <c r="F120" s="169">
        <f>F112-SUM(F113:F119)</f>
        <v>3226</v>
      </c>
      <c r="G120" s="169">
        <f>G112-SUM(G113:G119)</f>
        <v>3396</v>
      </c>
      <c r="H120" s="170">
        <f t="shared" si="24"/>
        <v>5.2696838189708606E-2</v>
      </c>
      <c r="I120" s="171">
        <f t="shared" si="25"/>
        <v>0.55779816513761471</v>
      </c>
      <c r="J120" s="170">
        <f t="shared" si="26"/>
        <v>5.9531739743221169E-3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19444</v>
      </c>
      <c r="D122" s="176">
        <v>20259</v>
      </c>
      <c r="E122" s="176">
        <v>22673</v>
      </c>
      <c r="F122" s="176">
        <v>21328</v>
      </c>
      <c r="G122" s="176">
        <v>20067</v>
      </c>
      <c r="H122" s="177">
        <f t="shared" ref="H122:H134" si="27">IFERROR(G122/F122-1,"-")</f>
        <v>-5.9124156039009779E-2</v>
      </c>
      <c r="I122" s="177">
        <f t="shared" ref="I122:I134" si="28">IFERROR(G122/C122-1,"-")</f>
        <v>3.2040732359596813E-2</v>
      </c>
      <c r="J122" s="177">
        <f t="shared" ref="J122:J134" si="29">G122/G$10</f>
        <v>3.5177368122120703E-2</v>
      </c>
    </row>
    <row r="123" spans="2:10" x14ac:dyDescent="0.25">
      <c r="B123" s="157" t="s">
        <v>97</v>
      </c>
      <c r="C123" s="158">
        <v>11233</v>
      </c>
      <c r="D123" s="158">
        <v>12929</v>
      </c>
      <c r="E123" s="158">
        <v>13547</v>
      </c>
      <c r="F123" s="158">
        <v>14315</v>
      </c>
      <c r="G123" s="158">
        <v>13116</v>
      </c>
      <c r="H123" s="159">
        <f t="shared" si="27"/>
        <v>-8.3758295494236856E-2</v>
      </c>
      <c r="I123" s="160">
        <f t="shared" si="28"/>
        <v>0.16763108697587459</v>
      </c>
      <c r="J123" s="159">
        <f t="shared" si="29"/>
        <v>2.2992293830155736E-2</v>
      </c>
    </row>
    <row r="124" spans="2:10" x14ac:dyDescent="0.25">
      <c r="B124" s="162" t="s">
        <v>103</v>
      </c>
      <c r="C124" s="163">
        <v>5792</v>
      </c>
      <c r="D124" s="163">
        <v>6685</v>
      </c>
      <c r="E124" s="163">
        <v>6793</v>
      </c>
      <c r="F124" s="163">
        <v>7058</v>
      </c>
      <c r="G124" s="163">
        <v>5094</v>
      </c>
      <c r="H124" s="164">
        <f t="shared" si="27"/>
        <v>-0.27826579767639559</v>
      </c>
      <c r="I124" s="165">
        <f t="shared" si="28"/>
        <v>-0.12051104972375692</v>
      </c>
      <c r="J124" s="164">
        <f t="shared" si="29"/>
        <v>8.9297609614831745E-3</v>
      </c>
    </row>
    <row r="125" spans="2:10" x14ac:dyDescent="0.25">
      <c r="B125" s="162" t="s">
        <v>100</v>
      </c>
      <c r="C125" s="163">
        <v>5441</v>
      </c>
      <c r="D125" s="163">
        <v>6244</v>
      </c>
      <c r="E125" s="163">
        <v>6754</v>
      </c>
      <c r="F125" s="163">
        <v>7257</v>
      </c>
      <c r="G125" s="163">
        <v>8022</v>
      </c>
      <c r="H125" s="164">
        <f t="shared" si="27"/>
        <v>0.10541546093427034</v>
      </c>
      <c r="I125" s="165">
        <f t="shared" si="28"/>
        <v>0.47436133063775032</v>
      </c>
      <c r="J125" s="164">
        <f t="shared" si="29"/>
        <v>1.4062532868672562E-2</v>
      </c>
    </row>
    <row r="126" spans="2:10" x14ac:dyDescent="0.25">
      <c r="B126" s="157" t="s">
        <v>107</v>
      </c>
      <c r="C126" s="158">
        <v>8211</v>
      </c>
      <c r="D126" s="158">
        <v>7330</v>
      </c>
      <c r="E126" s="158">
        <v>9126</v>
      </c>
      <c r="F126" s="158">
        <v>7013</v>
      </c>
      <c r="G126" s="158">
        <v>6951</v>
      </c>
      <c r="H126" s="159">
        <f t="shared" si="27"/>
        <v>-8.8407243690289405E-3</v>
      </c>
      <c r="I126" s="160">
        <f t="shared" si="28"/>
        <v>-0.15345268542199486</v>
      </c>
      <c r="J126" s="159">
        <f t="shared" si="29"/>
        <v>1.2185074291964968E-2</v>
      </c>
    </row>
    <row r="127" spans="2:10" x14ac:dyDescent="0.25">
      <c r="B127" s="162" t="s">
        <v>110</v>
      </c>
      <c r="C127" s="163">
        <v>681</v>
      </c>
      <c r="D127" s="163">
        <v>620</v>
      </c>
      <c r="E127" s="163">
        <v>1017</v>
      </c>
      <c r="F127" s="163">
        <v>898</v>
      </c>
      <c r="G127" s="163">
        <v>663</v>
      </c>
      <c r="H127" s="164">
        <f t="shared" si="27"/>
        <v>-0.26169265033407574</v>
      </c>
      <c r="I127" s="165">
        <f t="shared" si="28"/>
        <v>-2.6431718061673992E-2</v>
      </c>
      <c r="J127" s="164">
        <f t="shared" si="29"/>
        <v>1.1622362617713673E-3</v>
      </c>
    </row>
    <row r="128" spans="2:10" x14ac:dyDescent="0.25">
      <c r="B128" s="162" t="s">
        <v>113</v>
      </c>
      <c r="C128" s="163">
        <v>818</v>
      </c>
      <c r="D128" s="163">
        <v>1001</v>
      </c>
      <c r="E128" s="163">
        <v>1177</v>
      </c>
      <c r="F128" s="163">
        <v>952</v>
      </c>
      <c r="G128" s="163">
        <v>895</v>
      </c>
      <c r="H128" s="164">
        <f t="shared" si="27"/>
        <v>-5.9873949579831942E-2</v>
      </c>
      <c r="I128" s="165">
        <f t="shared" si="28"/>
        <v>9.4132029339853318E-2</v>
      </c>
      <c r="J128" s="164">
        <f t="shared" si="29"/>
        <v>1.5689313035978487E-3</v>
      </c>
    </row>
    <row r="129" spans="2:10" x14ac:dyDescent="0.25">
      <c r="B129" s="162" t="s">
        <v>116</v>
      </c>
      <c r="C129" s="163">
        <v>607</v>
      </c>
      <c r="D129" s="163">
        <v>655</v>
      </c>
      <c r="E129" s="163">
        <v>677</v>
      </c>
      <c r="F129" s="163">
        <v>745</v>
      </c>
      <c r="G129" s="163">
        <v>710</v>
      </c>
      <c r="H129" s="164">
        <f t="shared" si="27"/>
        <v>-4.6979865771812124E-2</v>
      </c>
      <c r="I129" s="165">
        <f t="shared" si="28"/>
        <v>0.16968698517298186</v>
      </c>
      <c r="J129" s="164">
        <f t="shared" si="29"/>
        <v>1.2446270676586286E-3</v>
      </c>
    </row>
    <row r="130" spans="2:10" x14ac:dyDescent="0.25">
      <c r="B130" s="162" t="s">
        <v>123</v>
      </c>
      <c r="C130" s="163">
        <v>114</v>
      </c>
      <c r="D130" s="163">
        <v>171</v>
      </c>
      <c r="E130" s="163">
        <v>136</v>
      </c>
      <c r="F130" s="163">
        <v>165</v>
      </c>
      <c r="G130" s="163">
        <v>130</v>
      </c>
      <c r="H130" s="164">
        <f t="shared" si="27"/>
        <v>-0.21212121212121215</v>
      </c>
      <c r="I130" s="165">
        <f t="shared" si="28"/>
        <v>0.14035087719298245</v>
      </c>
      <c r="J130" s="164">
        <f t="shared" si="29"/>
        <v>2.2788946309242495E-4</v>
      </c>
    </row>
    <row r="131" spans="2:10" x14ac:dyDescent="0.25">
      <c r="B131" s="162" t="s">
        <v>119</v>
      </c>
      <c r="C131" s="163">
        <v>113</v>
      </c>
      <c r="D131" s="163">
        <v>181</v>
      </c>
      <c r="E131" s="163">
        <v>116</v>
      </c>
      <c r="F131" s="163">
        <v>138</v>
      </c>
      <c r="G131" s="163">
        <v>158</v>
      </c>
      <c r="H131" s="164">
        <f t="shared" si="27"/>
        <v>0.14492753623188404</v>
      </c>
      <c r="I131" s="165">
        <f t="shared" si="28"/>
        <v>0.39823008849557517</v>
      </c>
      <c r="J131" s="164">
        <f t="shared" si="29"/>
        <v>2.7697334745079342E-4</v>
      </c>
    </row>
    <row r="132" spans="2:10" x14ac:dyDescent="0.25">
      <c r="B132" s="162" t="s">
        <v>128</v>
      </c>
      <c r="C132" s="163">
        <v>109</v>
      </c>
      <c r="D132" s="163">
        <v>111</v>
      </c>
      <c r="E132" s="163">
        <v>144</v>
      </c>
      <c r="F132" s="163">
        <v>115</v>
      </c>
      <c r="G132" s="163">
        <v>114</v>
      </c>
      <c r="H132" s="164">
        <f t="shared" si="27"/>
        <v>-8.6956521739129933E-3</v>
      </c>
      <c r="I132" s="165">
        <f t="shared" si="28"/>
        <v>4.587155963302747E-2</v>
      </c>
      <c r="J132" s="164">
        <f t="shared" si="29"/>
        <v>1.9984152917335726E-4</v>
      </c>
    </row>
    <row r="133" spans="2:10" x14ac:dyDescent="0.25">
      <c r="B133" s="162" t="s">
        <v>131</v>
      </c>
      <c r="C133" s="163">
        <v>256</v>
      </c>
      <c r="D133" s="163">
        <v>131</v>
      </c>
      <c r="E133" s="163">
        <v>164</v>
      </c>
      <c r="F133" s="163">
        <v>244</v>
      </c>
      <c r="G133" s="163">
        <v>228</v>
      </c>
      <c r="H133" s="164">
        <f t="shared" si="27"/>
        <v>-6.557377049180324E-2</v>
      </c>
      <c r="I133" s="165">
        <f t="shared" si="28"/>
        <v>-0.109375</v>
      </c>
      <c r="J133" s="164">
        <f t="shared" si="29"/>
        <v>3.9968305834671452E-4</v>
      </c>
    </row>
    <row r="134" spans="2:10" x14ac:dyDescent="0.25">
      <c r="B134" s="168" t="s">
        <v>145</v>
      </c>
      <c r="C134" s="169">
        <f>C126-SUM(C127:C133)</f>
        <v>5513</v>
      </c>
      <c r="D134" s="169">
        <f>D126-SUM(D127:D133)</f>
        <v>4460</v>
      </c>
      <c r="E134" s="169">
        <f>E126-SUM(E127:E133)</f>
        <v>5695</v>
      </c>
      <c r="F134" s="169">
        <f>F126-SUM(F127:F133)</f>
        <v>3756</v>
      </c>
      <c r="G134" s="169">
        <f>G126-SUM(G127:G133)</f>
        <v>4053</v>
      </c>
      <c r="H134" s="170">
        <f t="shared" si="27"/>
        <v>7.9073482428114961E-2</v>
      </c>
      <c r="I134" s="171">
        <f t="shared" si="28"/>
        <v>-0.26482858697623801</v>
      </c>
      <c r="J134" s="170">
        <f t="shared" si="29"/>
        <v>7.1048922608738336E-3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26561</v>
      </c>
      <c r="D136" s="176">
        <v>25271</v>
      </c>
      <c r="E136" s="176">
        <v>25947</v>
      </c>
      <c r="F136" s="176">
        <v>29384</v>
      </c>
      <c r="G136" s="176">
        <v>31676</v>
      </c>
      <c r="H136" s="177">
        <f t="shared" ref="H136:H148" si="30">IFERROR(G136/F136-1,"-")</f>
        <v>7.8001633542063686E-2</v>
      </c>
      <c r="I136" s="177">
        <f t="shared" ref="I136:I148" si="31">IFERROR(G136/C136-1,"-")</f>
        <v>0.19257558073867709</v>
      </c>
      <c r="J136" s="177">
        <f t="shared" ref="J136:J148" si="32">G136/G$10</f>
        <v>5.5527897176274252E-2</v>
      </c>
    </row>
    <row r="137" spans="2:10" x14ac:dyDescent="0.25">
      <c r="B137" s="157" t="s">
        <v>97</v>
      </c>
      <c r="C137" s="158">
        <v>4139</v>
      </c>
      <c r="D137" s="158">
        <v>4503</v>
      </c>
      <c r="E137" s="158">
        <v>1973</v>
      </c>
      <c r="F137" s="158">
        <v>2519</v>
      </c>
      <c r="G137" s="158">
        <v>3687</v>
      </c>
      <c r="H137" s="159">
        <f t="shared" si="30"/>
        <v>0.46367606192933697</v>
      </c>
      <c r="I137" s="160">
        <f t="shared" si="31"/>
        <v>-0.10920512201014743</v>
      </c>
      <c r="J137" s="159">
        <f t="shared" si="32"/>
        <v>6.4632957724751602E-3</v>
      </c>
    </row>
    <row r="138" spans="2:10" x14ac:dyDescent="0.25">
      <c r="B138" s="162" t="s">
        <v>103</v>
      </c>
      <c r="C138" s="163">
        <v>1975</v>
      </c>
      <c r="D138" s="163">
        <v>3429</v>
      </c>
      <c r="E138" s="163">
        <v>1308</v>
      </c>
      <c r="F138" s="163">
        <v>1721</v>
      </c>
      <c r="G138" s="163">
        <v>2633</v>
      </c>
      <c r="H138" s="164">
        <f t="shared" si="30"/>
        <v>0.5299244625217896</v>
      </c>
      <c r="I138" s="165">
        <f t="shared" si="31"/>
        <v>0.3331645569620254</v>
      </c>
      <c r="J138" s="164">
        <f t="shared" si="32"/>
        <v>4.6156381255565765E-3</v>
      </c>
    </row>
    <row r="139" spans="2:10" x14ac:dyDescent="0.25">
      <c r="B139" s="162" t="s">
        <v>100</v>
      </c>
      <c r="C139" s="163">
        <v>2164</v>
      </c>
      <c r="D139" s="163">
        <v>1074</v>
      </c>
      <c r="E139" s="163">
        <v>665</v>
      </c>
      <c r="F139" s="163">
        <v>798</v>
      </c>
      <c r="G139" s="163">
        <v>1054</v>
      </c>
      <c r="H139" s="164">
        <f t="shared" si="30"/>
        <v>0.32080200501253131</v>
      </c>
      <c r="I139" s="165">
        <f t="shared" si="31"/>
        <v>-0.51293900184842878</v>
      </c>
      <c r="J139" s="164">
        <f t="shared" si="32"/>
        <v>1.8476576469185838E-3</v>
      </c>
    </row>
    <row r="140" spans="2:10" x14ac:dyDescent="0.25">
      <c r="B140" s="157" t="s">
        <v>107</v>
      </c>
      <c r="C140" s="158">
        <v>22422</v>
      </c>
      <c r="D140" s="158">
        <v>20768</v>
      </c>
      <c r="E140" s="158">
        <v>23974</v>
      </c>
      <c r="F140" s="158">
        <v>26865</v>
      </c>
      <c r="G140" s="158">
        <v>27989</v>
      </c>
      <c r="H140" s="159">
        <f t="shared" si="30"/>
        <v>4.1838823748371556E-2</v>
      </c>
      <c r="I140" s="160">
        <f t="shared" si="31"/>
        <v>0.24828293640174826</v>
      </c>
      <c r="J140" s="159">
        <f t="shared" si="32"/>
        <v>4.9064601403799091E-2</v>
      </c>
    </row>
    <row r="141" spans="2:10" x14ac:dyDescent="0.25">
      <c r="B141" s="162" t="s">
        <v>110</v>
      </c>
      <c r="C141" s="163">
        <v>11652</v>
      </c>
      <c r="D141" s="163">
        <v>7645</v>
      </c>
      <c r="E141" s="163">
        <v>11480</v>
      </c>
      <c r="F141" s="163">
        <v>12844</v>
      </c>
      <c r="G141" s="163">
        <v>13327</v>
      </c>
      <c r="H141" s="164">
        <f t="shared" si="30"/>
        <v>3.7605107443164032E-2</v>
      </c>
      <c r="I141" s="165">
        <f t="shared" si="31"/>
        <v>0.14375214555441129</v>
      </c>
      <c r="J141" s="164">
        <f t="shared" si="32"/>
        <v>2.3362175958713441E-2</v>
      </c>
    </row>
    <row r="142" spans="2:10" x14ac:dyDescent="0.25">
      <c r="B142" s="162" t="s">
        <v>113</v>
      </c>
      <c r="C142" s="163">
        <v>1770</v>
      </c>
      <c r="D142" s="163">
        <v>2033</v>
      </c>
      <c r="E142" s="163">
        <v>1887</v>
      </c>
      <c r="F142" s="163">
        <v>2549</v>
      </c>
      <c r="G142" s="163">
        <v>2369</v>
      </c>
      <c r="H142" s="164">
        <f t="shared" si="30"/>
        <v>-7.0615927814829393E-2</v>
      </c>
      <c r="I142" s="165">
        <f t="shared" si="31"/>
        <v>0.33841807909604515</v>
      </c>
      <c r="J142" s="164">
        <f t="shared" si="32"/>
        <v>4.1528472158919591E-3</v>
      </c>
    </row>
    <row r="143" spans="2:10" x14ac:dyDescent="0.25">
      <c r="B143" s="162" t="s">
        <v>116</v>
      </c>
      <c r="C143" s="163">
        <v>2238</v>
      </c>
      <c r="D143" s="163">
        <v>3065</v>
      </c>
      <c r="E143" s="163">
        <v>2954</v>
      </c>
      <c r="F143" s="163">
        <v>2891</v>
      </c>
      <c r="G143" s="163">
        <v>3079</v>
      </c>
      <c r="H143" s="164">
        <f t="shared" si="30"/>
        <v>6.5029401591145009E-2</v>
      </c>
      <c r="I143" s="165">
        <f t="shared" si="31"/>
        <v>0.37578194816800714</v>
      </c>
      <c r="J143" s="164">
        <f t="shared" si="32"/>
        <v>5.3974742835505877E-3</v>
      </c>
    </row>
    <row r="144" spans="2:10" x14ac:dyDescent="0.25">
      <c r="B144" s="162" t="s">
        <v>123</v>
      </c>
      <c r="C144" s="163">
        <v>391</v>
      </c>
      <c r="D144" s="163">
        <v>1352</v>
      </c>
      <c r="E144" s="163">
        <v>839</v>
      </c>
      <c r="F144" s="163">
        <v>981</v>
      </c>
      <c r="G144" s="163">
        <v>833</v>
      </c>
      <c r="H144" s="164">
        <f t="shared" si="30"/>
        <v>-0.15086646279306826</v>
      </c>
      <c r="I144" s="165">
        <f t="shared" si="31"/>
        <v>1.1304347826086958</v>
      </c>
      <c r="J144" s="164">
        <f t="shared" si="32"/>
        <v>1.4602455596614615E-3</v>
      </c>
    </row>
    <row r="145" spans="2:10" x14ac:dyDescent="0.25">
      <c r="B145" s="162" t="s">
        <v>119</v>
      </c>
      <c r="C145" s="163">
        <v>331</v>
      </c>
      <c r="D145" s="163">
        <v>470</v>
      </c>
      <c r="E145" s="163">
        <v>414</v>
      </c>
      <c r="F145" s="163">
        <v>717</v>
      </c>
      <c r="G145" s="163">
        <v>382</v>
      </c>
      <c r="H145" s="164">
        <f t="shared" si="30"/>
        <v>-0.46722454672245473</v>
      </c>
      <c r="I145" s="165">
        <f t="shared" si="31"/>
        <v>0.15407854984894254</v>
      </c>
      <c r="J145" s="164">
        <f t="shared" si="32"/>
        <v>6.6964442231774105E-4</v>
      </c>
    </row>
    <row r="146" spans="2:10" x14ac:dyDescent="0.25">
      <c r="B146" s="162" t="s">
        <v>128</v>
      </c>
      <c r="C146" s="163">
        <v>257</v>
      </c>
      <c r="D146" s="163">
        <v>287</v>
      </c>
      <c r="E146" s="163">
        <v>90</v>
      </c>
      <c r="F146" s="163">
        <v>79</v>
      </c>
      <c r="G146" s="163">
        <v>182</v>
      </c>
      <c r="H146" s="164">
        <f t="shared" si="30"/>
        <v>1.3037974683544302</v>
      </c>
      <c r="I146" s="165">
        <f t="shared" si="31"/>
        <v>-0.29182879377431903</v>
      </c>
      <c r="J146" s="164">
        <f t="shared" si="32"/>
        <v>3.1904524832939492E-4</v>
      </c>
    </row>
    <row r="147" spans="2:10" x14ac:dyDescent="0.25">
      <c r="B147" s="162" t="s">
        <v>131</v>
      </c>
      <c r="C147" s="163">
        <v>305</v>
      </c>
      <c r="D147" s="163">
        <v>142</v>
      </c>
      <c r="E147" s="163">
        <v>151</v>
      </c>
      <c r="F147" s="163">
        <v>132</v>
      </c>
      <c r="G147" s="163">
        <v>235</v>
      </c>
      <c r="H147" s="164">
        <f t="shared" si="30"/>
        <v>0.78030303030303028</v>
      </c>
      <c r="I147" s="165">
        <f t="shared" si="31"/>
        <v>-0.22950819672131151</v>
      </c>
      <c r="J147" s="164">
        <f t="shared" si="32"/>
        <v>4.1195402943630666E-4</v>
      </c>
    </row>
    <row r="148" spans="2:10" x14ac:dyDescent="0.25">
      <c r="B148" s="168" t="s">
        <v>145</v>
      </c>
      <c r="C148" s="169">
        <f>C140-SUM(C141:C147)</f>
        <v>5478</v>
      </c>
      <c r="D148" s="169">
        <f>D140-SUM(D141:D147)</f>
        <v>5774</v>
      </c>
      <c r="E148" s="169">
        <f>E140-SUM(E141:E147)</f>
        <v>6159</v>
      </c>
      <c r="F148" s="169">
        <f>F140-SUM(F141:F147)</f>
        <v>6672</v>
      </c>
      <c r="G148" s="169">
        <f>G140-SUM(G141:G147)</f>
        <v>7582</v>
      </c>
      <c r="H148" s="170">
        <f t="shared" si="30"/>
        <v>0.13639088729016779</v>
      </c>
      <c r="I148" s="171">
        <f t="shared" si="31"/>
        <v>0.38408178167214313</v>
      </c>
      <c r="J148" s="170">
        <f t="shared" si="32"/>
        <v>1.32912146858982E-2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11169</v>
      </c>
      <c r="D150" s="176">
        <v>10365</v>
      </c>
      <c r="E150" s="176">
        <v>10623</v>
      </c>
      <c r="F150" s="176">
        <v>12600</v>
      </c>
      <c r="G150" s="176">
        <v>12749</v>
      </c>
      <c r="H150" s="177">
        <f t="shared" ref="H150:H162" si="33">IFERROR(G150/F150-1,"-")</f>
        <v>1.1825396825396739E-2</v>
      </c>
      <c r="I150" s="177">
        <f t="shared" ref="I150:I162" si="34">IFERROR(G150/C150-1,"-")</f>
        <v>0.14146297788521811</v>
      </c>
      <c r="J150" s="177">
        <f t="shared" ref="J150:J162" si="35">G150/G$10</f>
        <v>2.234894434588712E-2</v>
      </c>
    </row>
    <row r="151" spans="2:10" x14ac:dyDescent="0.25">
      <c r="B151" s="157" t="s">
        <v>97</v>
      </c>
      <c r="C151" s="158">
        <v>5044</v>
      </c>
      <c r="D151" s="158">
        <v>5143</v>
      </c>
      <c r="E151" s="158">
        <v>5827</v>
      </c>
      <c r="F151" s="158">
        <v>5679</v>
      </c>
      <c r="G151" s="158">
        <v>5445</v>
      </c>
      <c r="H151" s="159">
        <f t="shared" si="33"/>
        <v>-4.1204437400950922E-2</v>
      </c>
      <c r="I151" s="160">
        <f t="shared" si="34"/>
        <v>7.9500396510705729E-2</v>
      </c>
      <c r="J151" s="159">
        <f t="shared" si="35"/>
        <v>9.545062511832722E-3</v>
      </c>
    </row>
    <row r="152" spans="2:10" x14ac:dyDescent="0.25">
      <c r="B152" s="162" t="s">
        <v>103</v>
      </c>
      <c r="C152" s="163">
        <v>3596</v>
      </c>
      <c r="D152" s="163">
        <v>4210</v>
      </c>
      <c r="E152" s="163">
        <v>4368</v>
      </c>
      <c r="F152" s="163">
        <v>4747</v>
      </c>
      <c r="G152" s="163">
        <v>3717</v>
      </c>
      <c r="H152" s="164">
        <f t="shared" si="33"/>
        <v>-0.21697914472298296</v>
      </c>
      <c r="I152" s="165">
        <f t="shared" si="34"/>
        <v>3.3648498331479315E-2</v>
      </c>
      <c r="J152" s="164">
        <f t="shared" si="35"/>
        <v>6.5158856485734119E-3</v>
      </c>
    </row>
    <row r="153" spans="2:10" x14ac:dyDescent="0.25">
      <c r="B153" s="162" t="s">
        <v>100</v>
      </c>
      <c r="C153" s="163">
        <v>1448</v>
      </c>
      <c r="D153" s="163">
        <v>933</v>
      </c>
      <c r="E153" s="163">
        <v>1459</v>
      </c>
      <c r="F153" s="163">
        <v>932</v>
      </c>
      <c r="G153" s="163">
        <v>1728</v>
      </c>
      <c r="H153" s="164">
        <f t="shared" si="33"/>
        <v>0.85407725321888406</v>
      </c>
      <c r="I153" s="165">
        <f t="shared" si="34"/>
        <v>0.19337016574585641</v>
      </c>
      <c r="J153" s="164">
        <f t="shared" si="35"/>
        <v>3.0291768632593101E-3</v>
      </c>
    </row>
    <row r="154" spans="2:10" x14ac:dyDescent="0.25">
      <c r="B154" s="157" t="s">
        <v>107</v>
      </c>
      <c r="C154" s="158">
        <v>6125</v>
      </c>
      <c r="D154" s="158">
        <v>5222</v>
      </c>
      <c r="E154" s="158">
        <v>4796</v>
      </c>
      <c r="F154" s="158">
        <v>6921</v>
      </c>
      <c r="G154" s="158">
        <v>7304</v>
      </c>
      <c r="H154" s="159">
        <f t="shared" si="33"/>
        <v>5.5338823869383047E-2</v>
      </c>
      <c r="I154" s="160">
        <f t="shared" si="34"/>
        <v>0.19248979591836735</v>
      </c>
      <c r="J154" s="159">
        <f t="shared" si="35"/>
        <v>1.28038818340544E-2</v>
      </c>
    </row>
    <row r="155" spans="2:10" x14ac:dyDescent="0.25">
      <c r="B155" s="162" t="s">
        <v>110</v>
      </c>
      <c r="C155" s="163">
        <v>1419</v>
      </c>
      <c r="D155" s="163">
        <v>1034</v>
      </c>
      <c r="E155" s="163">
        <v>1552</v>
      </c>
      <c r="F155" s="163">
        <v>1782</v>
      </c>
      <c r="G155" s="163">
        <v>1766</v>
      </c>
      <c r="H155" s="164">
        <f t="shared" si="33"/>
        <v>-8.9786756453422711E-3</v>
      </c>
      <c r="I155" s="165">
        <f t="shared" si="34"/>
        <v>0.24453840732910503</v>
      </c>
      <c r="J155" s="164">
        <f t="shared" si="35"/>
        <v>3.0957907063170961E-3</v>
      </c>
    </row>
    <row r="156" spans="2:10" x14ac:dyDescent="0.25">
      <c r="B156" s="162" t="s">
        <v>113</v>
      </c>
      <c r="C156" s="163">
        <v>1688</v>
      </c>
      <c r="D156" s="163">
        <v>1793</v>
      </c>
      <c r="E156" s="163">
        <v>1134</v>
      </c>
      <c r="F156" s="163">
        <v>1490</v>
      </c>
      <c r="G156" s="163">
        <v>1339</v>
      </c>
      <c r="H156" s="164">
        <f t="shared" si="33"/>
        <v>-0.10134228187919458</v>
      </c>
      <c r="I156" s="165">
        <f t="shared" si="34"/>
        <v>-0.20675355450236965</v>
      </c>
      <c r="J156" s="164">
        <f t="shared" si="35"/>
        <v>2.347261469851977E-3</v>
      </c>
    </row>
    <row r="157" spans="2:10" x14ac:dyDescent="0.25">
      <c r="B157" s="162" t="s">
        <v>116</v>
      </c>
      <c r="C157" s="163">
        <v>962</v>
      </c>
      <c r="D157" s="163">
        <v>746</v>
      </c>
      <c r="E157" s="163">
        <v>518</v>
      </c>
      <c r="F157" s="163">
        <v>1188</v>
      </c>
      <c r="G157" s="163">
        <v>1524</v>
      </c>
      <c r="H157" s="164">
        <f t="shared" si="33"/>
        <v>0.28282828282828287</v>
      </c>
      <c r="I157" s="165">
        <f t="shared" si="34"/>
        <v>0.58419958419958418</v>
      </c>
      <c r="J157" s="164">
        <f t="shared" si="35"/>
        <v>2.6715657057911971E-3</v>
      </c>
    </row>
    <row r="158" spans="2:10" x14ac:dyDescent="0.25">
      <c r="B158" s="162" t="s">
        <v>123</v>
      </c>
      <c r="C158" s="163">
        <v>201</v>
      </c>
      <c r="D158" s="163">
        <v>144</v>
      </c>
      <c r="E158" s="163">
        <v>194</v>
      </c>
      <c r="F158" s="163">
        <v>218</v>
      </c>
      <c r="G158" s="163">
        <v>314</v>
      </c>
      <c r="H158" s="164">
        <f t="shared" si="33"/>
        <v>0.44036697247706424</v>
      </c>
      <c r="I158" s="165">
        <f t="shared" si="34"/>
        <v>0.56218905472636815</v>
      </c>
      <c r="J158" s="164">
        <f t="shared" si="35"/>
        <v>5.5044070316170337E-4</v>
      </c>
    </row>
    <row r="159" spans="2:10" x14ac:dyDescent="0.25">
      <c r="B159" s="162" t="s">
        <v>119</v>
      </c>
      <c r="C159" s="163">
        <v>207</v>
      </c>
      <c r="D159" s="163">
        <v>202</v>
      </c>
      <c r="E159" s="163">
        <v>309</v>
      </c>
      <c r="F159" s="163">
        <v>383</v>
      </c>
      <c r="G159" s="163">
        <v>329</v>
      </c>
      <c r="H159" s="164">
        <f t="shared" si="33"/>
        <v>-0.14099216710182771</v>
      </c>
      <c r="I159" s="165">
        <f t="shared" si="34"/>
        <v>0.58937198067632846</v>
      </c>
      <c r="J159" s="164">
        <f t="shared" si="35"/>
        <v>5.7673564121082932E-4</v>
      </c>
    </row>
    <row r="160" spans="2:10" x14ac:dyDescent="0.25">
      <c r="B160" s="162" t="s">
        <v>128</v>
      </c>
      <c r="C160" s="163">
        <v>20</v>
      </c>
      <c r="D160" s="163">
        <v>80</v>
      </c>
      <c r="E160" s="163">
        <v>32</v>
      </c>
      <c r="F160" s="163">
        <v>23</v>
      </c>
      <c r="G160" s="163">
        <v>16</v>
      </c>
      <c r="H160" s="164">
        <f t="shared" si="33"/>
        <v>-0.30434782608695654</v>
      </c>
      <c r="I160" s="165">
        <f t="shared" si="34"/>
        <v>-0.19999999999999996</v>
      </c>
      <c r="J160" s="164">
        <f t="shared" si="35"/>
        <v>2.8047933919067685E-5</v>
      </c>
    </row>
    <row r="161" spans="2:10" x14ac:dyDescent="0.25">
      <c r="B161" s="162" t="s">
        <v>131</v>
      </c>
      <c r="C161" s="163">
        <v>75</v>
      </c>
      <c r="D161" s="163">
        <v>59</v>
      </c>
      <c r="E161" s="163">
        <v>53</v>
      </c>
      <c r="F161" s="163">
        <v>71</v>
      </c>
      <c r="G161" s="163">
        <v>52</v>
      </c>
      <c r="H161" s="164">
        <f t="shared" si="33"/>
        <v>-0.26760563380281688</v>
      </c>
      <c r="I161" s="165">
        <f t="shared" si="34"/>
        <v>-0.30666666666666664</v>
      </c>
      <c r="J161" s="164">
        <f t="shared" si="35"/>
        <v>9.1155785236969987E-5</v>
      </c>
    </row>
    <row r="162" spans="2:10" x14ac:dyDescent="0.25">
      <c r="B162" s="168" t="s">
        <v>145</v>
      </c>
      <c r="C162" s="169">
        <f>C154-SUM(C155:C161)</f>
        <v>1553</v>
      </c>
      <c r="D162" s="169">
        <f>D154-SUM(D155:D161)</f>
        <v>1164</v>
      </c>
      <c r="E162" s="169">
        <f>E154-SUM(E155:E161)</f>
        <v>1004</v>
      </c>
      <c r="F162" s="169">
        <f>F154-SUM(F155:F161)</f>
        <v>1766</v>
      </c>
      <c r="G162" s="169">
        <f>G154-SUM(G155:G161)</f>
        <v>1964</v>
      </c>
      <c r="H162" s="170">
        <f t="shared" si="33"/>
        <v>0.11211778029445063</v>
      </c>
      <c r="I162" s="171">
        <f t="shared" si="34"/>
        <v>0.26464906632324525</v>
      </c>
      <c r="J162" s="170">
        <f t="shared" si="35"/>
        <v>3.4428838885655587E-3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AEFE6-D2E1-4A86-A2C6-E964D7873F19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271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262</v>
      </c>
      <c r="D7" s="172" t="s">
        <v>263</v>
      </c>
      <c r="E7" s="172" t="s">
        <v>264</v>
      </c>
      <c r="F7" s="172" t="s">
        <v>270</v>
      </c>
      <c r="G7" s="172" t="s">
        <v>265</v>
      </c>
      <c r="H7" s="172" t="s">
        <v>266</v>
      </c>
      <c r="I7" s="172" t="s">
        <v>267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2" t="s">
        <v>267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50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4881653</v>
      </c>
      <c r="D9" s="176">
        <v>4818735</v>
      </c>
      <c r="E9" s="176">
        <v>1697973</v>
      </c>
      <c r="F9" s="176">
        <v>4616324</v>
      </c>
      <c r="G9" s="176">
        <v>4616324</v>
      </c>
      <c r="H9" s="176">
        <v>5103072</v>
      </c>
      <c r="I9" s="176">
        <v>5417451</v>
      </c>
      <c r="J9" s="177">
        <f>IFERROR(I9/H9-1,"-")</f>
        <v>6.1605832721936871E-2</v>
      </c>
      <c r="K9" s="177">
        <f>IFERROR(I9/D9-1,"-")</f>
        <v>0.12424754629586388</v>
      </c>
      <c r="L9" s="176">
        <f>I9-H9</f>
        <v>314379</v>
      </c>
      <c r="M9" s="176">
        <f>I9-D9</f>
        <v>598716</v>
      </c>
      <c r="N9" s="177">
        <f t="shared" ref="N9:N21" si="0">I9/I$9</f>
        <v>1</v>
      </c>
      <c r="Q9" s="154" t="s">
        <v>68</v>
      </c>
      <c r="R9" s="176">
        <v>147322</v>
      </c>
      <c r="S9" s="176">
        <v>143190</v>
      </c>
      <c r="T9" s="176">
        <v>74750</v>
      </c>
      <c r="U9" s="176">
        <v>194202</v>
      </c>
      <c r="V9" s="176">
        <v>243100</v>
      </c>
      <c r="W9" s="176">
        <v>236128</v>
      </c>
      <c r="X9" s="177">
        <f>IFERROR(W9/V9-1,"-")</f>
        <v>-2.8679555738379214E-2</v>
      </c>
      <c r="Y9" s="177">
        <f>IFERROR(W9/S9-1,"-")</f>
        <v>0.64905370486765834</v>
      </c>
      <c r="Z9" s="176">
        <f>W9-V9</f>
        <v>-6972</v>
      </c>
      <c r="AA9" s="176">
        <f>W9-S9</f>
        <v>92938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998408</v>
      </c>
      <c r="D10" s="158">
        <v>1002718</v>
      </c>
      <c r="E10" s="158">
        <v>445131</v>
      </c>
      <c r="F10" s="158">
        <v>962381</v>
      </c>
      <c r="G10" s="158">
        <v>962381</v>
      </c>
      <c r="H10" s="158">
        <v>1002645</v>
      </c>
      <c r="I10" s="158">
        <v>1005384</v>
      </c>
      <c r="J10" s="160">
        <f>IFERROR(I10/H10-1,"-")</f>
        <v>2.7317744565624746E-3</v>
      </c>
      <c r="K10" s="159">
        <f t="shared" ref="K10:K21" si="2">IFERROR(I10/D10-1,"-")</f>
        <v>2.6587734537526497E-3</v>
      </c>
      <c r="L10" s="157">
        <f t="shared" ref="L10:L20" si="3">I10-H10</f>
        <v>2739</v>
      </c>
      <c r="M10" s="158">
        <f t="shared" ref="M10:M21" si="4">I10-D10</f>
        <v>2666</v>
      </c>
      <c r="N10" s="159">
        <f t="shared" si="0"/>
        <v>0.18558248150283224</v>
      </c>
      <c r="Q10" s="157" t="s">
        <v>97</v>
      </c>
      <c r="R10" s="158">
        <v>30698</v>
      </c>
      <c r="S10" s="158">
        <v>29454</v>
      </c>
      <c r="T10" s="158">
        <v>29625</v>
      </c>
      <c r="U10" s="158">
        <v>46169</v>
      </c>
      <c r="V10" s="158">
        <v>53721</v>
      </c>
      <c r="W10" s="158">
        <v>49042</v>
      </c>
      <c r="X10" s="160">
        <f>IFERROR(W10/V10-1,"-")</f>
        <v>-8.7098155283781065E-2</v>
      </c>
      <c r="Y10" s="159">
        <f t="shared" ref="Y10:Y21" si="5">IFERROR(W10/S10-1,"-")</f>
        <v>0.6650370068581517</v>
      </c>
      <c r="Z10" s="157">
        <f t="shared" ref="Z10:Z20" si="6">W10-V10</f>
        <v>-4679</v>
      </c>
      <c r="AA10" s="158">
        <f t="shared" ref="AA10:AA21" si="7">W10-S10</f>
        <v>19588</v>
      </c>
      <c r="AB10" s="159">
        <f t="shared" si="1"/>
        <v>0.20769243799972897</v>
      </c>
    </row>
    <row r="11" spans="1:28" x14ac:dyDescent="0.25">
      <c r="A11" s="161" t="s">
        <v>103</v>
      </c>
      <c r="B11" s="162" t="s">
        <v>103</v>
      </c>
      <c r="C11" s="163">
        <v>401368</v>
      </c>
      <c r="D11" s="163">
        <v>386522</v>
      </c>
      <c r="E11" s="163">
        <v>189999</v>
      </c>
      <c r="F11" s="163">
        <v>392981</v>
      </c>
      <c r="G11" s="163">
        <v>392981</v>
      </c>
      <c r="H11" s="163">
        <v>405259</v>
      </c>
      <c r="I11" s="163">
        <v>395283</v>
      </c>
      <c r="J11" s="165">
        <f>IFERROR(I11/H11-1,"-")</f>
        <v>-2.4616356453527222E-2</v>
      </c>
      <c r="K11" s="164">
        <f t="shared" si="2"/>
        <v>2.2666238920423742E-2</v>
      </c>
      <c r="L11" s="162">
        <f t="shared" si="3"/>
        <v>-9976</v>
      </c>
      <c r="M11" s="163">
        <f t="shared" si="4"/>
        <v>8761</v>
      </c>
      <c r="N11" s="164">
        <f t="shared" si="0"/>
        <v>7.2964757779996531E-2</v>
      </c>
      <c r="Q11" s="162" t="s">
        <v>103</v>
      </c>
      <c r="R11" s="163">
        <v>13874</v>
      </c>
      <c r="S11" s="163">
        <v>11302</v>
      </c>
      <c r="T11" s="163">
        <v>3001</v>
      </c>
      <c r="U11" s="163">
        <v>16191</v>
      </c>
      <c r="V11" s="163">
        <v>19192</v>
      </c>
      <c r="W11" s="163">
        <v>15997</v>
      </c>
      <c r="X11" s="165">
        <f>IFERROR(W11/V11-1,"-")</f>
        <v>-0.16647561483951645</v>
      </c>
      <c r="Y11" s="164">
        <f t="shared" si="5"/>
        <v>0.41541320120332692</v>
      </c>
      <c r="Z11" s="162">
        <f t="shared" si="6"/>
        <v>-3195</v>
      </c>
      <c r="AA11" s="163">
        <f t="shared" si="7"/>
        <v>4695</v>
      </c>
      <c r="AB11" s="164">
        <f t="shared" si="1"/>
        <v>6.7747154085919498E-2</v>
      </c>
    </row>
    <row r="12" spans="1:28" x14ac:dyDescent="0.25">
      <c r="A12" s="161" t="s">
        <v>100</v>
      </c>
      <c r="B12" s="162" t="s">
        <v>100</v>
      </c>
      <c r="C12" s="163">
        <v>597040</v>
      </c>
      <c r="D12" s="163">
        <v>616196</v>
      </c>
      <c r="E12" s="163">
        <v>255132</v>
      </c>
      <c r="F12" s="163">
        <v>569400</v>
      </c>
      <c r="G12" s="163">
        <v>569400</v>
      </c>
      <c r="H12" s="163">
        <v>597386</v>
      </c>
      <c r="I12" s="163">
        <v>610101</v>
      </c>
      <c r="J12" s="165">
        <f>IFERROR(I12/H12-1,"-")</f>
        <v>2.1284395683862645E-2</v>
      </c>
      <c r="K12" s="164">
        <f t="shared" si="2"/>
        <v>-9.8913332770741436E-3</v>
      </c>
      <c r="L12" s="162">
        <f t="shared" si="3"/>
        <v>12715</v>
      </c>
      <c r="M12" s="163">
        <f t="shared" si="4"/>
        <v>-6095</v>
      </c>
      <c r="N12" s="164">
        <f t="shared" si="0"/>
        <v>0.1126177237228357</v>
      </c>
      <c r="Q12" s="162" t="s">
        <v>100</v>
      </c>
      <c r="R12" s="163">
        <v>16824</v>
      </c>
      <c r="S12" s="163">
        <v>18152</v>
      </c>
      <c r="T12" s="163">
        <v>26624</v>
      </c>
      <c r="U12" s="163">
        <v>29978</v>
      </c>
      <c r="V12" s="163">
        <v>34529</v>
      </c>
      <c r="W12" s="163">
        <v>33045</v>
      </c>
      <c r="X12" s="165">
        <f>IFERROR(W12/V12-1,"-")</f>
        <v>-4.2978366011178992E-2</v>
      </c>
      <c r="Y12" s="164">
        <f t="shared" si="5"/>
        <v>0.8204605553107096</v>
      </c>
      <c r="Z12" s="162">
        <f t="shared" si="6"/>
        <v>-1484</v>
      </c>
      <c r="AA12" s="163">
        <f t="shared" si="7"/>
        <v>14893</v>
      </c>
      <c r="AB12" s="164">
        <f t="shared" si="1"/>
        <v>0.13994528391380945</v>
      </c>
    </row>
    <row r="13" spans="1:28" x14ac:dyDescent="0.25">
      <c r="A13" s="1"/>
      <c r="B13" s="157" t="s">
        <v>107</v>
      </c>
      <c r="C13" s="158">
        <v>3883245</v>
      </c>
      <c r="D13" s="158">
        <v>3816017</v>
      </c>
      <c r="E13" s="158">
        <v>1252842</v>
      </c>
      <c r="F13" s="158">
        <v>3653943</v>
      </c>
      <c r="G13" s="158">
        <v>3653943</v>
      </c>
      <c r="H13" s="158">
        <v>4100427</v>
      </c>
      <c r="I13" s="158">
        <v>4412067</v>
      </c>
      <c r="J13" s="160">
        <f>IFERROR(I13/H13-1,"-")</f>
        <v>7.6001840783898933E-2</v>
      </c>
      <c r="K13" s="159">
        <f t="shared" si="2"/>
        <v>0.15619689325283415</v>
      </c>
      <c r="L13" s="157">
        <f t="shared" si="3"/>
        <v>311640</v>
      </c>
      <c r="M13" s="158">
        <f t="shared" si="4"/>
        <v>596050</v>
      </c>
      <c r="N13" s="159">
        <f t="shared" si="0"/>
        <v>0.81441751849716781</v>
      </c>
      <c r="Q13" s="157" t="s">
        <v>107</v>
      </c>
      <c r="R13" s="158">
        <v>116624</v>
      </c>
      <c r="S13" s="158">
        <v>113736</v>
      </c>
      <c r="T13" s="158">
        <v>45125</v>
      </c>
      <c r="U13" s="158">
        <v>148033</v>
      </c>
      <c r="V13" s="158">
        <v>189379</v>
      </c>
      <c r="W13" s="158">
        <v>187086</v>
      </c>
      <c r="X13" s="160">
        <f>IFERROR(W13/V13-1,"-")</f>
        <v>-1.210799507865179E-2</v>
      </c>
      <c r="Y13" s="159">
        <f t="shared" si="5"/>
        <v>0.64491453893226414</v>
      </c>
      <c r="Z13" s="157">
        <f t="shared" si="6"/>
        <v>-2293</v>
      </c>
      <c r="AA13" s="158">
        <f t="shared" si="7"/>
        <v>73350</v>
      </c>
      <c r="AB13" s="159">
        <f t="shared" si="1"/>
        <v>0.79230756200027108</v>
      </c>
    </row>
    <row r="14" spans="1:28" s="56" customFormat="1" x14ac:dyDescent="0.25">
      <c r="B14" s="162" t="s">
        <v>110</v>
      </c>
      <c r="C14" s="163">
        <v>1734168</v>
      </c>
      <c r="D14" s="163">
        <v>1770999</v>
      </c>
      <c r="E14" s="163">
        <v>488986</v>
      </c>
      <c r="F14" s="163">
        <v>1722651</v>
      </c>
      <c r="G14" s="163">
        <v>1722651</v>
      </c>
      <c r="H14" s="163">
        <v>1952814</v>
      </c>
      <c r="I14" s="163">
        <v>2103110</v>
      </c>
      <c r="J14" s="165">
        <f t="shared" ref="J14:J21" si="8">IFERROR(I14/H14-1,"-")</f>
        <v>7.6963807100932202E-2</v>
      </c>
      <c r="K14" s="164">
        <f t="shared" si="2"/>
        <v>0.18752749154573212</v>
      </c>
      <c r="L14" s="162">
        <f t="shared" si="3"/>
        <v>150296</v>
      </c>
      <c r="M14" s="163">
        <f t="shared" si="4"/>
        <v>332111</v>
      </c>
      <c r="N14" s="164">
        <f t="shared" si="0"/>
        <v>0.38821024869445059</v>
      </c>
      <c r="Q14" s="162" t="s">
        <v>110</v>
      </c>
      <c r="R14" s="163">
        <v>64354</v>
      </c>
      <c r="S14" s="163">
        <v>62508</v>
      </c>
      <c r="T14" s="163">
        <v>23181</v>
      </c>
      <c r="U14" s="163">
        <v>90425</v>
      </c>
      <c r="V14" s="163">
        <v>124677</v>
      </c>
      <c r="W14" s="163">
        <v>116530</v>
      </c>
      <c r="X14" s="165">
        <f t="shared" ref="X14:X21" si="9">IFERROR(W14/V14-1,"-")</f>
        <v>-6.5344851095230028E-2</v>
      </c>
      <c r="Y14" s="164">
        <f t="shared" si="5"/>
        <v>0.86424137710373072</v>
      </c>
      <c r="Z14" s="162">
        <f t="shared" si="6"/>
        <v>-8147</v>
      </c>
      <c r="AA14" s="163">
        <f t="shared" si="7"/>
        <v>54022</v>
      </c>
      <c r="AB14" s="164">
        <f t="shared" si="1"/>
        <v>0.49350352351267107</v>
      </c>
    </row>
    <row r="15" spans="1:28" s="56" customFormat="1" x14ac:dyDescent="0.25">
      <c r="B15" s="162" t="s">
        <v>113</v>
      </c>
      <c r="C15" s="163">
        <v>598119</v>
      </c>
      <c r="D15" s="163">
        <v>508092</v>
      </c>
      <c r="E15" s="163">
        <v>161656</v>
      </c>
      <c r="F15" s="163">
        <v>369343</v>
      </c>
      <c r="G15" s="163">
        <v>369343</v>
      </c>
      <c r="H15" s="163">
        <v>420084</v>
      </c>
      <c r="I15" s="163">
        <v>441010</v>
      </c>
      <c r="J15" s="165">
        <f t="shared" si="8"/>
        <v>4.9813846754458657E-2</v>
      </c>
      <c r="K15" s="164">
        <f t="shared" si="2"/>
        <v>-0.13202727065177178</v>
      </c>
      <c r="L15" s="162">
        <f t="shared" si="3"/>
        <v>20926</v>
      </c>
      <c r="M15" s="163">
        <f t="shared" si="4"/>
        <v>-67082</v>
      </c>
      <c r="N15" s="164">
        <f t="shared" si="0"/>
        <v>8.1405443261046567E-2</v>
      </c>
      <c r="Q15" s="162" t="s">
        <v>113</v>
      </c>
      <c r="R15" s="163">
        <v>13067</v>
      </c>
      <c r="S15" s="163">
        <v>9745</v>
      </c>
      <c r="T15" s="163">
        <v>3025</v>
      </c>
      <c r="U15" s="163">
        <v>6017</v>
      </c>
      <c r="V15" s="163">
        <v>8025</v>
      </c>
      <c r="W15" s="163">
        <v>7870</v>
      </c>
      <c r="X15" s="165">
        <f t="shared" si="9"/>
        <v>-1.9314641744548333E-2</v>
      </c>
      <c r="Y15" s="164">
        <f t="shared" si="5"/>
        <v>-0.19240636223704466</v>
      </c>
      <c r="Z15" s="162">
        <f t="shared" si="6"/>
        <v>-155</v>
      </c>
      <c r="AA15" s="163">
        <f t="shared" si="7"/>
        <v>-1875</v>
      </c>
      <c r="AB15" s="164">
        <f t="shared" si="1"/>
        <v>3.33293806748882E-2</v>
      </c>
    </row>
    <row r="16" spans="1:28" x14ac:dyDescent="0.25">
      <c r="A16" s="1"/>
      <c r="B16" s="162" t="s">
        <v>116</v>
      </c>
      <c r="C16" s="163">
        <v>168328</v>
      </c>
      <c r="D16" s="163">
        <v>169640</v>
      </c>
      <c r="E16" s="163">
        <v>61543</v>
      </c>
      <c r="F16" s="163">
        <v>189595</v>
      </c>
      <c r="G16" s="163">
        <v>189595</v>
      </c>
      <c r="H16" s="163">
        <v>216757</v>
      </c>
      <c r="I16" s="163">
        <v>235699</v>
      </c>
      <c r="J16" s="165">
        <f t="shared" si="8"/>
        <v>8.7388181235208195E-2</v>
      </c>
      <c r="K16" s="164">
        <f t="shared" si="2"/>
        <v>0.38940697948597025</v>
      </c>
      <c r="L16" s="162">
        <f t="shared" si="3"/>
        <v>18942</v>
      </c>
      <c r="M16" s="163">
        <f t="shared" si="4"/>
        <v>66059</v>
      </c>
      <c r="N16" s="164">
        <f t="shared" si="0"/>
        <v>4.3507361672491363E-2</v>
      </c>
      <c r="Q16" s="162" t="s">
        <v>116</v>
      </c>
      <c r="R16" s="163">
        <v>13857</v>
      </c>
      <c r="S16" s="163">
        <v>13157</v>
      </c>
      <c r="T16" s="163">
        <v>2561</v>
      </c>
      <c r="U16" s="163">
        <v>9420</v>
      </c>
      <c r="V16" s="163">
        <v>13195</v>
      </c>
      <c r="W16" s="163">
        <v>13720</v>
      </c>
      <c r="X16" s="165">
        <f t="shared" si="9"/>
        <v>3.9787798408488007E-2</v>
      </c>
      <c r="Y16" s="164">
        <f t="shared" si="5"/>
        <v>4.2790909781865061E-2</v>
      </c>
      <c r="Z16" s="162">
        <f t="shared" si="6"/>
        <v>525</v>
      </c>
      <c r="AA16" s="163">
        <f t="shared" si="7"/>
        <v>563</v>
      </c>
      <c r="AB16" s="164">
        <f t="shared" si="1"/>
        <v>5.8104079143515383E-2</v>
      </c>
    </row>
    <row r="17" spans="1:28" x14ac:dyDescent="0.25">
      <c r="A17" s="1"/>
      <c r="B17" s="162" t="s">
        <v>123</v>
      </c>
      <c r="C17" s="163">
        <v>156920</v>
      </c>
      <c r="D17" s="163">
        <v>146053</v>
      </c>
      <c r="E17" s="163">
        <v>44574</v>
      </c>
      <c r="F17" s="163">
        <v>179886</v>
      </c>
      <c r="G17" s="163">
        <v>179886</v>
      </c>
      <c r="H17" s="163">
        <v>173008</v>
      </c>
      <c r="I17" s="163">
        <v>180424</v>
      </c>
      <c r="J17" s="165">
        <f t="shared" si="8"/>
        <v>4.2865069823360802E-2</v>
      </c>
      <c r="K17" s="164">
        <f t="shared" si="2"/>
        <v>0.23533237934174589</v>
      </c>
      <c r="L17" s="162">
        <f t="shared" si="3"/>
        <v>7416</v>
      </c>
      <c r="M17" s="163">
        <f t="shared" si="4"/>
        <v>34371</v>
      </c>
      <c r="N17" s="164">
        <f t="shared" si="0"/>
        <v>3.3304223702254068E-2</v>
      </c>
      <c r="Q17" s="162" t="s">
        <v>123</v>
      </c>
      <c r="R17" s="163">
        <v>2339</v>
      </c>
      <c r="S17" s="163">
        <v>2661</v>
      </c>
      <c r="T17" s="163">
        <v>1229</v>
      </c>
      <c r="U17" s="163">
        <v>5965</v>
      </c>
      <c r="V17" s="163">
        <v>6341</v>
      </c>
      <c r="W17" s="163">
        <v>6110</v>
      </c>
      <c r="X17" s="165">
        <f t="shared" si="9"/>
        <v>-3.6429585238921258E-2</v>
      </c>
      <c r="Y17" s="164">
        <f t="shared" si="5"/>
        <v>1.2961292747087563</v>
      </c>
      <c r="Z17" s="162">
        <f t="shared" si="6"/>
        <v>-231</v>
      </c>
      <c r="AA17" s="163">
        <f t="shared" si="7"/>
        <v>3449</v>
      </c>
      <c r="AB17" s="164">
        <f t="shared" si="1"/>
        <v>2.587579617834395E-2</v>
      </c>
    </row>
    <row r="18" spans="1:28" x14ac:dyDescent="0.25">
      <c r="A18" s="1"/>
      <c r="B18" s="162" t="s">
        <v>119</v>
      </c>
      <c r="C18" s="163">
        <v>138144</v>
      </c>
      <c r="D18" s="163">
        <v>133661</v>
      </c>
      <c r="E18" s="163">
        <v>63364</v>
      </c>
      <c r="F18" s="163">
        <v>146627</v>
      </c>
      <c r="G18" s="163">
        <v>146627</v>
      </c>
      <c r="H18" s="163">
        <v>149379</v>
      </c>
      <c r="I18" s="163">
        <v>158085</v>
      </c>
      <c r="J18" s="165">
        <f t="shared" si="8"/>
        <v>5.8281284517904153E-2</v>
      </c>
      <c r="K18" s="164">
        <f t="shared" si="2"/>
        <v>0.1827309387181002</v>
      </c>
      <c r="L18" s="162">
        <f t="shared" si="3"/>
        <v>8706</v>
      </c>
      <c r="M18" s="163">
        <f t="shared" si="4"/>
        <v>24424</v>
      </c>
      <c r="N18" s="164">
        <f t="shared" si="0"/>
        <v>2.9180697711894396E-2</v>
      </c>
      <c r="Q18" s="162" t="s">
        <v>119</v>
      </c>
      <c r="R18" s="163">
        <v>3694</v>
      </c>
      <c r="S18" s="163">
        <v>3843</v>
      </c>
      <c r="T18" s="163">
        <v>3033</v>
      </c>
      <c r="U18" s="163">
        <v>5325</v>
      </c>
      <c r="V18" s="163">
        <v>5187</v>
      </c>
      <c r="W18" s="163">
        <v>4991</v>
      </c>
      <c r="X18" s="165">
        <f t="shared" si="9"/>
        <v>-3.7786774628879916E-2</v>
      </c>
      <c r="Y18" s="164">
        <f t="shared" si="5"/>
        <v>0.29872495446265934</v>
      </c>
      <c r="Z18" s="162">
        <f t="shared" si="6"/>
        <v>-196</v>
      </c>
      <c r="AA18" s="163">
        <f t="shared" si="7"/>
        <v>1148</v>
      </c>
      <c r="AB18" s="164">
        <f t="shared" si="1"/>
        <v>2.1136841035370647E-2</v>
      </c>
    </row>
    <row r="19" spans="1:28" x14ac:dyDescent="0.25">
      <c r="A19" s="1"/>
      <c r="B19" s="162" t="s">
        <v>128</v>
      </c>
      <c r="C19" s="163">
        <v>62854</v>
      </c>
      <c r="D19" s="163">
        <v>70012</v>
      </c>
      <c r="E19" s="163">
        <v>35732</v>
      </c>
      <c r="F19" s="163">
        <v>53846</v>
      </c>
      <c r="G19" s="163">
        <v>53846</v>
      </c>
      <c r="H19" s="163">
        <v>62423</v>
      </c>
      <c r="I19" s="163">
        <v>59079</v>
      </c>
      <c r="J19" s="165">
        <f t="shared" si="8"/>
        <v>-5.3569998237829042E-2</v>
      </c>
      <c r="K19" s="164">
        <f t="shared" si="2"/>
        <v>-0.15615894418099752</v>
      </c>
      <c r="L19" s="162">
        <f t="shared" si="3"/>
        <v>-3344</v>
      </c>
      <c r="M19" s="163">
        <f t="shared" si="4"/>
        <v>-10933</v>
      </c>
      <c r="N19" s="164">
        <f t="shared" si="0"/>
        <v>1.0905313218338292E-2</v>
      </c>
      <c r="Q19" s="162" t="s">
        <v>128</v>
      </c>
      <c r="R19" s="163">
        <v>652</v>
      </c>
      <c r="S19" s="163">
        <v>688</v>
      </c>
      <c r="T19" s="163">
        <v>459</v>
      </c>
      <c r="U19" s="163">
        <v>1046</v>
      </c>
      <c r="V19" s="163">
        <v>1149</v>
      </c>
      <c r="W19" s="163">
        <v>1291</v>
      </c>
      <c r="X19" s="165">
        <f t="shared" si="9"/>
        <v>0.12358572671888601</v>
      </c>
      <c r="Y19" s="164">
        <f t="shared" si="5"/>
        <v>0.87645348837209291</v>
      </c>
      <c r="Z19" s="162">
        <f t="shared" si="6"/>
        <v>142</v>
      </c>
      <c r="AA19" s="163">
        <f t="shared" si="7"/>
        <v>603</v>
      </c>
      <c r="AB19" s="164">
        <f t="shared" si="1"/>
        <v>5.4673736278628539E-3</v>
      </c>
    </row>
    <row r="20" spans="1:28" x14ac:dyDescent="0.25">
      <c r="A20" s="161" t="s">
        <v>144</v>
      </c>
      <c r="B20" s="162" t="s">
        <v>131</v>
      </c>
      <c r="C20" s="163">
        <v>104779</v>
      </c>
      <c r="D20" s="163">
        <v>90242</v>
      </c>
      <c r="E20" s="163">
        <v>52569</v>
      </c>
      <c r="F20" s="163">
        <v>41647</v>
      </c>
      <c r="G20" s="163">
        <v>41647</v>
      </c>
      <c r="H20" s="163">
        <v>58019</v>
      </c>
      <c r="I20" s="163">
        <v>60115</v>
      </c>
      <c r="J20" s="165">
        <f t="shared" si="8"/>
        <v>3.6126096623519954E-2</v>
      </c>
      <c r="K20" s="164">
        <f t="shared" si="2"/>
        <v>-0.3338467675805058</v>
      </c>
      <c r="L20" s="162">
        <f t="shared" si="3"/>
        <v>2096</v>
      </c>
      <c r="M20" s="163">
        <f t="shared" si="4"/>
        <v>-30127</v>
      </c>
      <c r="N20" s="164">
        <f t="shared" si="0"/>
        <v>1.1096547066138669E-2</v>
      </c>
      <c r="Q20" s="162" t="s">
        <v>131</v>
      </c>
      <c r="R20" s="163">
        <v>1541</v>
      </c>
      <c r="S20" s="163">
        <v>1246</v>
      </c>
      <c r="T20" s="163">
        <v>1176</v>
      </c>
      <c r="U20" s="163">
        <v>924</v>
      </c>
      <c r="V20" s="163">
        <v>679</v>
      </c>
      <c r="W20" s="163">
        <v>1495</v>
      </c>
      <c r="X20" s="165">
        <f t="shared" si="9"/>
        <v>1.2017673048600885</v>
      </c>
      <c r="Y20" s="164">
        <f t="shared" si="5"/>
        <v>0.19983948635634019</v>
      </c>
      <c r="Z20" s="162">
        <f t="shared" si="6"/>
        <v>816</v>
      </c>
      <c r="AA20" s="163">
        <f t="shared" si="7"/>
        <v>249</v>
      </c>
      <c r="AB20" s="164">
        <f t="shared" si="1"/>
        <v>6.3313118308713917E-3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919933</v>
      </c>
      <c r="D21" s="169">
        <f t="shared" si="10"/>
        <v>927318</v>
      </c>
      <c r="E21" s="169">
        <f t="shared" si="10"/>
        <v>344418</v>
      </c>
      <c r="F21" s="169">
        <f t="shared" ref="F21" si="11">F13-SUM(F14:F20)</f>
        <v>950348</v>
      </c>
      <c r="G21" s="169">
        <f t="shared" si="10"/>
        <v>950348</v>
      </c>
      <c r="H21" s="169">
        <f t="shared" si="10"/>
        <v>1067943</v>
      </c>
      <c r="I21" s="169">
        <f t="shared" si="10"/>
        <v>1174545</v>
      </c>
      <c r="J21" s="171">
        <f t="shared" si="8"/>
        <v>9.9819934209971928E-2</v>
      </c>
      <c r="K21" s="170">
        <f t="shared" si="2"/>
        <v>0.26660433637651804</v>
      </c>
      <c r="L21" s="168">
        <f>I21-H21</f>
        <v>106602</v>
      </c>
      <c r="M21" s="169">
        <f t="shared" si="4"/>
        <v>247227</v>
      </c>
      <c r="N21" s="170">
        <f t="shared" si="0"/>
        <v>0.21680768317055382</v>
      </c>
      <c r="Q21" s="168" t="s">
        <v>145</v>
      </c>
      <c r="R21" s="169">
        <f t="shared" ref="R21:W21" si="12">R13-SUM(R14:R20)</f>
        <v>17120</v>
      </c>
      <c r="S21" s="169">
        <f t="shared" si="12"/>
        <v>19888</v>
      </c>
      <c r="T21" s="169">
        <f t="shared" si="12"/>
        <v>10461</v>
      </c>
      <c r="U21" s="169">
        <f t="shared" si="12"/>
        <v>28911</v>
      </c>
      <c r="V21" s="169">
        <f t="shared" si="12"/>
        <v>30126</v>
      </c>
      <c r="W21" s="169">
        <f t="shared" si="12"/>
        <v>35079</v>
      </c>
      <c r="X21" s="171">
        <f t="shared" si="9"/>
        <v>0.16440948018323054</v>
      </c>
      <c r="Y21" s="170">
        <f t="shared" si="5"/>
        <v>0.76382743362831862</v>
      </c>
      <c r="Z21" s="168">
        <f>W21-V21</f>
        <v>4953</v>
      </c>
      <c r="AA21" s="169">
        <f t="shared" si="7"/>
        <v>15191</v>
      </c>
      <c r="AB21" s="170">
        <f t="shared" si="1"/>
        <v>0.14855925599674752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1739077</v>
      </c>
      <c r="D23" s="176">
        <v>1790925</v>
      </c>
      <c r="E23" s="176">
        <v>574736</v>
      </c>
      <c r="F23" s="176">
        <v>1744787</v>
      </c>
      <c r="G23" s="176">
        <v>1744787</v>
      </c>
      <c r="H23" s="176">
        <v>1889434</v>
      </c>
      <c r="I23" s="176">
        <v>1951443</v>
      </c>
      <c r="J23" s="177">
        <f>IFERROR(I23/H23-1,"-")</f>
        <v>3.2818822991435459E-2</v>
      </c>
      <c r="K23" s="177">
        <f>IFERROR(I23/D23-1,"-")</f>
        <v>8.9628543908873981E-2</v>
      </c>
      <c r="L23" s="176">
        <f>I23-H23</f>
        <v>62009</v>
      </c>
      <c r="M23" s="176">
        <f>I23-D23</f>
        <v>160518</v>
      </c>
      <c r="N23" s="177">
        <f t="shared" ref="N23:N35" si="13">I23/I$9</f>
        <v>0.36021424097790639</v>
      </c>
    </row>
    <row r="24" spans="1:28" x14ac:dyDescent="0.25">
      <c r="A24" s="1" t="s">
        <v>96</v>
      </c>
      <c r="B24" s="157" t="s">
        <v>97</v>
      </c>
      <c r="C24" s="158">
        <v>186915</v>
      </c>
      <c r="D24" s="158">
        <v>221949</v>
      </c>
      <c r="E24" s="158">
        <v>99356</v>
      </c>
      <c r="F24" s="158">
        <v>203094</v>
      </c>
      <c r="G24" s="158">
        <v>203094</v>
      </c>
      <c r="H24" s="158">
        <v>179444</v>
      </c>
      <c r="I24" s="158">
        <v>160491</v>
      </c>
      <c r="J24" s="160">
        <f>IFERROR(I24/H24-1,"-")</f>
        <v>-0.1056206950357772</v>
      </c>
      <c r="K24" s="159">
        <f t="shared" ref="K24:K35" si="14">IFERROR(I24/D24-1,"-")</f>
        <v>-0.2769014503331847</v>
      </c>
      <c r="L24" s="157">
        <f t="shared" ref="L24:L34" si="15">I24-H24</f>
        <v>-18953</v>
      </c>
      <c r="M24" s="158">
        <f t="shared" ref="M24:M35" si="16">I24-D24</f>
        <v>-61458</v>
      </c>
      <c r="N24" s="159">
        <f t="shared" si="13"/>
        <v>2.9624818018658589E-2</v>
      </c>
    </row>
    <row r="25" spans="1:28" x14ac:dyDescent="0.25">
      <c r="A25" s="161" t="s">
        <v>103</v>
      </c>
      <c r="B25" s="162" t="s">
        <v>103</v>
      </c>
      <c r="C25" s="163">
        <v>86653</v>
      </c>
      <c r="D25" s="163">
        <v>111266</v>
      </c>
      <c r="E25" s="163">
        <v>55545</v>
      </c>
      <c r="F25" s="163">
        <v>83132</v>
      </c>
      <c r="G25" s="163">
        <v>83132</v>
      </c>
      <c r="H25" s="163">
        <v>73587</v>
      </c>
      <c r="I25" s="163">
        <v>59707</v>
      </c>
      <c r="J25" s="165">
        <f>IFERROR(I25/H25-1,"-")</f>
        <v>-0.1886202726024977</v>
      </c>
      <c r="K25" s="164">
        <f t="shared" si="14"/>
        <v>-0.46338504125249402</v>
      </c>
      <c r="L25" s="162">
        <f t="shared" si="15"/>
        <v>-13880</v>
      </c>
      <c r="M25" s="163">
        <f t="shared" si="16"/>
        <v>-51559</v>
      </c>
      <c r="N25" s="164">
        <f t="shared" si="13"/>
        <v>1.1021234894418058E-2</v>
      </c>
    </row>
    <row r="26" spans="1:28" x14ac:dyDescent="0.25">
      <c r="A26" s="161" t="s">
        <v>100</v>
      </c>
      <c r="B26" s="162" t="s">
        <v>100</v>
      </c>
      <c r="C26" s="163">
        <v>100262</v>
      </c>
      <c r="D26" s="163">
        <v>110683</v>
      </c>
      <c r="E26" s="163">
        <v>43811</v>
      </c>
      <c r="F26" s="163">
        <v>119962</v>
      </c>
      <c r="G26" s="163">
        <v>119962</v>
      </c>
      <c r="H26" s="163">
        <v>105857</v>
      </c>
      <c r="I26" s="163">
        <v>100784</v>
      </c>
      <c r="J26" s="165">
        <f>IFERROR(I26/H26-1,"-")</f>
        <v>-4.7923141596682317E-2</v>
      </c>
      <c r="K26" s="164">
        <f t="shared" si="14"/>
        <v>-8.9435595348879238E-2</v>
      </c>
      <c r="L26" s="162">
        <f t="shared" si="15"/>
        <v>-5073</v>
      </c>
      <c r="M26" s="163">
        <f t="shared" si="16"/>
        <v>-9899</v>
      </c>
      <c r="N26" s="164">
        <f t="shared" si="13"/>
        <v>1.8603583124240534E-2</v>
      </c>
    </row>
    <row r="27" spans="1:28" x14ac:dyDescent="0.25">
      <c r="A27" s="1"/>
      <c r="B27" s="157" t="s">
        <v>107</v>
      </c>
      <c r="C27" s="158">
        <v>1552162</v>
      </c>
      <c r="D27" s="158">
        <v>1568976</v>
      </c>
      <c r="E27" s="158">
        <v>475380</v>
      </c>
      <c r="F27" s="158">
        <v>1541693</v>
      </c>
      <c r="G27" s="158">
        <v>1541693</v>
      </c>
      <c r="H27" s="158">
        <v>1709990</v>
      </c>
      <c r="I27" s="158">
        <v>1790952</v>
      </c>
      <c r="J27" s="160">
        <f>IFERROR(I27/H27-1,"-")</f>
        <v>4.7346475710384306E-2</v>
      </c>
      <c r="K27" s="159">
        <f t="shared" si="14"/>
        <v>0.14147826352984372</v>
      </c>
      <c r="L27" s="157">
        <f t="shared" si="15"/>
        <v>80962</v>
      </c>
      <c r="M27" s="158">
        <f t="shared" si="16"/>
        <v>221976</v>
      </c>
      <c r="N27" s="159">
        <f t="shared" si="13"/>
        <v>0.33058942295924781</v>
      </c>
    </row>
    <row r="28" spans="1:28" s="56" customFormat="1" x14ac:dyDescent="0.25">
      <c r="B28" s="162" t="s">
        <v>110</v>
      </c>
      <c r="C28" s="163">
        <v>750760</v>
      </c>
      <c r="D28" s="163">
        <v>778392</v>
      </c>
      <c r="E28" s="163">
        <v>207753</v>
      </c>
      <c r="F28" s="163">
        <v>787510</v>
      </c>
      <c r="G28" s="163">
        <v>787510</v>
      </c>
      <c r="H28" s="163">
        <v>895790</v>
      </c>
      <c r="I28" s="163">
        <v>944279</v>
      </c>
      <c r="J28" s="165">
        <f t="shared" ref="J28:J35" si="17">IFERROR(I28/H28-1,"-")</f>
        <v>5.4129874189263072E-2</v>
      </c>
      <c r="K28" s="164">
        <f t="shared" si="14"/>
        <v>0.21311498576552679</v>
      </c>
      <c r="L28" s="162">
        <f t="shared" si="15"/>
        <v>48489</v>
      </c>
      <c r="M28" s="163">
        <f t="shared" si="16"/>
        <v>165887</v>
      </c>
      <c r="N28" s="164">
        <f t="shared" si="13"/>
        <v>0.17430319166707739</v>
      </c>
    </row>
    <row r="29" spans="1:28" s="56" customFormat="1" x14ac:dyDescent="0.25">
      <c r="B29" s="162" t="s">
        <v>113</v>
      </c>
      <c r="C29" s="163">
        <v>231314</v>
      </c>
      <c r="D29" s="163">
        <v>211456</v>
      </c>
      <c r="E29" s="163">
        <v>59666</v>
      </c>
      <c r="F29" s="163">
        <v>167550</v>
      </c>
      <c r="G29" s="163">
        <v>167550</v>
      </c>
      <c r="H29" s="163">
        <v>182276</v>
      </c>
      <c r="I29" s="163">
        <v>183716</v>
      </c>
      <c r="J29" s="165">
        <f t="shared" si="17"/>
        <v>7.900107529241307E-3</v>
      </c>
      <c r="K29" s="164">
        <f t="shared" si="14"/>
        <v>-0.13118568401937047</v>
      </c>
      <c r="L29" s="162">
        <f t="shared" si="15"/>
        <v>1440</v>
      </c>
      <c r="M29" s="163">
        <f t="shared" si="16"/>
        <v>-27740</v>
      </c>
      <c r="N29" s="164">
        <f t="shared" si="13"/>
        <v>3.3911889558391944E-2</v>
      </c>
    </row>
    <row r="30" spans="1:28" x14ac:dyDescent="0.25">
      <c r="A30" s="1"/>
      <c r="B30" s="162" t="s">
        <v>116</v>
      </c>
      <c r="C30" s="163">
        <v>51055</v>
      </c>
      <c r="D30" s="163">
        <v>54445</v>
      </c>
      <c r="E30" s="163">
        <v>21619</v>
      </c>
      <c r="F30" s="163">
        <v>63108</v>
      </c>
      <c r="G30" s="163">
        <v>63108</v>
      </c>
      <c r="H30" s="163">
        <v>67398</v>
      </c>
      <c r="I30" s="163">
        <v>61312</v>
      </c>
      <c r="J30" s="165">
        <f t="shared" si="17"/>
        <v>-9.0299415412920303E-2</v>
      </c>
      <c r="K30" s="164">
        <f t="shared" si="14"/>
        <v>0.12612728441546506</v>
      </c>
      <c r="L30" s="162">
        <f t="shared" si="15"/>
        <v>-6086</v>
      </c>
      <c r="M30" s="163">
        <f t="shared" si="16"/>
        <v>6867</v>
      </c>
      <c r="N30" s="164">
        <f t="shared" si="13"/>
        <v>1.13174996875837E-2</v>
      </c>
    </row>
    <row r="31" spans="1:28" x14ac:dyDescent="0.25">
      <c r="A31" s="1"/>
      <c r="B31" s="162" t="s">
        <v>123</v>
      </c>
      <c r="C31" s="163">
        <v>70460</v>
      </c>
      <c r="D31" s="163">
        <v>65584</v>
      </c>
      <c r="E31" s="163">
        <v>19029</v>
      </c>
      <c r="F31" s="163">
        <v>82485</v>
      </c>
      <c r="G31" s="163">
        <v>82485</v>
      </c>
      <c r="H31" s="163">
        <v>75657</v>
      </c>
      <c r="I31" s="163">
        <v>74278</v>
      </c>
      <c r="J31" s="165">
        <f t="shared" si="17"/>
        <v>-1.8226998162760855E-2</v>
      </c>
      <c r="K31" s="164">
        <f t="shared" si="14"/>
        <v>0.13256282020004884</v>
      </c>
      <c r="L31" s="162">
        <f t="shared" si="15"/>
        <v>-1379</v>
      </c>
      <c r="M31" s="163">
        <f t="shared" si="16"/>
        <v>8694</v>
      </c>
      <c r="N31" s="164">
        <f t="shared" si="13"/>
        <v>1.3710876203587258E-2</v>
      </c>
    </row>
    <row r="32" spans="1:28" x14ac:dyDescent="0.25">
      <c r="A32" s="1"/>
      <c r="B32" s="162" t="s">
        <v>119</v>
      </c>
      <c r="C32" s="163">
        <v>72220</v>
      </c>
      <c r="D32" s="163">
        <v>70452</v>
      </c>
      <c r="E32" s="163">
        <v>31110</v>
      </c>
      <c r="F32" s="163">
        <v>83889</v>
      </c>
      <c r="G32" s="163">
        <v>83889</v>
      </c>
      <c r="H32" s="163">
        <v>79021</v>
      </c>
      <c r="I32" s="163">
        <v>81887</v>
      </c>
      <c r="J32" s="165">
        <f t="shared" si="17"/>
        <v>3.6268839928626617E-2</v>
      </c>
      <c r="K32" s="164">
        <f t="shared" si="14"/>
        <v>0.1623090898767956</v>
      </c>
      <c r="L32" s="162">
        <f t="shared" si="15"/>
        <v>2866</v>
      </c>
      <c r="M32" s="163">
        <f t="shared" si="16"/>
        <v>11435</v>
      </c>
      <c r="N32" s="164">
        <f t="shared" si="13"/>
        <v>1.5115411288445433E-2</v>
      </c>
    </row>
    <row r="33" spans="1:14" x14ac:dyDescent="0.25">
      <c r="A33" s="1"/>
      <c r="B33" s="162" t="s">
        <v>128</v>
      </c>
      <c r="C33" s="163">
        <v>25415</v>
      </c>
      <c r="D33" s="163">
        <v>29693</v>
      </c>
      <c r="E33" s="163">
        <v>14181</v>
      </c>
      <c r="F33" s="163">
        <v>20513</v>
      </c>
      <c r="G33" s="163">
        <v>20513</v>
      </c>
      <c r="H33" s="163">
        <v>22690</v>
      </c>
      <c r="I33" s="163">
        <v>22592</v>
      </c>
      <c r="J33" s="165">
        <f t="shared" si="17"/>
        <v>-4.319083296606463E-3</v>
      </c>
      <c r="K33" s="164">
        <f t="shared" si="14"/>
        <v>-0.2391472737682282</v>
      </c>
      <c r="L33" s="162">
        <f t="shared" si="15"/>
        <v>-98</v>
      </c>
      <c r="M33" s="163">
        <f t="shared" si="16"/>
        <v>-7101</v>
      </c>
      <c r="N33" s="164">
        <f t="shared" si="13"/>
        <v>4.170226920372699E-3</v>
      </c>
    </row>
    <row r="34" spans="1:14" x14ac:dyDescent="0.25">
      <c r="A34" s="161" t="s">
        <v>144</v>
      </c>
      <c r="B34" s="162" t="s">
        <v>131</v>
      </c>
      <c r="C34" s="163">
        <v>32121</v>
      </c>
      <c r="D34" s="163">
        <v>29637</v>
      </c>
      <c r="E34" s="163">
        <v>16238</v>
      </c>
      <c r="F34" s="163">
        <v>13666</v>
      </c>
      <c r="G34" s="163">
        <v>13666</v>
      </c>
      <c r="H34" s="163">
        <v>20682</v>
      </c>
      <c r="I34" s="163">
        <v>20332</v>
      </c>
      <c r="J34" s="165">
        <f t="shared" si="17"/>
        <v>-1.6922928150082228E-2</v>
      </c>
      <c r="K34" s="164">
        <f t="shared" si="14"/>
        <v>-0.31396565104430274</v>
      </c>
      <c r="L34" s="162">
        <f t="shared" si="15"/>
        <v>-350</v>
      </c>
      <c r="M34" s="163">
        <f t="shared" si="16"/>
        <v>-9305</v>
      </c>
      <c r="N34" s="164">
        <f t="shared" si="13"/>
        <v>3.753056557410487E-3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318817</v>
      </c>
      <c r="D35" s="169">
        <f t="shared" si="18"/>
        <v>329317</v>
      </c>
      <c r="E35" s="169">
        <f t="shared" si="18"/>
        <v>105784</v>
      </c>
      <c r="F35" s="169">
        <f t="shared" ref="F35" si="19">F27-SUM(F28:F34)</f>
        <v>322972</v>
      </c>
      <c r="G35" s="169">
        <f t="shared" si="18"/>
        <v>322972</v>
      </c>
      <c r="H35" s="169">
        <f t="shared" si="18"/>
        <v>366476</v>
      </c>
      <c r="I35" s="169">
        <f t="shared" si="18"/>
        <v>402556</v>
      </c>
      <c r="J35" s="171">
        <f t="shared" si="17"/>
        <v>9.8451194621202998E-2</v>
      </c>
      <c r="K35" s="170">
        <f t="shared" si="14"/>
        <v>0.22239665732409808</v>
      </c>
      <c r="L35" s="168">
        <f>I35-H35</f>
        <v>36080</v>
      </c>
      <c r="M35" s="169">
        <f t="shared" si="16"/>
        <v>73239</v>
      </c>
      <c r="N35" s="170">
        <f t="shared" si="13"/>
        <v>7.4307271076378911E-2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1346332</v>
      </c>
      <c r="D37" s="176">
        <v>1318345</v>
      </c>
      <c r="E37" s="176">
        <v>405945</v>
      </c>
      <c r="F37" s="176">
        <v>1225539</v>
      </c>
      <c r="G37" s="176">
        <v>1225539</v>
      </c>
      <c r="H37" s="176">
        <v>1319858</v>
      </c>
      <c r="I37" s="176">
        <v>1391730</v>
      </c>
      <c r="J37" s="177">
        <f>IFERROR(I37/H37-1,"-")</f>
        <v>5.4454342815666523E-2</v>
      </c>
      <c r="K37" s="177">
        <f>IFERROR(I37/D37-1,"-")</f>
        <v>5.5664488430570147E-2</v>
      </c>
      <c r="L37" s="176">
        <f>I37-H37</f>
        <v>71872</v>
      </c>
      <c r="M37" s="176">
        <f>I37-D37</f>
        <v>73385</v>
      </c>
      <c r="N37" s="177">
        <f t="shared" ref="N37:N49" si="20">I37/I$9</f>
        <v>0.25689757046256623</v>
      </c>
    </row>
    <row r="38" spans="1:14" x14ac:dyDescent="0.25">
      <c r="A38" s="1" t="s">
        <v>96</v>
      </c>
      <c r="B38" s="157" t="s">
        <v>97</v>
      </c>
      <c r="C38" s="158">
        <v>131183</v>
      </c>
      <c r="D38" s="158">
        <v>123295</v>
      </c>
      <c r="E38" s="158">
        <v>47744</v>
      </c>
      <c r="F38" s="158">
        <v>119167</v>
      </c>
      <c r="G38" s="158">
        <v>119167</v>
      </c>
      <c r="H38" s="158">
        <v>115994</v>
      </c>
      <c r="I38" s="158">
        <v>113040</v>
      </c>
      <c r="J38" s="160">
        <f>IFERROR(I38/H38-1,"-")</f>
        <v>-2.5466834491439161E-2</v>
      </c>
      <c r="K38" s="159">
        <f t="shared" ref="K38:K49" si="21">IFERROR(I38/D38-1,"-")</f>
        <v>-8.3174500182489175E-2</v>
      </c>
      <c r="L38" s="157">
        <f t="shared" ref="L38:L48" si="22">I38-H38</f>
        <v>-2954</v>
      </c>
      <c r="M38" s="158">
        <f t="shared" ref="M38:M49" si="23">I38-D38</f>
        <v>-10255</v>
      </c>
      <c r="N38" s="159">
        <f t="shared" si="20"/>
        <v>2.0865901694357734E-2</v>
      </c>
    </row>
    <row r="39" spans="1:14" x14ac:dyDescent="0.25">
      <c r="A39" s="161" t="s">
        <v>103</v>
      </c>
      <c r="B39" s="162" t="s">
        <v>103</v>
      </c>
      <c r="C39" s="163">
        <v>42161</v>
      </c>
      <c r="D39" s="163">
        <v>49330</v>
      </c>
      <c r="E39" s="163">
        <v>22468</v>
      </c>
      <c r="F39" s="163">
        <v>46674</v>
      </c>
      <c r="G39" s="163">
        <v>46674</v>
      </c>
      <c r="H39" s="163">
        <v>50252</v>
      </c>
      <c r="I39" s="163">
        <v>50793</v>
      </c>
      <c r="J39" s="165">
        <f>IFERROR(I39/H39-1,"-")</f>
        <v>1.076574066703806E-2</v>
      </c>
      <c r="K39" s="164">
        <f t="shared" si="21"/>
        <v>2.9657409284411074E-2</v>
      </c>
      <c r="L39" s="162">
        <f t="shared" si="22"/>
        <v>541</v>
      </c>
      <c r="M39" s="163">
        <f t="shared" si="23"/>
        <v>1463</v>
      </c>
      <c r="N39" s="164">
        <f t="shared" si="20"/>
        <v>9.3758116132476328E-3</v>
      </c>
    </row>
    <row r="40" spans="1:14" x14ac:dyDescent="0.25">
      <c r="A40" s="161" t="s">
        <v>100</v>
      </c>
      <c r="B40" s="162" t="s">
        <v>100</v>
      </c>
      <c r="C40" s="163">
        <v>89022</v>
      </c>
      <c r="D40" s="163">
        <v>73965</v>
      </c>
      <c r="E40" s="163">
        <v>25276</v>
      </c>
      <c r="F40" s="163">
        <v>72493</v>
      </c>
      <c r="G40" s="163">
        <v>72493</v>
      </c>
      <c r="H40" s="163">
        <v>65742</v>
      </c>
      <c r="I40" s="163">
        <v>62247</v>
      </c>
      <c r="J40" s="165">
        <f>IFERROR(I40/H40-1,"-")</f>
        <v>-5.3162361960390592E-2</v>
      </c>
      <c r="K40" s="164">
        <f t="shared" si="21"/>
        <v>-0.15842628270127768</v>
      </c>
      <c r="L40" s="162">
        <f t="shared" si="22"/>
        <v>-3495</v>
      </c>
      <c r="M40" s="163">
        <f t="shared" si="23"/>
        <v>-11718</v>
      </c>
      <c r="N40" s="164">
        <f t="shared" si="20"/>
        <v>1.1490090081110101E-2</v>
      </c>
    </row>
    <row r="41" spans="1:14" x14ac:dyDescent="0.25">
      <c r="A41" s="1"/>
      <c r="B41" s="157" t="s">
        <v>107</v>
      </c>
      <c r="C41" s="158">
        <v>1215149</v>
      </c>
      <c r="D41" s="158">
        <v>1195050</v>
      </c>
      <c r="E41" s="158">
        <v>358201</v>
      </c>
      <c r="F41" s="158">
        <v>1106372</v>
      </c>
      <c r="G41" s="158">
        <v>1106372</v>
      </c>
      <c r="H41" s="158">
        <v>1203864</v>
      </c>
      <c r="I41" s="158">
        <v>1278690</v>
      </c>
      <c r="J41" s="160">
        <f>IFERROR(I41/H41-1,"-")</f>
        <v>6.2154861346464418E-2</v>
      </c>
      <c r="K41" s="159">
        <f t="shared" si="21"/>
        <v>6.9988703401531405E-2</v>
      </c>
      <c r="L41" s="157">
        <f t="shared" si="22"/>
        <v>74826</v>
      </c>
      <c r="M41" s="158">
        <f t="shared" si="23"/>
        <v>83640</v>
      </c>
      <c r="N41" s="159">
        <f t="shared" si="20"/>
        <v>0.23603166876820852</v>
      </c>
    </row>
    <row r="42" spans="1:14" s="56" customFormat="1" x14ac:dyDescent="0.25">
      <c r="B42" s="162" t="s">
        <v>110</v>
      </c>
      <c r="C42" s="163">
        <v>640291</v>
      </c>
      <c r="D42" s="163">
        <v>670467</v>
      </c>
      <c r="E42" s="163">
        <v>161174</v>
      </c>
      <c r="F42" s="163">
        <v>582171</v>
      </c>
      <c r="G42" s="163">
        <v>582171</v>
      </c>
      <c r="H42" s="163">
        <v>645799</v>
      </c>
      <c r="I42" s="163">
        <v>696863</v>
      </c>
      <c r="J42" s="165">
        <f t="shared" ref="J42:J49" si="24">IFERROR(I42/H42-1,"-")</f>
        <v>7.9071042228309407E-2</v>
      </c>
      <c r="K42" s="164">
        <f t="shared" si="21"/>
        <v>3.9369573744867381E-2</v>
      </c>
      <c r="L42" s="162">
        <f t="shared" si="22"/>
        <v>51064</v>
      </c>
      <c r="M42" s="163">
        <f t="shared" si="23"/>
        <v>26396</v>
      </c>
      <c r="N42" s="164">
        <f t="shared" si="20"/>
        <v>0.12863300471014874</v>
      </c>
    </row>
    <row r="43" spans="1:14" s="56" customFormat="1" x14ac:dyDescent="0.25">
      <c r="B43" s="162" t="s">
        <v>113</v>
      </c>
      <c r="C43" s="163">
        <v>75530</v>
      </c>
      <c r="D43" s="163">
        <v>54222</v>
      </c>
      <c r="E43" s="163">
        <v>17231</v>
      </c>
      <c r="F43" s="163">
        <v>36280</v>
      </c>
      <c r="G43" s="163">
        <v>36280</v>
      </c>
      <c r="H43" s="163">
        <v>43120</v>
      </c>
      <c r="I43" s="163">
        <v>42358</v>
      </c>
      <c r="J43" s="165">
        <f t="shared" si="24"/>
        <v>-1.7671614100185584E-2</v>
      </c>
      <c r="K43" s="164">
        <f t="shared" si="21"/>
        <v>-0.21880417542694852</v>
      </c>
      <c r="L43" s="162">
        <f t="shared" si="22"/>
        <v>-762</v>
      </c>
      <c r="M43" s="163">
        <f t="shared" si="23"/>
        <v>-11864</v>
      </c>
      <c r="N43" s="164">
        <f t="shared" si="20"/>
        <v>7.8188062983864555E-3</v>
      </c>
    </row>
    <row r="44" spans="1:14" x14ac:dyDescent="0.25">
      <c r="A44" s="1"/>
      <c r="B44" s="162" t="s">
        <v>116</v>
      </c>
      <c r="C44" s="163">
        <v>24796</v>
      </c>
      <c r="D44" s="163">
        <v>24509</v>
      </c>
      <c r="E44" s="163">
        <v>9971</v>
      </c>
      <c r="F44" s="163">
        <v>26572</v>
      </c>
      <c r="G44" s="163">
        <v>26572</v>
      </c>
      <c r="H44" s="163">
        <v>29856</v>
      </c>
      <c r="I44" s="163">
        <v>30263</v>
      </c>
      <c r="J44" s="165">
        <f t="shared" si="24"/>
        <v>1.3632100750267995E-2</v>
      </c>
      <c r="K44" s="164">
        <f t="shared" si="21"/>
        <v>0.23477090048553584</v>
      </c>
      <c r="L44" s="162">
        <f t="shared" si="22"/>
        <v>407</v>
      </c>
      <c r="M44" s="163">
        <f t="shared" si="23"/>
        <v>5754</v>
      </c>
      <c r="N44" s="164">
        <f t="shared" si="20"/>
        <v>5.5862065019139078E-3</v>
      </c>
    </row>
    <row r="45" spans="1:14" x14ac:dyDescent="0.25">
      <c r="A45" s="1"/>
      <c r="B45" s="162" t="s">
        <v>123</v>
      </c>
      <c r="C45" s="163">
        <v>60354</v>
      </c>
      <c r="D45" s="163">
        <v>57631</v>
      </c>
      <c r="E45" s="163">
        <v>15531</v>
      </c>
      <c r="F45" s="163">
        <v>61932</v>
      </c>
      <c r="G45" s="163">
        <v>61932</v>
      </c>
      <c r="H45" s="163">
        <v>59584</v>
      </c>
      <c r="I45" s="163">
        <v>61266</v>
      </c>
      <c r="J45" s="165">
        <f t="shared" si="24"/>
        <v>2.822905477980675E-2</v>
      </c>
      <c r="K45" s="164">
        <f t="shared" si="21"/>
        <v>6.3073692977737572E-2</v>
      </c>
      <c r="L45" s="162">
        <f t="shared" si="22"/>
        <v>1682</v>
      </c>
      <c r="M45" s="163">
        <f t="shared" si="23"/>
        <v>3635</v>
      </c>
      <c r="N45" s="164">
        <f t="shared" si="20"/>
        <v>1.1309008609399512E-2</v>
      </c>
    </row>
    <row r="46" spans="1:14" x14ac:dyDescent="0.25">
      <c r="A46" s="1"/>
      <c r="B46" s="162" t="s">
        <v>119</v>
      </c>
      <c r="C46" s="163">
        <v>43122</v>
      </c>
      <c r="D46" s="163">
        <v>40994</v>
      </c>
      <c r="E46" s="163">
        <v>17382</v>
      </c>
      <c r="F46" s="163">
        <v>38288</v>
      </c>
      <c r="G46" s="163">
        <v>38288</v>
      </c>
      <c r="H46" s="163">
        <v>44460</v>
      </c>
      <c r="I46" s="163">
        <v>45898</v>
      </c>
      <c r="J46" s="165">
        <f t="shared" si="24"/>
        <v>3.2343679712100837E-2</v>
      </c>
      <c r="K46" s="164">
        <f t="shared" si="21"/>
        <v>0.11962726252622335</v>
      </c>
      <c r="L46" s="162">
        <f t="shared" si="22"/>
        <v>1438</v>
      </c>
      <c r="M46" s="163">
        <f t="shared" si="23"/>
        <v>4904</v>
      </c>
      <c r="N46" s="164">
        <f t="shared" si="20"/>
        <v>8.4722501412564689E-3</v>
      </c>
    </row>
    <row r="47" spans="1:14" x14ac:dyDescent="0.25">
      <c r="A47" s="1"/>
      <c r="B47" s="162" t="s">
        <v>128</v>
      </c>
      <c r="C47" s="163">
        <v>25020</v>
      </c>
      <c r="D47" s="163">
        <v>25469</v>
      </c>
      <c r="E47" s="163">
        <v>12239</v>
      </c>
      <c r="F47" s="163">
        <v>20242</v>
      </c>
      <c r="G47" s="163">
        <v>20242</v>
      </c>
      <c r="H47" s="163">
        <v>21694</v>
      </c>
      <c r="I47" s="163">
        <v>20276</v>
      </c>
      <c r="J47" s="165">
        <f t="shared" si="24"/>
        <v>-6.5363695030884128E-2</v>
      </c>
      <c r="K47" s="164">
        <f t="shared" si="21"/>
        <v>-0.20389493109270096</v>
      </c>
      <c r="L47" s="162">
        <f t="shared" si="22"/>
        <v>-1418</v>
      </c>
      <c r="M47" s="163">
        <f t="shared" si="23"/>
        <v>-5193</v>
      </c>
      <c r="N47" s="164">
        <f t="shared" si="20"/>
        <v>3.7427195926645206E-3</v>
      </c>
    </row>
    <row r="48" spans="1:14" x14ac:dyDescent="0.25">
      <c r="A48" s="161" t="s">
        <v>144</v>
      </c>
      <c r="B48" s="162" t="s">
        <v>131</v>
      </c>
      <c r="C48" s="163">
        <v>43320</v>
      </c>
      <c r="D48" s="163">
        <v>37110</v>
      </c>
      <c r="E48" s="163">
        <v>20602</v>
      </c>
      <c r="F48" s="163">
        <v>17511</v>
      </c>
      <c r="G48" s="163">
        <v>17511</v>
      </c>
      <c r="H48" s="163">
        <v>21865</v>
      </c>
      <c r="I48" s="163">
        <v>22263</v>
      </c>
      <c r="J48" s="165">
        <f t="shared" si="24"/>
        <v>1.8202606906014163E-2</v>
      </c>
      <c r="K48" s="164">
        <f t="shared" si="21"/>
        <v>-0.40008084074373484</v>
      </c>
      <c r="L48" s="162">
        <f t="shared" si="22"/>
        <v>398</v>
      </c>
      <c r="M48" s="163">
        <f t="shared" si="23"/>
        <v>-14847</v>
      </c>
      <c r="N48" s="164">
        <f t="shared" si="20"/>
        <v>4.109497252490147E-3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302716</v>
      </c>
      <c r="D49" s="169">
        <f t="shared" si="25"/>
        <v>284648</v>
      </c>
      <c r="E49" s="169">
        <f t="shared" si="25"/>
        <v>104071</v>
      </c>
      <c r="F49" s="169">
        <f t="shared" ref="F49" si="26">F41-SUM(F42:F48)</f>
        <v>323376</v>
      </c>
      <c r="G49" s="169">
        <f t="shared" si="25"/>
        <v>323376</v>
      </c>
      <c r="H49" s="169">
        <f t="shared" si="25"/>
        <v>337486</v>
      </c>
      <c r="I49" s="169">
        <f t="shared" si="25"/>
        <v>359503</v>
      </c>
      <c r="J49" s="171">
        <f t="shared" si="24"/>
        <v>6.5238261735301561E-2</v>
      </c>
      <c r="K49" s="170">
        <f t="shared" si="21"/>
        <v>0.26297391866445574</v>
      </c>
      <c r="L49" s="168">
        <f>I49-H49</f>
        <v>22017</v>
      </c>
      <c r="M49" s="169">
        <f t="shared" si="23"/>
        <v>74855</v>
      </c>
      <c r="N49" s="170">
        <f t="shared" si="20"/>
        <v>6.6360175661948767E-2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43187</v>
      </c>
      <c r="D51" s="176">
        <v>41878</v>
      </c>
      <c r="E51" s="176">
        <v>13612</v>
      </c>
      <c r="F51" s="176">
        <v>32334</v>
      </c>
      <c r="G51" s="176">
        <v>32334</v>
      </c>
      <c r="H51" s="176">
        <v>44536</v>
      </c>
      <c r="I51" s="176">
        <v>39815</v>
      </c>
      <c r="J51" s="177">
        <f>IFERROR(I51/H51-1,"-")</f>
        <v>-0.10600413148913235</v>
      </c>
      <c r="K51" s="177">
        <f>IFERROR(I51/D51-1,"-")</f>
        <v>-4.9262142413677878E-2</v>
      </c>
      <c r="L51" s="176">
        <f>I51-H51</f>
        <v>-4721</v>
      </c>
      <c r="M51" s="176">
        <f>I51-D51</f>
        <v>-2063</v>
      </c>
      <c r="N51" s="177">
        <f t="shared" ref="N51:N63" si="27">I51/I$9</f>
        <v>7.3493973457258773E-3</v>
      </c>
    </row>
    <row r="52" spans="1:14" x14ac:dyDescent="0.25">
      <c r="A52" s="1" t="s">
        <v>96</v>
      </c>
      <c r="B52" s="157" t="s">
        <v>97</v>
      </c>
      <c r="C52" s="158">
        <v>10516</v>
      </c>
      <c r="D52" s="158">
        <v>9886</v>
      </c>
      <c r="E52" s="158">
        <v>2402</v>
      </c>
      <c r="F52" s="158">
        <v>5175</v>
      </c>
      <c r="G52" s="158">
        <v>5175</v>
      </c>
      <c r="H52" s="158">
        <v>17966</v>
      </c>
      <c r="I52" s="158">
        <v>10177</v>
      </c>
      <c r="J52" s="160">
        <f>IFERROR(I52/H52-1,"-")</f>
        <v>-0.43354113325169763</v>
      </c>
      <c r="K52" s="159">
        <f t="shared" ref="K52:K63" si="28">IFERROR(I52/D52-1,"-")</f>
        <v>2.9435565446085388E-2</v>
      </c>
      <c r="L52" s="157">
        <f t="shared" ref="L52:L62" si="29">I52-H52</f>
        <v>-7789</v>
      </c>
      <c r="M52" s="158">
        <f t="shared" ref="M52:M63" si="30">I52-D52</f>
        <v>291</v>
      </c>
      <c r="N52" s="159">
        <f t="shared" si="27"/>
        <v>1.8785587539232012E-3</v>
      </c>
    </row>
    <row r="53" spans="1:14" x14ac:dyDescent="0.25">
      <c r="A53" s="161" t="s">
        <v>103</v>
      </c>
      <c r="B53" s="162" t="s">
        <v>103</v>
      </c>
      <c r="C53" s="163">
        <v>6610</v>
      </c>
      <c r="D53" s="163">
        <v>5485</v>
      </c>
      <c r="E53" s="163">
        <v>1731</v>
      </c>
      <c r="F53" s="163">
        <v>2622</v>
      </c>
      <c r="G53" s="163">
        <v>2622</v>
      </c>
      <c r="H53" s="163">
        <v>13158</v>
      </c>
      <c r="I53" s="163">
        <v>6850</v>
      </c>
      <c r="J53" s="165">
        <f>IFERROR(I53/H53-1,"-")</f>
        <v>-0.47940416476668191</v>
      </c>
      <c r="K53" s="164">
        <f t="shared" si="28"/>
        <v>0.24886052871467634</v>
      </c>
      <c r="L53" s="162">
        <f t="shared" si="29"/>
        <v>-6308</v>
      </c>
      <c r="M53" s="163">
        <f t="shared" si="30"/>
        <v>1365</v>
      </c>
      <c r="N53" s="164">
        <f t="shared" si="27"/>
        <v>1.2644322948190947E-3</v>
      </c>
    </row>
    <row r="54" spans="1:14" x14ac:dyDescent="0.25">
      <c r="A54" s="161" t="s">
        <v>100</v>
      </c>
      <c r="B54" s="162" t="s">
        <v>100</v>
      </c>
      <c r="C54" s="163">
        <v>3906</v>
      </c>
      <c r="D54" s="163">
        <v>4401</v>
      </c>
      <c r="E54" s="163">
        <v>671</v>
      </c>
      <c r="F54" s="163">
        <v>2553</v>
      </c>
      <c r="G54" s="163">
        <v>2553</v>
      </c>
      <c r="H54" s="163">
        <v>4808</v>
      </c>
      <c r="I54" s="163">
        <v>3327</v>
      </c>
      <c r="J54" s="165">
        <f>IFERROR(I54/H54-1,"-")</f>
        <v>-0.30802828618968381</v>
      </c>
      <c r="K54" s="164">
        <f t="shared" si="28"/>
        <v>-0.2440354464894342</v>
      </c>
      <c r="L54" s="162">
        <f t="shared" si="29"/>
        <v>-1481</v>
      </c>
      <c r="M54" s="163">
        <f t="shared" si="30"/>
        <v>-1074</v>
      </c>
      <c r="N54" s="164">
        <f t="shared" si="27"/>
        <v>6.1412645910410629E-4</v>
      </c>
    </row>
    <row r="55" spans="1:14" x14ac:dyDescent="0.25">
      <c r="A55" s="1"/>
      <c r="B55" s="157" t="s">
        <v>107</v>
      </c>
      <c r="C55" s="158">
        <v>32671</v>
      </c>
      <c r="D55" s="158">
        <v>31992</v>
      </c>
      <c r="E55" s="158">
        <v>11210</v>
      </c>
      <c r="F55" s="158">
        <v>27159</v>
      </c>
      <c r="G55" s="158">
        <v>27159</v>
      </c>
      <c r="H55" s="158">
        <v>26570</v>
      </c>
      <c r="I55" s="158">
        <v>29638</v>
      </c>
      <c r="J55" s="160">
        <f>IFERROR(I55/H55-1,"-")</f>
        <v>0.11546857357922469</v>
      </c>
      <c r="K55" s="159">
        <f t="shared" si="28"/>
        <v>-7.3580895223805953E-2</v>
      </c>
      <c r="L55" s="157">
        <f t="shared" si="29"/>
        <v>3068</v>
      </c>
      <c r="M55" s="158">
        <f t="shared" si="30"/>
        <v>-2354</v>
      </c>
      <c r="N55" s="159">
        <f t="shared" si="27"/>
        <v>5.4708385918026759E-3</v>
      </c>
    </row>
    <row r="56" spans="1:14" s="56" customFormat="1" x14ac:dyDescent="0.25">
      <c r="B56" s="162" t="s">
        <v>110</v>
      </c>
      <c r="C56" s="163">
        <v>9714</v>
      </c>
      <c r="D56" s="163">
        <v>10157</v>
      </c>
      <c r="E56" s="163">
        <v>3710</v>
      </c>
      <c r="F56" s="163">
        <v>9995</v>
      </c>
      <c r="G56" s="163">
        <v>9995</v>
      </c>
      <c r="H56" s="163">
        <v>8762</v>
      </c>
      <c r="I56" s="163">
        <v>10740</v>
      </c>
      <c r="J56" s="165">
        <f t="shared" ref="J56:J63" si="31">IFERROR(I56/H56-1,"-")</f>
        <v>0.22574754622232374</v>
      </c>
      <c r="K56" s="164">
        <f t="shared" si="28"/>
        <v>5.7398838239637762E-2</v>
      </c>
      <c r="L56" s="162">
        <f t="shared" si="29"/>
        <v>1978</v>
      </c>
      <c r="M56" s="163">
        <f t="shared" si="30"/>
        <v>583</v>
      </c>
      <c r="N56" s="164">
        <f t="shared" si="27"/>
        <v>1.9824821673513982E-3</v>
      </c>
    </row>
    <row r="57" spans="1:14" s="56" customFormat="1" x14ac:dyDescent="0.25">
      <c r="B57" s="162" t="s">
        <v>113</v>
      </c>
      <c r="C57" s="163">
        <v>10880</v>
      </c>
      <c r="D57" s="163">
        <v>8747</v>
      </c>
      <c r="E57" s="163">
        <v>2898</v>
      </c>
      <c r="F57" s="163">
        <v>5969</v>
      </c>
      <c r="G57" s="163">
        <v>5969</v>
      </c>
      <c r="H57" s="163">
        <v>4825</v>
      </c>
      <c r="I57" s="163">
        <v>5852</v>
      </c>
      <c r="J57" s="165">
        <f t="shared" si="31"/>
        <v>0.21284974093264242</v>
      </c>
      <c r="K57" s="164">
        <f t="shared" si="28"/>
        <v>-0.33097061849777065</v>
      </c>
      <c r="L57" s="162">
        <f t="shared" si="29"/>
        <v>1027</v>
      </c>
      <c r="M57" s="163">
        <f t="shared" si="30"/>
        <v>-2895</v>
      </c>
      <c r="N57" s="164">
        <f t="shared" si="27"/>
        <v>1.0802128159534807E-3</v>
      </c>
    </row>
    <row r="58" spans="1:14" x14ac:dyDescent="0.25">
      <c r="A58" s="1"/>
      <c r="B58" s="162" t="s">
        <v>116</v>
      </c>
      <c r="C58" s="163">
        <v>1836</v>
      </c>
      <c r="D58" s="163">
        <v>2047</v>
      </c>
      <c r="E58" s="163">
        <v>536</v>
      </c>
      <c r="F58" s="163">
        <v>2207</v>
      </c>
      <c r="G58" s="163">
        <v>2207</v>
      </c>
      <c r="H58" s="163">
        <v>2505</v>
      </c>
      <c r="I58" s="163">
        <v>2062</v>
      </c>
      <c r="J58" s="165">
        <f t="shared" si="31"/>
        <v>-0.17684630738522955</v>
      </c>
      <c r="K58" s="164">
        <f t="shared" si="28"/>
        <v>7.3277967757694462E-3</v>
      </c>
      <c r="L58" s="162">
        <f t="shared" si="29"/>
        <v>-443</v>
      </c>
      <c r="M58" s="163">
        <f t="shared" si="30"/>
        <v>15</v>
      </c>
      <c r="N58" s="164">
        <f t="shared" si="27"/>
        <v>3.8062180903897426E-4</v>
      </c>
    </row>
    <row r="59" spans="1:14" x14ac:dyDescent="0.25">
      <c r="A59" s="1"/>
      <c r="B59" s="162" t="s">
        <v>123</v>
      </c>
      <c r="C59" s="163">
        <v>613</v>
      </c>
      <c r="D59" s="163">
        <v>747</v>
      </c>
      <c r="E59" s="163">
        <v>262</v>
      </c>
      <c r="F59" s="163">
        <v>767</v>
      </c>
      <c r="G59" s="163">
        <v>767</v>
      </c>
      <c r="H59" s="163">
        <v>633</v>
      </c>
      <c r="I59" s="163">
        <v>983</v>
      </c>
      <c r="J59" s="165">
        <f t="shared" si="31"/>
        <v>0.55292259083728279</v>
      </c>
      <c r="K59" s="164">
        <f t="shared" si="28"/>
        <v>0.31593038821954478</v>
      </c>
      <c r="L59" s="162">
        <f t="shared" si="29"/>
        <v>350</v>
      </c>
      <c r="M59" s="163">
        <f t="shared" si="30"/>
        <v>236</v>
      </c>
      <c r="N59" s="164">
        <f t="shared" si="27"/>
        <v>1.8145064902294457E-4</v>
      </c>
    </row>
    <row r="60" spans="1:14" x14ac:dyDescent="0.25">
      <c r="A60" s="1"/>
      <c r="B60" s="162" t="s">
        <v>119</v>
      </c>
      <c r="C60" s="163">
        <v>600</v>
      </c>
      <c r="D60" s="163">
        <v>712</v>
      </c>
      <c r="E60" s="163">
        <v>243</v>
      </c>
      <c r="F60" s="163">
        <v>597</v>
      </c>
      <c r="G60" s="163">
        <v>597</v>
      </c>
      <c r="H60" s="163">
        <v>586</v>
      </c>
      <c r="I60" s="163">
        <v>660</v>
      </c>
      <c r="J60" s="165">
        <f t="shared" si="31"/>
        <v>0.12627986348122877</v>
      </c>
      <c r="K60" s="164">
        <f t="shared" si="28"/>
        <v>-7.3033707865168496E-2</v>
      </c>
      <c r="L60" s="162">
        <f t="shared" si="29"/>
        <v>74</v>
      </c>
      <c r="M60" s="163">
        <f t="shared" si="30"/>
        <v>-52</v>
      </c>
      <c r="N60" s="164">
        <f t="shared" si="27"/>
        <v>1.2182851307746022E-4</v>
      </c>
    </row>
    <row r="61" spans="1:14" x14ac:dyDescent="0.25">
      <c r="A61" s="1"/>
      <c r="B61" s="162" t="s">
        <v>128</v>
      </c>
      <c r="C61" s="163">
        <v>288</v>
      </c>
      <c r="D61" s="163">
        <v>211</v>
      </c>
      <c r="E61" s="163">
        <v>147</v>
      </c>
      <c r="F61" s="163">
        <v>84</v>
      </c>
      <c r="G61" s="163">
        <v>84</v>
      </c>
      <c r="H61" s="163">
        <v>199</v>
      </c>
      <c r="I61" s="163">
        <v>115</v>
      </c>
      <c r="J61" s="165">
        <f t="shared" si="31"/>
        <v>-0.42211055276381915</v>
      </c>
      <c r="K61" s="164">
        <f t="shared" si="28"/>
        <v>-0.45497630331753558</v>
      </c>
      <c r="L61" s="162">
        <f t="shared" si="29"/>
        <v>-84</v>
      </c>
      <c r="M61" s="163">
        <f t="shared" si="30"/>
        <v>-96</v>
      </c>
      <c r="N61" s="164">
        <f t="shared" si="27"/>
        <v>2.1227695460466554E-5</v>
      </c>
    </row>
    <row r="62" spans="1:14" x14ac:dyDescent="0.25">
      <c r="A62" s="161" t="s">
        <v>144</v>
      </c>
      <c r="B62" s="162" t="s">
        <v>131</v>
      </c>
      <c r="C62" s="163">
        <v>337</v>
      </c>
      <c r="D62" s="163">
        <v>367</v>
      </c>
      <c r="E62" s="163">
        <v>259</v>
      </c>
      <c r="F62" s="163">
        <v>116</v>
      </c>
      <c r="G62" s="163">
        <v>116</v>
      </c>
      <c r="H62" s="163">
        <v>177</v>
      </c>
      <c r="I62" s="163">
        <v>115</v>
      </c>
      <c r="J62" s="165">
        <f t="shared" si="31"/>
        <v>-0.35028248587570621</v>
      </c>
      <c r="K62" s="164">
        <f t="shared" si="28"/>
        <v>-0.68664850136239775</v>
      </c>
      <c r="L62" s="162">
        <f t="shared" si="29"/>
        <v>-62</v>
      </c>
      <c r="M62" s="163">
        <f t="shared" si="30"/>
        <v>-252</v>
      </c>
      <c r="N62" s="164">
        <f t="shared" si="27"/>
        <v>2.1227695460466554E-5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8403</v>
      </c>
      <c r="D63" s="169">
        <f t="shared" si="32"/>
        <v>9004</v>
      </c>
      <c r="E63" s="169">
        <f t="shared" si="32"/>
        <v>3155</v>
      </c>
      <c r="F63" s="169">
        <f t="shared" ref="F63" si="33">F55-SUM(F56:F62)</f>
        <v>7424</v>
      </c>
      <c r="G63" s="169">
        <f t="shared" si="32"/>
        <v>7424</v>
      </c>
      <c r="H63" s="169">
        <f t="shared" si="32"/>
        <v>8883</v>
      </c>
      <c r="I63" s="169">
        <f t="shared" si="32"/>
        <v>9111</v>
      </c>
      <c r="J63" s="171">
        <f t="shared" si="31"/>
        <v>2.5667004390408588E-2</v>
      </c>
      <c r="K63" s="170">
        <f t="shared" si="28"/>
        <v>1.1883607285650744E-2</v>
      </c>
      <c r="L63" s="168">
        <f>I63-H63</f>
        <v>228</v>
      </c>
      <c r="M63" s="169">
        <f t="shared" si="30"/>
        <v>107</v>
      </c>
      <c r="N63" s="170">
        <f t="shared" si="27"/>
        <v>1.6817872464374851E-3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136223</v>
      </c>
      <c r="D65" s="176">
        <v>135240</v>
      </c>
      <c r="E65" s="176">
        <v>48337</v>
      </c>
      <c r="F65" s="176">
        <v>154928</v>
      </c>
      <c r="G65" s="176">
        <v>154928</v>
      </c>
      <c r="H65" s="176">
        <v>178758</v>
      </c>
      <c r="I65" s="176">
        <v>231699</v>
      </c>
      <c r="J65" s="177">
        <f>IFERROR(I65/H65-1,"-")</f>
        <v>0.29616017185244847</v>
      </c>
      <c r="K65" s="177">
        <f>IFERROR(I65/D65-1,"-")</f>
        <v>0.71324312333629103</v>
      </c>
      <c r="L65" s="176">
        <f>I65-H65</f>
        <v>52941</v>
      </c>
      <c r="M65" s="176">
        <f>I65-D65</f>
        <v>96459</v>
      </c>
      <c r="N65" s="177">
        <f t="shared" ref="N65:N77" si="34">I65/I$9</f>
        <v>4.276900704777948E-2</v>
      </c>
    </row>
    <row r="66" spans="1:14" x14ac:dyDescent="0.25">
      <c r="A66" s="1" t="s">
        <v>96</v>
      </c>
      <c r="B66" s="157" t="s">
        <v>97</v>
      </c>
      <c r="C66" s="158">
        <v>34761</v>
      </c>
      <c r="D66" s="158">
        <v>40983</v>
      </c>
      <c r="E66" s="158">
        <v>22067</v>
      </c>
      <c r="F66" s="158">
        <v>33212</v>
      </c>
      <c r="G66" s="158">
        <v>33212</v>
      </c>
      <c r="H66" s="158">
        <v>45057</v>
      </c>
      <c r="I66" s="158">
        <v>59678</v>
      </c>
      <c r="J66" s="160">
        <f>IFERROR(I66/H66-1,"-")</f>
        <v>0.32450007767938382</v>
      </c>
      <c r="K66" s="159">
        <f t="shared" ref="K66:K77" si="35">IFERROR(I66/D66-1,"-")</f>
        <v>0.45616475123831823</v>
      </c>
      <c r="L66" s="157">
        <f t="shared" ref="L66:L76" si="36">I66-H66</f>
        <v>14621</v>
      </c>
      <c r="M66" s="158">
        <f t="shared" ref="M66:M77" si="37">I66-D66</f>
        <v>18695</v>
      </c>
      <c r="N66" s="159">
        <f t="shared" si="34"/>
        <v>1.1015881823388897E-2</v>
      </c>
    </row>
    <row r="67" spans="1:14" x14ac:dyDescent="0.25">
      <c r="A67" s="161" t="s">
        <v>103</v>
      </c>
      <c r="B67" s="162" t="s">
        <v>103</v>
      </c>
      <c r="C67" s="163">
        <v>19481</v>
      </c>
      <c r="D67" s="163">
        <v>22092</v>
      </c>
      <c r="E67" s="163">
        <v>7735</v>
      </c>
      <c r="F67" s="163">
        <v>24567</v>
      </c>
      <c r="G67" s="163">
        <v>24567</v>
      </c>
      <c r="H67" s="163">
        <v>30531</v>
      </c>
      <c r="I67" s="163">
        <v>35882</v>
      </c>
      <c r="J67" s="165">
        <f>IFERROR(I67/H67-1,"-")</f>
        <v>0.17526448527725913</v>
      </c>
      <c r="K67" s="164">
        <f t="shared" si="35"/>
        <v>0.62420785804816226</v>
      </c>
      <c r="L67" s="162">
        <f t="shared" si="36"/>
        <v>5351</v>
      </c>
      <c r="M67" s="163">
        <f t="shared" si="37"/>
        <v>13790</v>
      </c>
      <c r="N67" s="164">
        <f t="shared" si="34"/>
        <v>6.6234101609779208E-3</v>
      </c>
    </row>
    <row r="68" spans="1:14" x14ac:dyDescent="0.25">
      <c r="A68" s="161" t="s">
        <v>100</v>
      </c>
      <c r="B68" s="162" t="s">
        <v>100</v>
      </c>
      <c r="C68" s="163">
        <v>15280</v>
      </c>
      <c r="D68" s="163">
        <v>18891</v>
      </c>
      <c r="E68" s="163">
        <v>14332</v>
      </c>
      <c r="F68" s="163">
        <v>8645</v>
      </c>
      <c r="G68" s="163">
        <v>8645</v>
      </c>
      <c r="H68" s="163">
        <v>14526</v>
      </c>
      <c r="I68" s="163">
        <v>23796</v>
      </c>
      <c r="J68" s="165">
        <f>IFERROR(I68/H68-1,"-")</f>
        <v>0.63816604708798019</v>
      </c>
      <c r="K68" s="164">
        <f t="shared" si="35"/>
        <v>0.25964745116722243</v>
      </c>
      <c r="L68" s="162">
        <f t="shared" si="36"/>
        <v>9270</v>
      </c>
      <c r="M68" s="163">
        <f t="shared" si="37"/>
        <v>4905</v>
      </c>
      <c r="N68" s="164">
        <f t="shared" si="34"/>
        <v>4.3924716624109753E-3</v>
      </c>
    </row>
    <row r="69" spans="1:14" x14ac:dyDescent="0.25">
      <c r="A69" s="1"/>
      <c r="B69" s="157" t="s">
        <v>107</v>
      </c>
      <c r="C69" s="158">
        <v>101462</v>
      </c>
      <c r="D69" s="158">
        <v>94257</v>
      </c>
      <c r="E69" s="158">
        <v>26270</v>
      </c>
      <c r="F69" s="158">
        <v>121716</v>
      </c>
      <c r="G69" s="158">
        <v>121716</v>
      </c>
      <c r="H69" s="158">
        <v>133701</v>
      </c>
      <c r="I69" s="158">
        <v>172021</v>
      </c>
      <c r="J69" s="160">
        <f>IFERROR(I69/H69-1,"-")</f>
        <v>0.28660967382442903</v>
      </c>
      <c r="K69" s="159">
        <f t="shared" si="35"/>
        <v>0.82502095335094472</v>
      </c>
      <c r="L69" s="157">
        <f t="shared" si="36"/>
        <v>38320</v>
      </c>
      <c r="M69" s="158">
        <f t="shared" si="37"/>
        <v>77764</v>
      </c>
      <c r="N69" s="159">
        <f t="shared" si="34"/>
        <v>3.1753125224390583E-2</v>
      </c>
    </row>
    <row r="70" spans="1:14" s="56" customFormat="1" x14ac:dyDescent="0.25">
      <c r="B70" s="162" t="s">
        <v>110</v>
      </c>
      <c r="C70" s="163">
        <v>46533</v>
      </c>
      <c r="D70" s="163">
        <v>40780</v>
      </c>
      <c r="E70" s="163">
        <v>10014</v>
      </c>
      <c r="F70" s="163">
        <v>57290</v>
      </c>
      <c r="G70" s="163">
        <v>57290</v>
      </c>
      <c r="H70" s="163">
        <v>48659</v>
      </c>
      <c r="I70" s="163">
        <v>73362</v>
      </c>
      <c r="J70" s="165">
        <f t="shared" ref="J70:J77" si="38">IFERROR(I70/H70-1,"-")</f>
        <v>0.50767586674613119</v>
      </c>
      <c r="K70" s="164">
        <f t="shared" si="35"/>
        <v>0.79897008337420306</v>
      </c>
      <c r="L70" s="162">
        <f t="shared" si="36"/>
        <v>24703</v>
      </c>
      <c r="M70" s="163">
        <f t="shared" si="37"/>
        <v>32582</v>
      </c>
      <c r="N70" s="164">
        <f t="shared" si="34"/>
        <v>1.3541792994528238E-2</v>
      </c>
    </row>
    <row r="71" spans="1:14" s="56" customFormat="1" x14ac:dyDescent="0.25">
      <c r="B71" s="162" t="s">
        <v>113</v>
      </c>
      <c r="C71" s="163">
        <v>13995</v>
      </c>
      <c r="D71" s="163">
        <v>11799</v>
      </c>
      <c r="E71" s="163">
        <v>3271</v>
      </c>
      <c r="F71" s="163">
        <v>7628</v>
      </c>
      <c r="G71" s="163">
        <v>7628</v>
      </c>
      <c r="H71" s="163">
        <v>9458</v>
      </c>
      <c r="I71" s="163">
        <v>9775</v>
      </c>
      <c r="J71" s="165">
        <f t="shared" si="38"/>
        <v>3.3516599703954375E-2</v>
      </c>
      <c r="K71" s="164">
        <f t="shared" si="35"/>
        <v>-0.17153996101364521</v>
      </c>
      <c r="L71" s="162">
        <f t="shared" si="36"/>
        <v>317</v>
      </c>
      <c r="M71" s="163">
        <f t="shared" si="37"/>
        <v>-2024</v>
      </c>
      <c r="N71" s="164">
        <f t="shared" si="34"/>
        <v>1.8043541141396571E-3</v>
      </c>
    </row>
    <row r="72" spans="1:14" x14ac:dyDescent="0.25">
      <c r="A72" s="1"/>
      <c r="B72" s="162" t="s">
        <v>116</v>
      </c>
      <c r="C72" s="163">
        <v>6565</v>
      </c>
      <c r="D72" s="163">
        <v>10855</v>
      </c>
      <c r="E72" s="163">
        <v>3309</v>
      </c>
      <c r="F72" s="163">
        <v>16897</v>
      </c>
      <c r="G72" s="163">
        <v>16897</v>
      </c>
      <c r="H72" s="163">
        <v>17324</v>
      </c>
      <c r="I72" s="163">
        <v>21283</v>
      </c>
      <c r="J72" s="165">
        <f t="shared" si="38"/>
        <v>0.22852689909951507</v>
      </c>
      <c r="K72" s="164">
        <f t="shared" si="35"/>
        <v>0.96066328880700147</v>
      </c>
      <c r="L72" s="162">
        <f t="shared" si="36"/>
        <v>3959</v>
      </c>
      <c r="M72" s="163">
        <f t="shared" si="37"/>
        <v>10428</v>
      </c>
      <c r="N72" s="164">
        <f t="shared" si="34"/>
        <v>3.9286003694357363E-3</v>
      </c>
    </row>
    <row r="73" spans="1:14" x14ac:dyDescent="0.25">
      <c r="A73" s="1"/>
      <c r="B73" s="162" t="s">
        <v>123</v>
      </c>
      <c r="C73" s="163">
        <v>2357</v>
      </c>
      <c r="D73" s="163">
        <v>1783</v>
      </c>
      <c r="E73" s="163">
        <v>303</v>
      </c>
      <c r="F73" s="163">
        <v>3247</v>
      </c>
      <c r="G73" s="163">
        <v>3247</v>
      </c>
      <c r="H73" s="163">
        <v>4008</v>
      </c>
      <c r="I73" s="163">
        <v>6723</v>
      </c>
      <c r="J73" s="165">
        <f t="shared" si="38"/>
        <v>0.67739520958083843</v>
      </c>
      <c r="K73" s="164">
        <f t="shared" si="35"/>
        <v>2.7706113292204151</v>
      </c>
      <c r="L73" s="162">
        <f t="shared" si="36"/>
        <v>2715</v>
      </c>
      <c r="M73" s="163">
        <f t="shared" si="37"/>
        <v>4940</v>
      </c>
      <c r="N73" s="164">
        <f t="shared" si="34"/>
        <v>1.2409895354844925E-3</v>
      </c>
    </row>
    <row r="74" spans="1:14" x14ac:dyDescent="0.25">
      <c r="A74" s="1"/>
      <c r="B74" s="162" t="s">
        <v>119</v>
      </c>
      <c r="C74" s="163">
        <v>2829</v>
      </c>
      <c r="D74" s="163">
        <v>2137</v>
      </c>
      <c r="E74" s="163">
        <v>1049</v>
      </c>
      <c r="F74" s="163">
        <v>3254</v>
      </c>
      <c r="G74" s="163">
        <v>3254</v>
      </c>
      <c r="H74" s="163">
        <v>2822</v>
      </c>
      <c r="I74" s="163">
        <v>4267</v>
      </c>
      <c r="J74" s="165">
        <f t="shared" si="38"/>
        <v>0.51204819277108427</v>
      </c>
      <c r="K74" s="164">
        <f t="shared" si="35"/>
        <v>0.9967243799719232</v>
      </c>
      <c r="L74" s="162">
        <f t="shared" si="36"/>
        <v>1445</v>
      </c>
      <c r="M74" s="163">
        <f t="shared" si="37"/>
        <v>2130</v>
      </c>
      <c r="N74" s="164">
        <f t="shared" si="34"/>
        <v>7.8763979591139823E-4</v>
      </c>
    </row>
    <row r="75" spans="1:14" x14ac:dyDescent="0.25">
      <c r="A75" s="1"/>
      <c r="B75" s="162" t="s">
        <v>128</v>
      </c>
      <c r="C75" s="163">
        <v>1156</v>
      </c>
      <c r="D75" s="163">
        <v>1797</v>
      </c>
      <c r="E75" s="163">
        <v>835</v>
      </c>
      <c r="F75" s="163">
        <v>1819</v>
      </c>
      <c r="G75" s="163">
        <v>1819</v>
      </c>
      <c r="H75" s="163">
        <v>4234</v>
      </c>
      <c r="I75" s="163">
        <v>3124</v>
      </c>
      <c r="J75" s="165">
        <f t="shared" si="38"/>
        <v>-0.26216343882853099</v>
      </c>
      <c r="K75" s="164">
        <f t="shared" si="35"/>
        <v>0.73845297718419589</v>
      </c>
      <c r="L75" s="162">
        <f t="shared" si="36"/>
        <v>-1110</v>
      </c>
      <c r="M75" s="163">
        <f t="shared" si="37"/>
        <v>1327</v>
      </c>
      <c r="N75" s="164">
        <f t="shared" si="34"/>
        <v>5.7665496189997841E-4</v>
      </c>
    </row>
    <row r="76" spans="1:14" x14ac:dyDescent="0.25">
      <c r="A76" s="161" t="s">
        <v>144</v>
      </c>
      <c r="B76" s="162" t="s">
        <v>131</v>
      </c>
      <c r="C76" s="163">
        <v>2184</v>
      </c>
      <c r="D76" s="163">
        <v>1872</v>
      </c>
      <c r="E76" s="163">
        <v>1047</v>
      </c>
      <c r="F76" s="163">
        <v>557</v>
      </c>
      <c r="G76" s="163">
        <v>557</v>
      </c>
      <c r="H76" s="163">
        <v>1200</v>
      </c>
      <c r="I76" s="163">
        <v>2268</v>
      </c>
      <c r="J76" s="165">
        <f t="shared" si="38"/>
        <v>0.8899999999999999</v>
      </c>
      <c r="K76" s="164">
        <f t="shared" si="35"/>
        <v>0.21153846153846145</v>
      </c>
      <c r="L76" s="162">
        <f t="shared" si="36"/>
        <v>1068</v>
      </c>
      <c r="M76" s="163">
        <f t="shared" si="37"/>
        <v>396</v>
      </c>
      <c r="N76" s="164">
        <f t="shared" si="34"/>
        <v>4.1864707221163605E-4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25843</v>
      </c>
      <c r="D77" s="169">
        <f t="shared" si="39"/>
        <v>23234</v>
      </c>
      <c r="E77" s="169">
        <f t="shared" si="39"/>
        <v>6442</v>
      </c>
      <c r="F77" s="169">
        <f t="shared" ref="F77" si="40">F69-SUM(F70:F76)</f>
        <v>31024</v>
      </c>
      <c r="G77" s="169">
        <f t="shared" si="39"/>
        <v>31024</v>
      </c>
      <c r="H77" s="169">
        <f t="shared" si="39"/>
        <v>45996</v>
      </c>
      <c r="I77" s="169">
        <f t="shared" si="39"/>
        <v>51219</v>
      </c>
      <c r="J77" s="171">
        <f t="shared" si="38"/>
        <v>0.11355335246543174</v>
      </c>
      <c r="K77" s="170">
        <f t="shared" si="35"/>
        <v>1.2044848067487304</v>
      </c>
      <c r="L77" s="168">
        <f>I77-H77</f>
        <v>5223</v>
      </c>
      <c r="M77" s="169">
        <f t="shared" si="37"/>
        <v>27985</v>
      </c>
      <c r="N77" s="170">
        <f t="shared" si="34"/>
        <v>9.4544463807794479E-3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822167</v>
      </c>
      <c r="D79" s="176">
        <v>786209</v>
      </c>
      <c r="E79" s="176">
        <v>242595</v>
      </c>
      <c r="F79" s="176">
        <v>677880</v>
      </c>
      <c r="G79" s="176">
        <v>677880</v>
      </c>
      <c r="H79" s="176">
        <v>780881</v>
      </c>
      <c r="I79" s="176">
        <v>898868</v>
      </c>
      <c r="J79" s="177">
        <f>IFERROR(I79/H79-1,"-")</f>
        <v>0.15109472506054056</v>
      </c>
      <c r="K79" s="177">
        <f>IFERROR(I79/D79-1,"-")</f>
        <v>0.14329395873107531</v>
      </c>
      <c r="L79" s="176">
        <f>I79-H79</f>
        <v>117987</v>
      </c>
      <c r="M79" s="176">
        <f>I79-D79</f>
        <v>112659</v>
      </c>
      <c r="N79" s="177">
        <f t="shared" ref="N79:N91" si="41">I79/I$9</f>
        <v>0.16592083620137957</v>
      </c>
    </row>
    <row r="80" spans="1:14" x14ac:dyDescent="0.25">
      <c r="A80" s="1" t="s">
        <v>96</v>
      </c>
      <c r="B80" s="157" t="s">
        <v>97</v>
      </c>
      <c r="C80" s="158">
        <v>358484</v>
      </c>
      <c r="D80" s="158">
        <v>348498</v>
      </c>
      <c r="E80" s="158">
        <v>97710</v>
      </c>
      <c r="F80" s="158">
        <v>331428</v>
      </c>
      <c r="G80" s="158">
        <v>331428</v>
      </c>
      <c r="H80" s="158">
        <v>340825</v>
      </c>
      <c r="I80" s="158">
        <v>368926</v>
      </c>
      <c r="J80" s="160">
        <f>IFERROR(I80/H80-1,"-")</f>
        <v>8.2449937651287275E-2</v>
      </c>
      <c r="K80" s="159">
        <f t="shared" ref="K80:K91" si="42">IFERROR(I80/D80-1,"-")</f>
        <v>5.8617266096218534E-2</v>
      </c>
      <c r="L80" s="157">
        <f t="shared" ref="L80:L90" si="43">I80-H80</f>
        <v>28101</v>
      </c>
      <c r="M80" s="158">
        <f t="shared" ref="M80:M91" si="44">I80-D80</f>
        <v>20428</v>
      </c>
      <c r="N80" s="159">
        <f t="shared" si="41"/>
        <v>6.8099554569113777E-2</v>
      </c>
    </row>
    <row r="81" spans="1:14" x14ac:dyDescent="0.25">
      <c r="A81" s="161" t="s">
        <v>103</v>
      </c>
      <c r="B81" s="162" t="s">
        <v>103</v>
      </c>
      <c r="C81" s="163">
        <v>87965</v>
      </c>
      <c r="D81" s="163">
        <v>65778</v>
      </c>
      <c r="E81" s="163">
        <v>21899</v>
      </c>
      <c r="F81" s="163">
        <v>90250</v>
      </c>
      <c r="G81" s="163">
        <v>90250</v>
      </c>
      <c r="H81" s="163">
        <v>87831</v>
      </c>
      <c r="I81" s="163">
        <v>99114</v>
      </c>
      <c r="J81" s="165">
        <f>IFERROR(I81/H81-1,"-")</f>
        <v>0.12846261570516115</v>
      </c>
      <c r="K81" s="164">
        <f t="shared" si="42"/>
        <v>0.50679558515005008</v>
      </c>
      <c r="L81" s="162">
        <f t="shared" si="43"/>
        <v>11283</v>
      </c>
      <c r="M81" s="163">
        <f t="shared" si="44"/>
        <v>33336</v>
      </c>
      <c r="N81" s="164">
        <f t="shared" si="41"/>
        <v>1.8295320068423323E-2</v>
      </c>
    </row>
    <row r="82" spans="1:14" x14ac:dyDescent="0.25">
      <c r="A82" s="161" t="s">
        <v>100</v>
      </c>
      <c r="B82" s="162" t="s">
        <v>100</v>
      </c>
      <c r="C82" s="163">
        <v>270519</v>
      </c>
      <c r="D82" s="163">
        <v>282720</v>
      </c>
      <c r="E82" s="163">
        <v>75811</v>
      </c>
      <c r="F82" s="163">
        <v>241178</v>
      </c>
      <c r="G82" s="163">
        <v>241178</v>
      </c>
      <c r="H82" s="163">
        <v>252994</v>
      </c>
      <c r="I82" s="163">
        <v>269812</v>
      </c>
      <c r="J82" s="165">
        <f>IFERROR(I82/H82-1,"-")</f>
        <v>6.6475884803592233E-2</v>
      </c>
      <c r="K82" s="164">
        <f t="shared" si="42"/>
        <v>-4.5656479909451098E-2</v>
      </c>
      <c r="L82" s="162">
        <f t="shared" si="43"/>
        <v>16818</v>
      </c>
      <c r="M82" s="163">
        <f t="shared" si="44"/>
        <v>-12908</v>
      </c>
      <c r="N82" s="164">
        <f t="shared" si="41"/>
        <v>4.9804234500690457E-2</v>
      </c>
    </row>
    <row r="83" spans="1:14" x14ac:dyDescent="0.25">
      <c r="A83" s="1"/>
      <c r="B83" s="157" t="s">
        <v>107</v>
      </c>
      <c r="C83" s="158">
        <v>463683</v>
      </c>
      <c r="D83" s="158">
        <v>437711</v>
      </c>
      <c r="E83" s="158">
        <v>144885</v>
      </c>
      <c r="F83" s="158">
        <v>346452</v>
      </c>
      <c r="G83" s="158">
        <v>346452</v>
      </c>
      <c r="H83" s="158">
        <v>440056</v>
      </c>
      <c r="I83" s="158">
        <v>529942</v>
      </c>
      <c r="J83" s="160">
        <f>IFERROR(I83/H83-1,"-")</f>
        <v>0.20426036686239923</v>
      </c>
      <c r="K83" s="159">
        <f t="shared" si="42"/>
        <v>0.21071209085446796</v>
      </c>
      <c r="L83" s="157">
        <f t="shared" si="43"/>
        <v>89886</v>
      </c>
      <c r="M83" s="158">
        <f t="shared" si="44"/>
        <v>92231</v>
      </c>
      <c r="N83" s="159">
        <f t="shared" si="41"/>
        <v>9.7821281632265805E-2</v>
      </c>
    </row>
    <row r="84" spans="1:14" s="56" customFormat="1" x14ac:dyDescent="0.25">
      <c r="B84" s="162" t="s">
        <v>110</v>
      </c>
      <c r="C84" s="163">
        <v>68452</v>
      </c>
      <c r="D84" s="163">
        <v>74915</v>
      </c>
      <c r="E84" s="163">
        <v>23648</v>
      </c>
      <c r="F84" s="163">
        <v>68876</v>
      </c>
      <c r="G84" s="163">
        <v>68876</v>
      </c>
      <c r="H84" s="163">
        <v>91920</v>
      </c>
      <c r="I84" s="163">
        <v>111305</v>
      </c>
      <c r="J84" s="165">
        <f t="shared" ref="J84:J91" si="45">IFERROR(I84/H84-1,"-")</f>
        <v>0.21088990426457799</v>
      </c>
      <c r="K84" s="164">
        <f t="shared" si="42"/>
        <v>0.48575051725288665</v>
      </c>
      <c r="L84" s="162">
        <f t="shared" si="43"/>
        <v>19385</v>
      </c>
      <c r="M84" s="163">
        <f t="shared" si="44"/>
        <v>36390</v>
      </c>
      <c r="N84" s="164">
        <f t="shared" si="41"/>
        <v>2.0545640375888956E-2</v>
      </c>
    </row>
    <row r="85" spans="1:14" s="56" customFormat="1" x14ac:dyDescent="0.25">
      <c r="B85" s="162" t="s">
        <v>113</v>
      </c>
      <c r="C85" s="163">
        <v>201328</v>
      </c>
      <c r="D85" s="163">
        <v>167682</v>
      </c>
      <c r="E85" s="163">
        <v>50548</v>
      </c>
      <c r="F85" s="163">
        <v>108547</v>
      </c>
      <c r="G85" s="163">
        <v>108547</v>
      </c>
      <c r="H85" s="163">
        <v>125339</v>
      </c>
      <c r="I85" s="163">
        <v>143407</v>
      </c>
      <c r="J85" s="165">
        <f t="shared" si="45"/>
        <v>0.14415305690966096</v>
      </c>
      <c r="K85" s="164">
        <f t="shared" si="42"/>
        <v>-0.1447680728998938</v>
      </c>
      <c r="L85" s="162">
        <f t="shared" si="43"/>
        <v>18068</v>
      </c>
      <c r="M85" s="163">
        <f t="shared" si="44"/>
        <v>-24275</v>
      </c>
      <c r="N85" s="164">
        <f t="shared" si="41"/>
        <v>2.647130541651415E-2</v>
      </c>
    </row>
    <row r="86" spans="1:14" x14ac:dyDescent="0.25">
      <c r="A86" s="1"/>
      <c r="B86" s="162" t="s">
        <v>116</v>
      </c>
      <c r="C86" s="163">
        <v>23990</v>
      </c>
      <c r="D86" s="163">
        <v>25481</v>
      </c>
      <c r="E86" s="163">
        <v>8631</v>
      </c>
      <c r="F86" s="163">
        <v>28991</v>
      </c>
      <c r="G86" s="163">
        <v>28991</v>
      </c>
      <c r="H86" s="163">
        <v>41106</v>
      </c>
      <c r="I86" s="163">
        <v>58887</v>
      </c>
      <c r="J86" s="165">
        <f t="shared" si="45"/>
        <v>0.43256458911107876</v>
      </c>
      <c r="K86" s="164">
        <f t="shared" si="42"/>
        <v>1.3110160511753857</v>
      </c>
      <c r="L86" s="162">
        <f t="shared" si="43"/>
        <v>17781</v>
      </c>
      <c r="M86" s="163">
        <f t="shared" si="44"/>
        <v>33406</v>
      </c>
      <c r="N86" s="164">
        <f t="shared" si="41"/>
        <v>1.0869872196352121E-2</v>
      </c>
    </row>
    <row r="87" spans="1:14" x14ac:dyDescent="0.25">
      <c r="A87" s="1"/>
      <c r="B87" s="162" t="s">
        <v>123</v>
      </c>
      <c r="C87" s="163">
        <v>12840</v>
      </c>
      <c r="D87" s="163">
        <v>9922</v>
      </c>
      <c r="E87" s="163">
        <v>2236</v>
      </c>
      <c r="F87" s="163">
        <v>10564</v>
      </c>
      <c r="G87" s="163">
        <v>10564</v>
      </c>
      <c r="H87" s="163">
        <v>12277</v>
      </c>
      <c r="I87" s="163">
        <v>18683</v>
      </c>
      <c r="J87" s="165">
        <f t="shared" si="45"/>
        <v>0.52178871059705134</v>
      </c>
      <c r="K87" s="164">
        <f t="shared" si="42"/>
        <v>0.88298730094738964</v>
      </c>
      <c r="L87" s="162">
        <f t="shared" si="43"/>
        <v>6406</v>
      </c>
      <c r="M87" s="163">
        <f t="shared" si="44"/>
        <v>8761</v>
      </c>
      <c r="N87" s="164">
        <f t="shared" si="41"/>
        <v>3.4486698633730143E-3</v>
      </c>
    </row>
    <row r="88" spans="1:14" x14ac:dyDescent="0.25">
      <c r="A88" s="1"/>
      <c r="B88" s="162" t="s">
        <v>119</v>
      </c>
      <c r="C88" s="163">
        <v>6972</v>
      </c>
      <c r="D88" s="163">
        <v>6649</v>
      </c>
      <c r="E88" s="163">
        <v>2296</v>
      </c>
      <c r="F88" s="163">
        <v>5401</v>
      </c>
      <c r="G88" s="163">
        <v>5401</v>
      </c>
      <c r="H88" s="163">
        <v>6642</v>
      </c>
      <c r="I88" s="163">
        <v>8741</v>
      </c>
      <c r="J88" s="165">
        <f t="shared" si="45"/>
        <v>0.31601927130382412</v>
      </c>
      <c r="K88" s="164">
        <f t="shared" si="42"/>
        <v>0.31463377951571658</v>
      </c>
      <c r="L88" s="162">
        <f t="shared" si="43"/>
        <v>2099</v>
      </c>
      <c r="M88" s="163">
        <f t="shared" si="44"/>
        <v>2092</v>
      </c>
      <c r="N88" s="164">
        <f t="shared" si="41"/>
        <v>1.6134894436516361E-3</v>
      </c>
    </row>
    <row r="89" spans="1:14" x14ac:dyDescent="0.25">
      <c r="A89" s="1"/>
      <c r="B89" s="162" t="s">
        <v>128</v>
      </c>
      <c r="C89" s="163">
        <v>6797</v>
      </c>
      <c r="D89" s="163">
        <v>8053</v>
      </c>
      <c r="E89" s="163">
        <v>4131</v>
      </c>
      <c r="F89" s="163">
        <v>6146</v>
      </c>
      <c r="G89" s="163">
        <v>6146</v>
      </c>
      <c r="H89" s="163">
        <v>7906</v>
      </c>
      <c r="I89" s="163">
        <v>7183</v>
      </c>
      <c r="J89" s="165">
        <f t="shared" si="45"/>
        <v>-9.1449532001011913E-2</v>
      </c>
      <c r="K89" s="164">
        <f t="shared" si="42"/>
        <v>-0.10803427294176082</v>
      </c>
      <c r="L89" s="162">
        <f t="shared" si="43"/>
        <v>-723</v>
      </c>
      <c r="M89" s="163">
        <f t="shared" si="44"/>
        <v>-870</v>
      </c>
      <c r="N89" s="164">
        <f t="shared" si="41"/>
        <v>1.3259003173263588E-3</v>
      </c>
    </row>
    <row r="90" spans="1:14" x14ac:dyDescent="0.25">
      <c r="A90" s="161" t="s">
        <v>144</v>
      </c>
      <c r="B90" s="162" t="s">
        <v>131</v>
      </c>
      <c r="C90" s="163">
        <v>12450</v>
      </c>
      <c r="D90" s="163">
        <v>11036</v>
      </c>
      <c r="E90" s="163">
        <v>6645</v>
      </c>
      <c r="F90" s="163">
        <v>5530</v>
      </c>
      <c r="G90" s="163">
        <v>5530</v>
      </c>
      <c r="H90" s="163">
        <v>8311</v>
      </c>
      <c r="I90" s="163">
        <v>8721</v>
      </c>
      <c r="J90" s="165">
        <f t="shared" si="45"/>
        <v>4.9332210323667525E-2</v>
      </c>
      <c r="K90" s="164">
        <f t="shared" si="42"/>
        <v>-0.20976803189561433</v>
      </c>
      <c r="L90" s="162">
        <f t="shared" si="43"/>
        <v>410</v>
      </c>
      <c r="M90" s="163">
        <f t="shared" si="44"/>
        <v>-2315</v>
      </c>
      <c r="N90" s="164">
        <f t="shared" si="41"/>
        <v>1.6097976705280767E-3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130854</v>
      </c>
      <c r="D91" s="169">
        <f t="shared" si="46"/>
        <v>133973</v>
      </c>
      <c r="E91" s="169">
        <f t="shared" si="46"/>
        <v>46750</v>
      </c>
      <c r="F91" s="169">
        <f t="shared" ref="F91" si="47">F83-SUM(F84:F90)</f>
        <v>112397</v>
      </c>
      <c r="G91" s="169">
        <f t="shared" si="46"/>
        <v>112397</v>
      </c>
      <c r="H91" s="169">
        <f t="shared" si="46"/>
        <v>146555</v>
      </c>
      <c r="I91" s="169">
        <f t="shared" si="46"/>
        <v>173015</v>
      </c>
      <c r="J91" s="171">
        <f t="shared" si="45"/>
        <v>0.18054655248882678</v>
      </c>
      <c r="K91" s="170">
        <f t="shared" si="42"/>
        <v>0.29141692729131985</v>
      </c>
      <c r="L91" s="168">
        <f>I91-H91</f>
        <v>26460</v>
      </c>
      <c r="M91" s="169">
        <f t="shared" si="44"/>
        <v>39042</v>
      </c>
      <c r="N91" s="170">
        <f t="shared" si="41"/>
        <v>3.1936606348631484E-2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45335</v>
      </c>
      <c r="D93" s="176">
        <v>46156</v>
      </c>
      <c r="E93" s="176">
        <v>20050</v>
      </c>
      <c r="F93" s="176">
        <v>43371</v>
      </c>
      <c r="G93" s="176">
        <v>43371</v>
      </c>
      <c r="H93" s="176">
        <v>50896</v>
      </c>
      <c r="I93" s="176">
        <v>49021</v>
      </c>
      <c r="J93" s="177">
        <f>IFERROR(I93/H93-1,"-")</f>
        <v>-3.6839830242062277E-2</v>
      </c>
      <c r="K93" s="177">
        <f>IFERROR(I93/D93-1,"-")</f>
        <v>6.2072103301845871E-2</v>
      </c>
      <c r="L93" s="176">
        <f>I93-H93</f>
        <v>-1875</v>
      </c>
      <c r="M93" s="176">
        <f>I93-D93</f>
        <v>2865</v>
      </c>
      <c r="N93" s="177">
        <f t="shared" ref="N93:N105" si="48">I93/I$9</f>
        <v>9.0487205145002702E-3</v>
      </c>
    </row>
    <row r="94" spans="1:14" x14ac:dyDescent="0.25">
      <c r="A94" s="1" t="s">
        <v>96</v>
      </c>
      <c r="B94" s="157" t="s">
        <v>97</v>
      </c>
      <c r="C94" s="158">
        <v>28399</v>
      </c>
      <c r="D94" s="158">
        <v>30224</v>
      </c>
      <c r="E94" s="158">
        <v>12772</v>
      </c>
      <c r="F94" s="158">
        <v>27906</v>
      </c>
      <c r="G94" s="158">
        <v>27906</v>
      </c>
      <c r="H94" s="158">
        <v>33566</v>
      </c>
      <c r="I94" s="158">
        <v>30089</v>
      </c>
      <c r="J94" s="160">
        <f>IFERROR(I94/H94-1,"-")</f>
        <v>-0.10358696299827208</v>
      </c>
      <c r="K94" s="159">
        <f t="shared" ref="K94:K105" si="49">IFERROR(I94/D94-1,"-")</f>
        <v>-4.4666490206458631E-3</v>
      </c>
      <c r="L94" s="157">
        <f t="shared" ref="L94:L104" si="50">I94-H94</f>
        <v>-3477</v>
      </c>
      <c r="M94" s="158">
        <f t="shared" ref="M94:M105" si="51">I94-D94</f>
        <v>-135</v>
      </c>
      <c r="N94" s="159">
        <f t="shared" si="48"/>
        <v>5.5540880757389407E-3</v>
      </c>
    </row>
    <row r="95" spans="1:14" x14ac:dyDescent="0.25">
      <c r="A95" s="161" t="s">
        <v>103</v>
      </c>
      <c r="B95" s="162" t="s">
        <v>103</v>
      </c>
      <c r="C95" s="163">
        <v>13711</v>
      </c>
      <c r="D95" s="163">
        <v>14872</v>
      </c>
      <c r="E95" s="163">
        <v>6657</v>
      </c>
      <c r="F95" s="163">
        <v>12883</v>
      </c>
      <c r="G95" s="163">
        <v>12883</v>
      </c>
      <c r="H95" s="163">
        <v>10385</v>
      </c>
      <c r="I95" s="163">
        <v>9276</v>
      </c>
      <c r="J95" s="165">
        <f>IFERROR(I95/H95-1,"-")</f>
        <v>-0.10678863745787193</v>
      </c>
      <c r="K95" s="164">
        <f t="shared" si="49"/>
        <v>-0.37627756858526085</v>
      </c>
      <c r="L95" s="162">
        <f t="shared" si="50"/>
        <v>-1109</v>
      </c>
      <c r="M95" s="163">
        <f t="shared" si="51"/>
        <v>-5596</v>
      </c>
      <c r="N95" s="164">
        <f t="shared" si="48"/>
        <v>1.7122443747068501E-3</v>
      </c>
    </row>
    <row r="96" spans="1:14" x14ac:dyDescent="0.25">
      <c r="A96" s="161" t="s">
        <v>100</v>
      </c>
      <c r="B96" s="162" t="s">
        <v>100</v>
      </c>
      <c r="C96" s="163">
        <v>14688</v>
      </c>
      <c r="D96" s="163">
        <v>15352</v>
      </c>
      <c r="E96" s="163">
        <v>6115</v>
      </c>
      <c r="F96" s="163">
        <v>15023</v>
      </c>
      <c r="G96" s="163">
        <v>15023</v>
      </c>
      <c r="H96" s="163">
        <v>23181</v>
      </c>
      <c r="I96" s="163">
        <v>20813</v>
      </c>
      <c r="J96" s="165">
        <f>IFERROR(I96/H96-1,"-")</f>
        <v>-0.10215262499460764</v>
      </c>
      <c r="K96" s="164">
        <f t="shared" si="49"/>
        <v>0.35571912454403343</v>
      </c>
      <c r="L96" s="162">
        <f t="shared" si="50"/>
        <v>-2368</v>
      </c>
      <c r="M96" s="163">
        <f t="shared" si="51"/>
        <v>5461</v>
      </c>
      <c r="N96" s="164">
        <f t="shared" si="48"/>
        <v>3.8418437010320906E-3</v>
      </c>
    </row>
    <row r="97" spans="1:14" x14ac:dyDescent="0.25">
      <c r="A97" s="1"/>
      <c r="B97" s="157" t="s">
        <v>107</v>
      </c>
      <c r="C97" s="158">
        <v>16936</v>
      </c>
      <c r="D97" s="158">
        <v>15932</v>
      </c>
      <c r="E97" s="158">
        <v>7278</v>
      </c>
      <c r="F97" s="158">
        <v>15465</v>
      </c>
      <c r="G97" s="158">
        <v>15465</v>
      </c>
      <c r="H97" s="158">
        <v>17330</v>
      </c>
      <c r="I97" s="158">
        <v>18932</v>
      </c>
      <c r="J97" s="160">
        <f>IFERROR(I97/H97-1,"-")</f>
        <v>9.2440854010386708E-2</v>
      </c>
      <c r="K97" s="159">
        <f t="shared" si="49"/>
        <v>0.18830027617373846</v>
      </c>
      <c r="L97" s="157">
        <f t="shared" si="50"/>
        <v>1602</v>
      </c>
      <c r="M97" s="158">
        <f t="shared" si="51"/>
        <v>3000</v>
      </c>
      <c r="N97" s="159">
        <f t="shared" si="48"/>
        <v>3.494632438761329E-3</v>
      </c>
    </row>
    <row r="98" spans="1:14" s="56" customFormat="1" x14ac:dyDescent="0.25">
      <c r="B98" s="162" t="s">
        <v>110</v>
      </c>
      <c r="C98" s="163">
        <v>1934</v>
      </c>
      <c r="D98" s="163">
        <v>2048</v>
      </c>
      <c r="E98" s="163">
        <v>1197</v>
      </c>
      <c r="F98" s="163">
        <v>2042</v>
      </c>
      <c r="G98" s="163">
        <v>2042</v>
      </c>
      <c r="H98" s="163">
        <v>2458</v>
      </c>
      <c r="I98" s="163">
        <v>2680</v>
      </c>
      <c r="J98" s="165">
        <f t="shared" ref="J98:J105" si="52">IFERROR(I98/H98-1,"-")</f>
        <v>9.0317331163547676E-2</v>
      </c>
      <c r="K98" s="164">
        <f t="shared" si="49"/>
        <v>0.30859375</v>
      </c>
      <c r="L98" s="162">
        <f t="shared" si="50"/>
        <v>222</v>
      </c>
      <c r="M98" s="163">
        <f t="shared" si="51"/>
        <v>632</v>
      </c>
      <c r="N98" s="164">
        <f t="shared" si="48"/>
        <v>4.9469759855695974E-4</v>
      </c>
    </row>
    <row r="99" spans="1:14" s="56" customFormat="1" x14ac:dyDescent="0.25">
      <c r="B99" s="162" t="s">
        <v>113</v>
      </c>
      <c r="C99" s="163">
        <v>4049</v>
      </c>
      <c r="D99" s="163">
        <v>3474</v>
      </c>
      <c r="E99" s="163">
        <v>1480</v>
      </c>
      <c r="F99" s="163">
        <v>3193</v>
      </c>
      <c r="G99" s="163">
        <v>3193</v>
      </c>
      <c r="H99" s="163">
        <v>3384</v>
      </c>
      <c r="I99" s="163">
        <v>3853</v>
      </c>
      <c r="J99" s="165">
        <f t="shared" si="52"/>
        <v>0.13859338061465731</v>
      </c>
      <c r="K99" s="164">
        <f t="shared" si="49"/>
        <v>0.10909614277489932</v>
      </c>
      <c r="L99" s="162">
        <f t="shared" si="50"/>
        <v>469</v>
      </c>
      <c r="M99" s="163">
        <f t="shared" si="51"/>
        <v>379</v>
      </c>
      <c r="N99" s="164">
        <f t="shared" si="48"/>
        <v>7.1122009225371859E-4</v>
      </c>
    </row>
    <row r="100" spans="1:14" x14ac:dyDescent="0.25">
      <c r="A100" s="1"/>
      <c r="B100" s="162" t="s">
        <v>116</v>
      </c>
      <c r="C100" s="163">
        <v>3672</v>
      </c>
      <c r="D100" s="163">
        <v>3285</v>
      </c>
      <c r="E100" s="163">
        <v>1719</v>
      </c>
      <c r="F100" s="163">
        <v>2901</v>
      </c>
      <c r="G100" s="163">
        <v>2901</v>
      </c>
      <c r="H100" s="163">
        <v>3219</v>
      </c>
      <c r="I100" s="163">
        <v>3187</v>
      </c>
      <c r="J100" s="165">
        <f t="shared" si="52"/>
        <v>-9.9409754582168164E-3</v>
      </c>
      <c r="K100" s="164">
        <f t="shared" si="49"/>
        <v>-2.9832572298325699E-2</v>
      </c>
      <c r="L100" s="162">
        <f t="shared" si="50"/>
        <v>-32</v>
      </c>
      <c r="M100" s="163">
        <f t="shared" si="51"/>
        <v>-98</v>
      </c>
      <c r="N100" s="164">
        <f t="shared" si="48"/>
        <v>5.8828404723919054E-4</v>
      </c>
    </row>
    <row r="101" spans="1:14" x14ac:dyDescent="0.25">
      <c r="A101" s="1"/>
      <c r="B101" s="162" t="s">
        <v>123</v>
      </c>
      <c r="C101" s="163">
        <v>479</v>
      </c>
      <c r="D101" s="163">
        <v>564</v>
      </c>
      <c r="E101" s="163">
        <v>301</v>
      </c>
      <c r="F101" s="163">
        <v>1054</v>
      </c>
      <c r="G101" s="163">
        <v>1054</v>
      </c>
      <c r="H101" s="163">
        <v>796</v>
      </c>
      <c r="I101" s="163">
        <v>865</v>
      </c>
      <c r="J101" s="165">
        <f t="shared" si="52"/>
        <v>8.668341708542715E-2</v>
      </c>
      <c r="K101" s="164">
        <f t="shared" si="49"/>
        <v>0.53368794326241131</v>
      </c>
      <c r="L101" s="162">
        <f t="shared" si="50"/>
        <v>69</v>
      </c>
      <c r="M101" s="163">
        <f t="shared" si="51"/>
        <v>301</v>
      </c>
      <c r="N101" s="164">
        <f t="shared" si="48"/>
        <v>1.596691875939441E-4</v>
      </c>
    </row>
    <row r="102" spans="1:14" x14ac:dyDescent="0.25">
      <c r="A102" s="1"/>
      <c r="B102" s="162" t="s">
        <v>119</v>
      </c>
      <c r="C102" s="163">
        <v>394</v>
      </c>
      <c r="D102" s="163">
        <v>419</v>
      </c>
      <c r="E102" s="163">
        <v>267</v>
      </c>
      <c r="F102" s="163">
        <v>600</v>
      </c>
      <c r="G102" s="163">
        <v>600</v>
      </c>
      <c r="H102" s="163">
        <v>496</v>
      </c>
      <c r="I102" s="163">
        <v>744</v>
      </c>
      <c r="J102" s="165">
        <f t="shared" si="52"/>
        <v>0.5</v>
      </c>
      <c r="K102" s="164">
        <f t="shared" si="49"/>
        <v>0.77565632458233891</v>
      </c>
      <c r="L102" s="162">
        <f t="shared" si="50"/>
        <v>248</v>
      </c>
      <c r="M102" s="163">
        <f t="shared" si="51"/>
        <v>325</v>
      </c>
      <c r="N102" s="164">
        <f t="shared" si="48"/>
        <v>1.3733396019640972E-4</v>
      </c>
    </row>
    <row r="103" spans="1:14" x14ac:dyDescent="0.25">
      <c r="A103" s="1"/>
      <c r="B103" s="162" t="s">
        <v>128</v>
      </c>
      <c r="C103" s="163">
        <v>107</v>
      </c>
      <c r="D103" s="163">
        <v>138</v>
      </c>
      <c r="E103" s="163">
        <v>127</v>
      </c>
      <c r="F103" s="163">
        <v>240</v>
      </c>
      <c r="G103" s="163">
        <v>240</v>
      </c>
      <c r="H103" s="163">
        <v>115</v>
      </c>
      <c r="I103" s="163">
        <v>202</v>
      </c>
      <c r="J103" s="165">
        <f t="shared" si="52"/>
        <v>0.75652173913043486</v>
      </c>
      <c r="K103" s="164">
        <f t="shared" si="49"/>
        <v>0.46376811594202905</v>
      </c>
      <c r="L103" s="162">
        <f t="shared" si="50"/>
        <v>87</v>
      </c>
      <c r="M103" s="163">
        <f t="shared" si="51"/>
        <v>64</v>
      </c>
      <c r="N103" s="164">
        <f t="shared" si="48"/>
        <v>3.7286908547949949E-5</v>
      </c>
    </row>
    <row r="104" spans="1:14" x14ac:dyDescent="0.25">
      <c r="A104" s="161" t="s">
        <v>144</v>
      </c>
      <c r="B104" s="162" t="s">
        <v>131</v>
      </c>
      <c r="C104" s="163">
        <v>277</v>
      </c>
      <c r="D104" s="163">
        <v>175</v>
      </c>
      <c r="E104" s="163">
        <v>79</v>
      </c>
      <c r="F104" s="163">
        <v>127</v>
      </c>
      <c r="G104" s="163">
        <v>127</v>
      </c>
      <c r="H104" s="163">
        <v>219</v>
      </c>
      <c r="I104" s="163">
        <v>350</v>
      </c>
      <c r="J104" s="165">
        <f t="shared" si="52"/>
        <v>0.59817351598173518</v>
      </c>
      <c r="K104" s="164">
        <f t="shared" si="49"/>
        <v>1</v>
      </c>
      <c r="L104" s="162">
        <f t="shared" si="50"/>
        <v>131</v>
      </c>
      <c r="M104" s="163">
        <f t="shared" si="51"/>
        <v>175</v>
      </c>
      <c r="N104" s="164">
        <f t="shared" si="48"/>
        <v>6.4606029662289522E-5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6024</v>
      </c>
      <c r="D105" s="169">
        <f t="shared" si="53"/>
        <v>5829</v>
      </c>
      <c r="E105" s="169">
        <f t="shared" si="53"/>
        <v>2108</v>
      </c>
      <c r="F105" s="169">
        <f t="shared" ref="F105" si="54">F97-SUM(F98:F104)</f>
        <v>5308</v>
      </c>
      <c r="G105" s="169">
        <f t="shared" si="53"/>
        <v>5308</v>
      </c>
      <c r="H105" s="169">
        <f t="shared" si="53"/>
        <v>6643</v>
      </c>
      <c r="I105" s="169">
        <f t="shared" si="53"/>
        <v>7051</v>
      </c>
      <c r="J105" s="171">
        <f t="shared" si="52"/>
        <v>6.1418034020773726E-2</v>
      </c>
      <c r="K105" s="170">
        <f t="shared" si="49"/>
        <v>0.20964144793274997</v>
      </c>
      <c r="L105" s="168">
        <f>I105-H105</f>
        <v>408</v>
      </c>
      <c r="M105" s="169">
        <f t="shared" si="51"/>
        <v>1222</v>
      </c>
      <c r="N105" s="170">
        <f t="shared" si="48"/>
        <v>1.3015346147108669E-3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147322</v>
      </c>
      <c r="D107" s="176">
        <v>143190</v>
      </c>
      <c r="E107" s="176">
        <v>74750</v>
      </c>
      <c r="F107" s="176">
        <v>194202</v>
      </c>
      <c r="G107" s="176">
        <v>194202</v>
      </c>
      <c r="H107" s="176">
        <v>243100</v>
      </c>
      <c r="I107" s="176">
        <v>236128</v>
      </c>
      <c r="J107" s="177">
        <f>IFERROR(I107/H107-1,"-")</f>
        <v>-2.8679555738379214E-2</v>
      </c>
      <c r="K107" s="177">
        <f>IFERROR(I107/D107-1,"-")</f>
        <v>0.64905370486765834</v>
      </c>
      <c r="L107" s="176">
        <f>I107-H107</f>
        <v>-6972</v>
      </c>
      <c r="M107" s="176">
        <f>I107-D107</f>
        <v>92938</v>
      </c>
      <c r="N107" s="177">
        <f t="shared" ref="N107:N119" si="55">I107/I$9</f>
        <v>4.3586550205991711E-2</v>
      </c>
    </row>
    <row r="108" spans="1:14" x14ac:dyDescent="0.25">
      <c r="A108" s="1" t="s">
        <v>96</v>
      </c>
      <c r="B108" s="157" t="s">
        <v>97</v>
      </c>
      <c r="C108" s="158">
        <v>30698</v>
      </c>
      <c r="D108" s="158">
        <v>29454</v>
      </c>
      <c r="E108" s="158">
        <v>29625</v>
      </c>
      <c r="F108" s="158">
        <v>46169</v>
      </c>
      <c r="G108" s="158">
        <v>46169</v>
      </c>
      <c r="H108" s="158">
        <v>53721</v>
      </c>
      <c r="I108" s="158">
        <v>49042</v>
      </c>
      <c r="J108" s="160">
        <f>IFERROR(I108/H108-1,"-")</f>
        <v>-8.7098155283781065E-2</v>
      </c>
      <c r="K108" s="159">
        <f t="shared" ref="K108:K119" si="56">IFERROR(I108/D108-1,"-")</f>
        <v>0.6650370068581517</v>
      </c>
      <c r="L108" s="157">
        <f t="shared" ref="L108:L118" si="57">I108-H108</f>
        <v>-4679</v>
      </c>
      <c r="M108" s="158">
        <f t="shared" ref="M108:M119" si="58">I108-D108</f>
        <v>19588</v>
      </c>
      <c r="N108" s="159">
        <f t="shared" si="55"/>
        <v>9.0525968762800064E-3</v>
      </c>
    </row>
    <row r="109" spans="1:14" x14ac:dyDescent="0.25">
      <c r="A109" s="161" t="s">
        <v>103</v>
      </c>
      <c r="B109" s="162" t="s">
        <v>103</v>
      </c>
      <c r="C109" s="163">
        <v>13874</v>
      </c>
      <c r="D109" s="163">
        <v>11302</v>
      </c>
      <c r="E109" s="163">
        <v>3001</v>
      </c>
      <c r="F109" s="163">
        <v>16191</v>
      </c>
      <c r="G109" s="163">
        <v>16191</v>
      </c>
      <c r="H109" s="163">
        <v>19192</v>
      </c>
      <c r="I109" s="163">
        <v>15997</v>
      </c>
      <c r="J109" s="165">
        <f>IFERROR(I109/H109-1,"-")</f>
        <v>-0.16647561483951645</v>
      </c>
      <c r="K109" s="164">
        <f t="shared" si="56"/>
        <v>0.41541320120332692</v>
      </c>
      <c r="L109" s="162">
        <f t="shared" si="57"/>
        <v>-3195</v>
      </c>
      <c r="M109" s="163">
        <f t="shared" si="58"/>
        <v>4695</v>
      </c>
      <c r="N109" s="164">
        <f t="shared" si="55"/>
        <v>2.952864732878987E-3</v>
      </c>
    </row>
    <row r="110" spans="1:14" x14ac:dyDescent="0.25">
      <c r="A110" s="161" t="s">
        <v>100</v>
      </c>
      <c r="B110" s="162" t="s">
        <v>100</v>
      </c>
      <c r="C110" s="163">
        <v>16824</v>
      </c>
      <c r="D110" s="163">
        <v>18152</v>
      </c>
      <c r="E110" s="163">
        <v>26624</v>
      </c>
      <c r="F110" s="163">
        <v>29978</v>
      </c>
      <c r="G110" s="163">
        <v>29978</v>
      </c>
      <c r="H110" s="163">
        <v>34529</v>
      </c>
      <c r="I110" s="163">
        <v>33045</v>
      </c>
      <c r="J110" s="165">
        <f>IFERROR(I110/H110-1,"-")</f>
        <v>-4.2978366011178992E-2</v>
      </c>
      <c r="K110" s="164">
        <f t="shared" si="56"/>
        <v>0.8204605553107096</v>
      </c>
      <c r="L110" s="162">
        <f t="shared" si="57"/>
        <v>-1484</v>
      </c>
      <c r="M110" s="163">
        <f t="shared" si="58"/>
        <v>14893</v>
      </c>
      <c r="N110" s="164">
        <f t="shared" si="55"/>
        <v>6.0997321434010203E-3</v>
      </c>
    </row>
    <row r="111" spans="1:14" x14ac:dyDescent="0.25">
      <c r="A111" s="1"/>
      <c r="B111" s="157" t="s">
        <v>107</v>
      </c>
      <c r="C111" s="158">
        <v>116624</v>
      </c>
      <c r="D111" s="158">
        <v>113736</v>
      </c>
      <c r="E111" s="158">
        <v>45125</v>
      </c>
      <c r="F111" s="158">
        <v>148033</v>
      </c>
      <c r="G111" s="158">
        <v>148033</v>
      </c>
      <c r="H111" s="158">
        <v>189379</v>
      </c>
      <c r="I111" s="158">
        <v>187086</v>
      </c>
      <c r="J111" s="160">
        <f>IFERROR(I111/H111-1,"-")</f>
        <v>-1.210799507865179E-2</v>
      </c>
      <c r="K111" s="159">
        <f t="shared" si="56"/>
        <v>0.64491453893226414</v>
      </c>
      <c r="L111" s="157">
        <f t="shared" si="57"/>
        <v>-2293</v>
      </c>
      <c r="M111" s="158">
        <f t="shared" si="58"/>
        <v>73350</v>
      </c>
      <c r="N111" s="159">
        <f t="shared" si="55"/>
        <v>3.4533953329711702E-2</v>
      </c>
    </row>
    <row r="112" spans="1:14" s="56" customFormat="1" x14ac:dyDescent="0.25">
      <c r="B112" s="162" t="s">
        <v>110</v>
      </c>
      <c r="C112" s="163">
        <v>64354</v>
      </c>
      <c r="D112" s="163">
        <v>62508</v>
      </c>
      <c r="E112" s="163">
        <v>23181</v>
      </c>
      <c r="F112" s="163">
        <v>90425</v>
      </c>
      <c r="G112" s="163">
        <v>90425</v>
      </c>
      <c r="H112" s="163">
        <v>124677</v>
      </c>
      <c r="I112" s="163">
        <v>116530</v>
      </c>
      <c r="J112" s="165">
        <f t="shared" ref="J112:J119" si="59">IFERROR(I112/H112-1,"-")</f>
        <v>-6.5344851095230028E-2</v>
      </c>
      <c r="K112" s="164">
        <f t="shared" si="56"/>
        <v>0.86424137710373072</v>
      </c>
      <c r="L112" s="162">
        <f t="shared" si="57"/>
        <v>-8147</v>
      </c>
      <c r="M112" s="163">
        <f t="shared" si="58"/>
        <v>54022</v>
      </c>
      <c r="N112" s="164">
        <f t="shared" si="55"/>
        <v>2.1510116104418848E-2</v>
      </c>
    </row>
    <row r="113" spans="1:14" s="56" customFormat="1" x14ac:dyDescent="0.25">
      <c r="B113" s="162" t="s">
        <v>113</v>
      </c>
      <c r="C113" s="163">
        <v>13067</v>
      </c>
      <c r="D113" s="163">
        <v>9745</v>
      </c>
      <c r="E113" s="163">
        <v>3025</v>
      </c>
      <c r="F113" s="163">
        <v>6017</v>
      </c>
      <c r="G113" s="163">
        <v>6017</v>
      </c>
      <c r="H113" s="163">
        <v>8025</v>
      </c>
      <c r="I113" s="163">
        <v>7870</v>
      </c>
      <c r="J113" s="165">
        <f t="shared" si="59"/>
        <v>-1.9314641744548333E-2</v>
      </c>
      <c r="K113" s="164">
        <f t="shared" si="56"/>
        <v>-0.19240636223704466</v>
      </c>
      <c r="L113" s="162">
        <f t="shared" si="57"/>
        <v>-155</v>
      </c>
      <c r="M113" s="163">
        <f t="shared" si="58"/>
        <v>-1875</v>
      </c>
      <c r="N113" s="164">
        <f t="shared" si="55"/>
        <v>1.4527127241206242E-3</v>
      </c>
    </row>
    <row r="114" spans="1:14" x14ac:dyDescent="0.25">
      <c r="A114" s="1"/>
      <c r="B114" s="162" t="s">
        <v>116</v>
      </c>
      <c r="C114" s="163">
        <v>13857</v>
      </c>
      <c r="D114" s="163">
        <v>13157</v>
      </c>
      <c r="E114" s="163">
        <v>2561</v>
      </c>
      <c r="F114" s="163">
        <v>9420</v>
      </c>
      <c r="G114" s="163">
        <v>9420</v>
      </c>
      <c r="H114" s="163">
        <v>13195</v>
      </c>
      <c r="I114" s="163">
        <v>13720</v>
      </c>
      <c r="J114" s="165">
        <f t="shared" si="59"/>
        <v>3.9787798408488007E-2</v>
      </c>
      <c r="K114" s="164">
        <f t="shared" si="56"/>
        <v>4.2790909781865061E-2</v>
      </c>
      <c r="L114" s="162">
        <f t="shared" si="57"/>
        <v>525</v>
      </c>
      <c r="M114" s="163">
        <f t="shared" si="58"/>
        <v>563</v>
      </c>
      <c r="N114" s="164">
        <f t="shared" si="55"/>
        <v>2.5325563627617491E-3</v>
      </c>
    </row>
    <row r="115" spans="1:14" x14ac:dyDescent="0.25">
      <c r="A115" s="1"/>
      <c r="B115" s="162" t="s">
        <v>123</v>
      </c>
      <c r="C115" s="163">
        <v>2339</v>
      </c>
      <c r="D115" s="163">
        <v>2661</v>
      </c>
      <c r="E115" s="163">
        <v>1229</v>
      </c>
      <c r="F115" s="163">
        <v>5965</v>
      </c>
      <c r="G115" s="163">
        <v>5965</v>
      </c>
      <c r="H115" s="163">
        <v>6341</v>
      </c>
      <c r="I115" s="163">
        <v>6110</v>
      </c>
      <c r="J115" s="165">
        <f t="shared" si="59"/>
        <v>-3.6429585238921258E-2</v>
      </c>
      <c r="K115" s="164">
        <f t="shared" si="56"/>
        <v>1.2961292747087563</v>
      </c>
      <c r="L115" s="162">
        <f t="shared" si="57"/>
        <v>-231</v>
      </c>
      <c r="M115" s="163">
        <f t="shared" si="58"/>
        <v>3449</v>
      </c>
      <c r="N115" s="164">
        <f t="shared" si="55"/>
        <v>1.1278366892473969E-3</v>
      </c>
    </row>
    <row r="116" spans="1:14" x14ac:dyDescent="0.25">
      <c r="A116" s="1"/>
      <c r="B116" s="162" t="s">
        <v>119</v>
      </c>
      <c r="C116" s="163">
        <v>3694</v>
      </c>
      <c r="D116" s="163">
        <v>3843</v>
      </c>
      <c r="E116" s="163">
        <v>3033</v>
      </c>
      <c r="F116" s="163">
        <v>5325</v>
      </c>
      <c r="G116" s="163">
        <v>5325</v>
      </c>
      <c r="H116" s="163">
        <v>5187</v>
      </c>
      <c r="I116" s="163">
        <v>4991</v>
      </c>
      <c r="J116" s="165">
        <f t="shared" si="59"/>
        <v>-3.7786774628879916E-2</v>
      </c>
      <c r="K116" s="164">
        <f t="shared" si="56"/>
        <v>0.29872495446265934</v>
      </c>
      <c r="L116" s="162">
        <f t="shared" si="57"/>
        <v>-196</v>
      </c>
      <c r="M116" s="163">
        <f t="shared" si="58"/>
        <v>1148</v>
      </c>
      <c r="N116" s="164">
        <f t="shared" si="55"/>
        <v>9.212819829842485E-4</v>
      </c>
    </row>
    <row r="117" spans="1:14" x14ac:dyDescent="0.25">
      <c r="A117" s="1"/>
      <c r="B117" s="162" t="s">
        <v>128</v>
      </c>
      <c r="C117" s="163">
        <v>652</v>
      </c>
      <c r="D117" s="163">
        <v>688</v>
      </c>
      <c r="E117" s="163">
        <v>459</v>
      </c>
      <c r="F117" s="163">
        <v>1046</v>
      </c>
      <c r="G117" s="163">
        <v>1046</v>
      </c>
      <c r="H117" s="163">
        <v>1149</v>
      </c>
      <c r="I117" s="163">
        <v>1291</v>
      </c>
      <c r="J117" s="165">
        <f t="shared" si="59"/>
        <v>0.12358572671888601</v>
      </c>
      <c r="K117" s="164">
        <f t="shared" si="56"/>
        <v>0.87645348837209291</v>
      </c>
      <c r="L117" s="162">
        <f t="shared" si="57"/>
        <v>142</v>
      </c>
      <c r="M117" s="163">
        <f t="shared" si="58"/>
        <v>603</v>
      </c>
      <c r="N117" s="164">
        <f t="shared" si="55"/>
        <v>2.3830395512575934E-4</v>
      </c>
    </row>
    <row r="118" spans="1:14" x14ac:dyDescent="0.25">
      <c r="A118" s="161" t="s">
        <v>144</v>
      </c>
      <c r="B118" s="162" t="s">
        <v>131</v>
      </c>
      <c r="C118" s="163">
        <v>1541</v>
      </c>
      <c r="D118" s="163">
        <v>1246</v>
      </c>
      <c r="E118" s="163">
        <v>1176</v>
      </c>
      <c r="F118" s="163">
        <v>924</v>
      </c>
      <c r="G118" s="163">
        <v>924</v>
      </c>
      <c r="H118" s="163">
        <v>679</v>
      </c>
      <c r="I118" s="163">
        <v>1495</v>
      </c>
      <c r="J118" s="165">
        <f t="shared" si="59"/>
        <v>1.2017673048600885</v>
      </c>
      <c r="K118" s="164">
        <f t="shared" si="56"/>
        <v>0.19983948635634019</v>
      </c>
      <c r="L118" s="162">
        <f t="shared" si="57"/>
        <v>816</v>
      </c>
      <c r="M118" s="163">
        <f t="shared" si="58"/>
        <v>249</v>
      </c>
      <c r="N118" s="164">
        <f t="shared" si="55"/>
        <v>2.7596004098606524E-4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17120</v>
      </c>
      <c r="D119" s="169">
        <f t="shared" si="60"/>
        <v>19888</v>
      </c>
      <c r="E119" s="169">
        <f t="shared" si="60"/>
        <v>10461</v>
      </c>
      <c r="F119" s="169">
        <f t="shared" ref="F119" si="61">F111-SUM(F112:F118)</f>
        <v>28911</v>
      </c>
      <c r="G119" s="169">
        <f t="shared" si="60"/>
        <v>28911</v>
      </c>
      <c r="H119" s="169">
        <f t="shared" si="60"/>
        <v>30126</v>
      </c>
      <c r="I119" s="169">
        <f t="shared" si="60"/>
        <v>35079</v>
      </c>
      <c r="J119" s="171">
        <f t="shared" si="59"/>
        <v>0.16440948018323054</v>
      </c>
      <c r="K119" s="170">
        <f t="shared" si="56"/>
        <v>0.76382743362831862</v>
      </c>
      <c r="L119" s="168">
        <f>I119-H119</f>
        <v>4953</v>
      </c>
      <c r="M119" s="169">
        <f t="shared" si="58"/>
        <v>15191</v>
      </c>
      <c r="N119" s="170">
        <f t="shared" si="55"/>
        <v>6.475185470067011E-3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197818</v>
      </c>
      <c r="D121" s="176">
        <v>185319</v>
      </c>
      <c r="E121" s="176">
        <v>80046</v>
      </c>
      <c r="F121" s="176">
        <v>187790</v>
      </c>
      <c r="G121" s="176">
        <v>187790</v>
      </c>
      <c r="H121" s="176">
        <v>203344</v>
      </c>
      <c r="I121" s="176">
        <v>209772</v>
      </c>
      <c r="J121" s="177">
        <f>IFERROR(I121/H121-1,"-")</f>
        <v>3.1611456448186415E-2</v>
      </c>
      <c r="K121" s="177">
        <f>IFERROR(I121/D121-1,"-")</f>
        <v>0.13195085231411774</v>
      </c>
      <c r="L121" s="176">
        <f>I121-H121</f>
        <v>6428</v>
      </c>
      <c r="M121" s="176">
        <f>I121-D121</f>
        <v>24453</v>
      </c>
      <c r="N121" s="177">
        <f t="shared" ref="N121:N133" si="62">I121/I$9</f>
        <v>3.872153158376513E-2</v>
      </c>
    </row>
    <row r="122" spans="1:14" x14ac:dyDescent="0.25">
      <c r="A122" s="1" t="s">
        <v>96</v>
      </c>
      <c r="B122" s="157" t="s">
        <v>97</v>
      </c>
      <c r="C122" s="158">
        <v>116321</v>
      </c>
      <c r="D122" s="158">
        <v>101153</v>
      </c>
      <c r="E122" s="158">
        <v>44623</v>
      </c>
      <c r="F122" s="158">
        <v>113642</v>
      </c>
      <c r="G122" s="158">
        <v>113642</v>
      </c>
      <c r="H122" s="158">
        <v>126216</v>
      </c>
      <c r="I122" s="158">
        <v>132125</v>
      </c>
      <c r="J122" s="160">
        <f>IFERROR(I122/H122-1,"-")</f>
        <v>4.6816568422387128E-2</v>
      </c>
      <c r="K122" s="159">
        <f t="shared" ref="K122:K133" si="63">IFERROR(I122/D122-1,"-")</f>
        <v>0.30618963352545148</v>
      </c>
      <c r="L122" s="157">
        <f t="shared" ref="L122:L132" si="64">I122-H122</f>
        <v>5909</v>
      </c>
      <c r="M122" s="158">
        <f t="shared" ref="M122:M133" si="65">I122-D122</f>
        <v>30972</v>
      </c>
      <c r="N122" s="159">
        <f t="shared" si="62"/>
        <v>2.4388776197514291E-2</v>
      </c>
    </row>
    <row r="123" spans="1:14" x14ac:dyDescent="0.25">
      <c r="A123" s="161" t="s">
        <v>103</v>
      </c>
      <c r="B123" s="162" t="s">
        <v>103</v>
      </c>
      <c r="C123" s="163">
        <v>64858</v>
      </c>
      <c r="D123" s="163">
        <v>50967</v>
      </c>
      <c r="E123" s="163">
        <v>20055</v>
      </c>
      <c r="F123" s="163">
        <v>58791</v>
      </c>
      <c r="G123" s="163">
        <v>58791</v>
      </c>
      <c r="H123" s="163">
        <v>57284</v>
      </c>
      <c r="I123" s="163">
        <v>63881</v>
      </c>
      <c r="J123" s="165">
        <f>IFERROR(I123/H123-1,"-")</f>
        <v>0.11516304727323501</v>
      </c>
      <c r="K123" s="164">
        <f t="shared" si="63"/>
        <v>0.25337963780485406</v>
      </c>
      <c r="L123" s="162">
        <f t="shared" si="64"/>
        <v>6597</v>
      </c>
      <c r="M123" s="163">
        <f t="shared" si="65"/>
        <v>12914</v>
      </c>
      <c r="N123" s="164">
        <f t="shared" si="62"/>
        <v>1.1791707945304904E-2</v>
      </c>
    </row>
    <row r="124" spans="1:14" x14ac:dyDescent="0.25">
      <c r="A124" s="161" t="s">
        <v>100</v>
      </c>
      <c r="B124" s="162" t="s">
        <v>100</v>
      </c>
      <c r="C124" s="163">
        <v>51463</v>
      </c>
      <c r="D124" s="163">
        <v>50186</v>
      </c>
      <c r="E124" s="163">
        <v>24568</v>
      </c>
      <c r="F124" s="163">
        <v>54851</v>
      </c>
      <c r="G124" s="163">
        <v>54851</v>
      </c>
      <c r="H124" s="163">
        <v>68932</v>
      </c>
      <c r="I124" s="163">
        <v>68244</v>
      </c>
      <c r="J124" s="165">
        <f>IFERROR(I124/H124-1,"-")</f>
        <v>-9.9808506934370156E-3</v>
      </c>
      <c r="K124" s="164">
        <f t="shared" si="63"/>
        <v>0.35982146415334948</v>
      </c>
      <c r="L124" s="162">
        <f t="shared" si="64"/>
        <v>-688</v>
      </c>
      <c r="M124" s="163">
        <f t="shared" si="65"/>
        <v>18058</v>
      </c>
      <c r="N124" s="164">
        <f t="shared" si="62"/>
        <v>1.2597068252209388E-2</v>
      </c>
    </row>
    <row r="125" spans="1:14" x14ac:dyDescent="0.25">
      <c r="A125" s="1"/>
      <c r="B125" s="157" t="s">
        <v>107</v>
      </c>
      <c r="C125" s="158">
        <v>81497</v>
      </c>
      <c r="D125" s="158">
        <v>84166</v>
      </c>
      <c r="E125" s="158">
        <v>35423</v>
      </c>
      <c r="F125" s="158">
        <v>74148</v>
      </c>
      <c r="G125" s="158">
        <v>74148</v>
      </c>
      <c r="H125" s="158">
        <v>77128</v>
      </c>
      <c r="I125" s="158">
        <v>77647</v>
      </c>
      <c r="J125" s="160">
        <f>IFERROR(I125/H125-1,"-")</f>
        <v>6.729073747536507E-3</v>
      </c>
      <c r="K125" s="159">
        <f t="shared" si="63"/>
        <v>-7.7454078844188867E-2</v>
      </c>
      <c r="L125" s="157">
        <f t="shared" si="64"/>
        <v>519</v>
      </c>
      <c r="M125" s="158">
        <f t="shared" si="65"/>
        <v>-6519</v>
      </c>
      <c r="N125" s="159">
        <f t="shared" si="62"/>
        <v>1.4332755386250839E-2</v>
      </c>
    </row>
    <row r="126" spans="1:14" s="56" customFormat="1" x14ac:dyDescent="0.25">
      <c r="B126" s="162" t="s">
        <v>110</v>
      </c>
      <c r="C126" s="163">
        <v>10499</v>
      </c>
      <c r="D126" s="163">
        <v>8922</v>
      </c>
      <c r="E126" s="163">
        <v>3445</v>
      </c>
      <c r="F126" s="163">
        <v>8307</v>
      </c>
      <c r="G126" s="163">
        <v>8307</v>
      </c>
      <c r="H126" s="163">
        <v>10172</v>
      </c>
      <c r="I126" s="163">
        <v>9158</v>
      </c>
      <c r="J126" s="165">
        <f t="shared" ref="J126:J133" si="66">IFERROR(I126/H126-1,"-")</f>
        <v>-9.9685410931970142E-2</v>
      </c>
      <c r="K126" s="164">
        <f t="shared" si="63"/>
        <v>2.6451468280654478E-2</v>
      </c>
      <c r="L126" s="162">
        <f t="shared" si="64"/>
        <v>-1014</v>
      </c>
      <c r="M126" s="163">
        <f t="shared" si="65"/>
        <v>236</v>
      </c>
      <c r="N126" s="164">
        <f t="shared" si="62"/>
        <v>1.6904629132778496E-3</v>
      </c>
    </row>
    <row r="127" spans="1:14" s="56" customFormat="1" x14ac:dyDescent="0.25">
      <c r="B127" s="162" t="s">
        <v>113</v>
      </c>
      <c r="C127" s="163">
        <v>9222</v>
      </c>
      <c r="D127" s="163">
        <v>8007</v>
      </c>
      <c r="E127" s="163">
        <v>3648</v>
      </c>
      <c r="F127" s="163">
        <v>8165</v>
      </c>
      <c r="G127" s="163">
        <v>8165</v>
      </c>
      <c r="H127" s="163">
        <v>10909</v>
      </c>
      <c r="I127" s="163">
        <v>10490</v>
      </c>
      <c r="J127" s="165">
        <f t="shared" si="66"/>
        <v>-3.8408653405445081E-2</v>
      </c>
      <c r="K127" s="164">
        <f t="shared" si="63"/>
        <v>0.31010365929811412</v>
      </c>
      <c r="L127" s="162">
        <f t="shared" si="64"/>
        <v>-419</v>
      </c>
      <c r="M127" s="163">
        <f t="shared" si="65"/>
        <v>2483</v>
      </c>
      <c r="N127" s="164">
        <f t="shared" si="62"/>
        <v>1.9363350033069057E-3</v>
      </c>
    </row>
    <row r="128" spans="1:14" x14ac:dyDescent="0.25">
      <c r="A128" s="1"/>
      <c r="B128" s="162" t="s">
        <v>116</v>
      </c>
      <c r="C128" s="163">
        <v>5794</v>
      </c>
      <c r="D128" s="163">
        <v>5944</v>
      </c>
      <c r="E128" s="163">
        <v>2556</v>
      </c>
      <c r="F128" s="163">
        <v>6960</v>
      </c>
      <c r="G128" s="163">
        <v>6960</v>
      </c>
      <c r="H128" s="163">
        <v>7511</v>
      </c>
      <c r="I128" s="163">
        <v>7375</v>
      </c>
      <c r="J128" s="165">
        <f t="shared" si="66"/>
        <v>-1.8106776727466412E-2</v>
      </c>
      <c r="K128" s="164">
        <f t="shared" si="63"/>
        <v>0.24074697173620452</v>
      </c>
      <c r="L128" s="162">
        <f t="shared" si="64"/>
        <v>-136</v>
      </c>
      <c r="M128" s="163">
        <f t="shared" si="65"/>
        <v>1431</v>
      </c>
      <c r="N128" s="164">
        <f t="shared" si="62"/>
        <v>1.3613413393125291E-3</v>
      </c>
    </row>
    <row r="129" spans="1:14" x14ac:dyDescent="0.25">
      <c r="A129" s="1"/>
      <c r="B129" s="162" t="s">
        <v>123</v>
      </c>
      <c r="C129" s="163">
        <v>1409</v>
      </c>
      <c r="D129" s="163">
        <v>1408</v>
      </c>
      <c r="E129" s="163">
        <v>658</v>
      </c>
      <c r="F129" s="163">
        <v>2080</v>
      </c>
      <c r="G129" s="163">
        <v>2080</v>
      </c>
      <c r="H129" s="163">
        <v>2175</v>
      </c>
      <c r="I129" s="163">
        <v>1944</v>
      </c>
      <c r="J129" s="165">
        <f t="shared" si="66"/>
        <v>-0.10620689655172411</v>
      </c>
      <c r="K129" s="164">
        <f t="shared" si="63"/>
        <v>0.38068181818181812</v>
      </c>
      <c r="L129" s="162">
        <f t="shared" si="64"/>
        <v>-231</v>
      </c>
      <c r="M129" s="163">
        <f t="shared" si="65"/>
        <v>536</v>
      </c>
      <c r="N129" s="164">
        <f t="shared" si="62"/>
        <v>3.5884034760997376E-4</v>
      </c>
    </row>
    <row r="130" spans="1:14" x14ac:dyDescent="0.25">
      <c r="A130" s="1"/>
      <c r="B130" s="162" t="s">
        <v>119</v>
      </c>
      <c r="C130" s="163">
        <v>1544</v>
      </c>
      <c r="D130" s="163">
        <v>1205</v>
      </c>
      <c r="E130" s="163">
        <v>658</v>
      </c>
      <c r="F130" s="163">
        <v>1474</v>
      </c>
      <c r="G130" s="163">
        <v>1474</v>
      </c>
      <c r="H130" s="163">
        <v>1524</v>
      </c>
      <c r="I130" s="163">
        <v>1629</v>
      </c>
      <c r="J130" s="165">
        <f t="shared" si="66"/>
        <v>6.889763779527569E-2</v>
      </c>
      <c r="K130" s="164">
        <f t="shared" si="63"/>
        <v>0.35186721991701253</v>
      </c>
      <c r="L130" s="162">
        <f t="shared" si="64"/>
        <v>105</v>
      </c>
      <c r="M130" s="163">
        <f t="shared" si="65"/>
        <v>424</v>
      </c>
      <c r="N130" s="164">
        <f t="shared" si="62"/>
        <v>3.0069492091391322E-4</v>
      </c>
    </row>
    <row r="131" spans="1:14" x14ac:dyDescent="0.25">
      <c r="A131" s="1"/>
      <c r="B131" s="162" t="s">
        <v>128</v>
      </c>
      <c r="C131" s="163">
        <v>1230</v>
      </c>
      <c r="D131" s="163">
        <v>1315</v>
      </c>
      <c r="E131" s="163">
        <v>695</v>
      </c>
      <c r="F131" s="163">
        <v>848</v>
      </c>
      <c r="G131" s="163">
        <v>848</v>
      </c>
      <c r="H131" s="163">
        <v>1030</v>
      </c>
      <c r="I131" s="163">
        <v>1142</v>
      </c>
      <c r="J131" s="165">
        <f t="shared" si="66"/>
        <v>0.10873786407766994</v>
      </c>
      <c r="K131" s="164">
        <f t="shared" si="63"/>
        <v>-0.13155893536121677</v>
      </c>
      <c r="L131" s="162">
        <f t="shared" si="64"/>
        <v>112</v>
      </c>
      <c r="M131" s="163">
        <f t="shared" si="65"/>
        <v>-173</v>
      </c>
      <c r="N131" s="164">
        <f t="shared" si="62"/>
        <v>2.1080024535524179E-4</v>
      </c>
    </row>
    <row r="132" spans="1:14" x14ac:dyDescent="0.25">
      <c r="A132" s="161" t="s">
        <v>144</v>
      </c>
      <c r="B132" s="162" t="s">
        <v>131</v>
      </c>
      <c r="C132" s="163">
        <v>2361</v>
      </c>
      <c r="D132" s="163">
        <v>2013</v>
      </c>
      <c r="E132" s="163">
        <v>1083</v>
      </c>
      <c r="F132" s="163">
        <v>1320</v>
      </c>
      <c r="G132" s="163">
        <v>1320</v>
      </c>
      <c r="H132" s="163">
        <v>1881</v>
      </c>
      <c r="I132" s="163">
        <v>1771</v>
      </c>
      <c r="J132" s="165">
        <f t="shared" si="66"/>
        <v>-5.8479532163742687E-2</v>
      </c>
      <c r="K132" s="164">
        <f t="shared" si="63"/>
        <v>-0.1202185792349727</v>
      </c>
      <c r="L132" s="162">
        <f t="shared" si="64"/>
        <v>-110</v>
      </c>
      <c r="M132" s="163">
        <f t="shared" si="65"/>
        <v>-242</v>
      </c>
      <c r="N132" s="164">
        <f t="shared" si="62"/>
        <v>3.2690651009118497E-4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49438</v>
      </c>
      <c r="D133" s="169">
        <f t="shared" si="67"/>
        <v>55352</v>
      </c>
      <c r="E133" s="169">
        <f t="shared" si="67"/>
        <v>22680</v>
      </c>
      <c r="F133" s="169">
        <f t="shared" ref="F133" si="68">F125-SUM(F126:F132)</f>
        <v>44994</v>
      </c>
      <c r="G133" s="169">
        <f t="shared" si="67"/>
        <v>44994</v>
      </c>
      <c r="H133" s="169">
        <f t="shared" si="67"/>
        <v>41926</v>
      </c>
      <c r="I133" s="169">
        <f t="shared" si="67"/>
        <v>44138</v>
      </c>
      <c r="J133" s="171">
        <f t="shared" si="66"/>
        <v>5.2759624099603997E-2</v>
      </c>
      <c r="K133" s="170">
        <f t="shared" si="63"/>
        <v>-0.20259430553548197</v>
      </c>
      <c r="L133" s="168">
        <f>I133-H133</f>
        <v>2212</v>
      </c>
      <c r="M133" s="169">
        <f t="shared" si="65"/>
        <v>-11214</v>
      </c>
      <c r="N133" s="170">
        <f t="shared" si="62"/>
        <v>8.1473741063832414E-3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280535</v>
      </c>
      <c r="D135" s="176">
        <v>250989</v>
      </c>
      <c r="E135" s="176">
        <v>94376</v>
      </c>
      <c r="F135" s="176">
        <v>252020</v>
      </c>
      <c r="G135" s="176">
        <v>252020</v>
      </c>
      <c r="H135" s="176">
        <v>274006</v>
      </c>
      <c r="I135" s="176">
        <v>287742</v>
      </c>
      <c r="J135" s="177">
        <f>IFERROR(I135/H135-1,"-")</f>
        <v>5.0130289117756632E-2</v>
      </c>
      <c r="K135" s="177">
        <f>IFERROR(I135/D135-1,"-")</f>
        <v>0.14643271219057419</v>
      </c>
      <c r="L135" s="176">
        <f>I135-H135</f>
        <v>13736</v>
      </c>
      <c r="M135" s="176">
        <f>I135-D135</f>
        <v>36753</v>
      </c>
      <c r="N135" s="177">
        <f t="shared" ref="N135:N147" si="69">I135/I$9</f>
        <v>5.3113909105961456E-2</v>
      </c>
    </row>
    <row r="136" spans="1:14" x14ac:dyDescent="0.25">
      <c r="A136" s="1" t="s">
        <v>96</v>
      </c>
      <c r="B136" s="157" t="s">
        <v>97</v>
      </c>
      <c r="C136" s="158">
        <v>51828</v>
      </c>
      <c r="D136" s="158">
        <v>45096</v>
      </c>
      <c r="E136" s="158">
        <v>19769</v>
      </c>
      <c r="F136" s="158">
        <v>28307</v>
      </c>
      <c r="G136" s="158">
        <v>28307</v>
      </c>
      <c r="H136" s="158">
        <v>31454</v>
      </c>
      <c r="I136" s="158">
        <v>28667</v>
      </c>
      <c r="J136" s="160">
        <f>IFERROR(I136/H136-1,"-")</f>
        <v>-8.8605582755770351E-2</v>
      </c>
      <c r="K136" s="159">
        <f t="shared" ref="K136:K147" si="70">IFERROR(I136/D136-1,"-")</f>
        <v>-0.36431169061557567</v>
      </c>
      <c r="L136" s="157">
        <f t="shared" ref="L136:L146" si="71">I136-H136</f>
        <v>-2787</v>
      </c>
      <c r="M136" s="158">
        <f t="shared" ref="M136:M147" si="72">I136-D136</f>
        <v>-16429</v>
      </c>
      <c r="N136" s="159">
        <f t="shared" si="69"/>
        <v>5.2916030066538673E-3</v>
      </c>
    </row>
    <row r="137" spans="1:14" x14ac:dyDescent="0.25">
      <c r="A137" s="161" t="s">
        <v>103</v>
      </c>
      <c r="B137" s="162" t="s">
        <v>103</v>
      </c>
      <c r="C137" s="163">
        <v>37178</v>
      </c>
      <c r="D137" s="163">
        <v>24700</v>
      </c>
      <c r="E137" s="163">
        <v>14147</v>
      </c>
      <c r="F137" s="163">
        <v>19268</v>
      </c>
      <c r="G137" s="163">
        <v>19268</v>
      </c>
      <c r="H137" s="163">
        <v>20465</v>
      </c>
      <c r="I137" s="163">
        <v>18364</v>
      </c>
      <c r="J137" s="165">
        <f>IFERROR(I137/H137-1,"-")</f>
        <v>-0.10266308331297336</v>
      </c>
      <c r="K137" s="164">
        <f t="shared" si="70"/>
        <v>-0.25651821862348179</v>
      </c>
      <c r="L137" s="162">
        <f t="shared" si="71"/>
        <v>-2101</v>
      </c>
      <c r="M137" s="163">
        <f t="shared" si="72"/>
        <v>-6336</v>
      </c>
      <c r="N137" s="164">
        <f t="shared" si="69"/>
        <v>3.3897860820522418E-3</v>
      </c>
    </row>
    <row r="138" spans="1:14" x14ac:dyDescent="0.25">
      <c r="A138" s="161" t="s">
        <v>100</v>
      </c>
      <c r="B138" s="162" t="s">
        <v>100</v>
      </c>
      <c r="C138" s="163">
        <v>14650</v>
      </c>
      <c r="D138" s="163">
        <v>20396</v>
      </c>
      <c r="E138" s="163">
        <v>5622</v>
      </c>
      <c r="F138" s="163">
        <v>9039</v>
      </c>
      <c r="G138" s="163">
        <v>9039</v>
      </c>
      <c r="H138" s="163">
        <v>10989</v>
      </c>
      <c r="I138" s="163">
        <v>10303</v>
      </c>
      <c r="J138" s="165">
        <f>IFERROR(I138/H138-1,"-")</f>
        <v>-6.2426062426062412E-2</v>
      </c>
      <c r="K138" s="164">
        <f t="shared" si="70"/>
        <v>-0.4948519317513238</v>
      </c>
      <c r="L138" s="162">
        <f t="shared" si="71"/>
        <v>-686</v>
      </c>
      <c r="M138" s="163">
        <f t="shared" si="72"/>
        <v>-10093</v>
      </c>
      <c r="N138" s="164">
        <f t="shared" si="69"/>
        <v>1.9018169246016255E-3</v>
      </c>
    </row>
    <row r="139" spans="1:14" x14ac:dyDescent="0.25">
      <c r="A139" s="1"/>
      <c r="B139" s="157" t="s">
        <v>107</v>
      </c>
      <c r="C139" s="158">
        <v>228707</v>
      </c>
      <c r="D139" s="158">
        <v>205893</v>
      </c>
      <c r="E139" s="158">
        <v>74607</v>
      </c>
      <c r="F139" s="158">
        <v>223713</v>
      </c>
      <c r="G139" s="158">
        <v>223713</v>
      </c>
      <c r="H139" s="158">
        <v>242552</v>
      </c>
      <c r="I139" s="158">
        <v>259075</v>
      </c>
      <c r="J139" s="160">
        <f>IFERROR(I139/H139-1,"-")</f>
        <v>6.8121474982684171E-2</v>
      </c>
      <c r="K139" s="159">
        <f t="shared" si="70"/>
        <v>0.25829921366923592</v>
      </c>
      <c r="L139" s="157">
        <f t="shared" si="71"/>
        <v>16523</v>
      </c>
      <c r="M139" s="158">
        <f t="shared" si="72"/>
        <v>53182</v>
      </c>
      <c r="N139" s="159">
        <f t="shared" si="69"/>
        <v>4.7822306099307592E-2</v>
      </c>
    </row>
    <row r="140" spans="1:14" s="56" customFormat="1" x14ac:dyDescent="0.25">
      <c r="B140" s="162" t="s">
        <v>110</v>
      </c>
      <c r="C140" s="163">
        <v>119537</v>
      </c>
      <c r="D140" s="163">
        <v>102733</v>
      </c>
      <c r="E140" s="163">
        <v>30179</v>
      </c>
      <c r="F140" s="163">
        <v>98327</v>
      </c>
      <c r="G140" s="163">
        <v>98327</v>
      </c>
      <c r="H140" s="163">
        <v>105348</v>
      </c>
      <c r="I140" s="163">
        <v>117947</v>
      </c>
      <c r="J140" s="165">
        <f t="shared" ref="J140:J147" si="73">IFERROR(I140/H140-1,"-")</f>
        <v>0.11959410714963736</v>
      </c>
      <c r="K140" s="164">
        <f t="shared" si="70"/>
        <v>0.14809262846407689</v>
      </c>
      <c r="L140" s="162">
        <f t="shared" si="71"/>
        <v>12599</v>
      </c>
      <c r="M140" s="163">
        <f t="shared" si="72"/>
        <v>15214</v>
      </c>
      <c r="N140" s="164">
        <f t="shared" si="69"/>
        <v>2.1771678230223034E-2</v>
      </c>
    </row>
    <row r="141" spans="1:14" s="56" customFormat="1" x14ac:dyDescent="0.25">
      <c r="B141" s="162" t="s">
        <v>113</v>
      </c>
      <c r="C141" s="163">
        <v>15555</v>
      </c>
      <c r="D141" s="163">
        <v>14456</v>
      </c>
      <c r="E141" s="163">
        <v>5578</v>
      </c>
      <c r="F141" s="163">
        <v>15310</v>
      </c>
      <c r="G141" s="163">
        <v>15310</v>
      </c>
      <c r="H141" s="163">
        <v>20966</v>
      </c>
      <c r="I141" s="163">
        <v>21577</v>
      </c>
      <c r="J141" s="165">
        <f t="shared" si="73"/>
        <v>2.9142421062672952E-2</v>
      </c>
      <c r="K141" s="164">
        <f t="shared" si="70"/>
        <v>0.49259822910902051</v>
      </c>
      <c r="L141" s="162">
        <f t="shared" si="71"/>
        <v>611</v>
      </c>
      <c r="M141" s="163">
        <f t="shared" si="72"/>
        <v>7121</v>
      </c>
      <c r="N141" s="164">
        <f t="shared" si="69"/>
        <v>3.9828694343520595E-3</v>
      </c>
    </row>
    <row r="142" spans="1:14" x14ac:dyDescent="0.25">
      <c r="A142" s="1"/>
      <c r="B142" s="162" t="s">
        <v>116</v>
      </c>
      <c r="C142" s="163">
        <v>25776</v>
      </c>
      <c r="D142" s="163">
        <v>20088</v>
      </c>
      <c r="E142" s="163">
        <v>6504</v>
      </c>
      <c r="F142" s="163">
        <v>26748</v>
      </c>
      <c r="G142" s="163">
        <v>26748</v>
      </c>
      <c r="H142" s="163">
        <v>25049</v>
      </c>
      <c r="I142" s="163">
        <v>25956</v>
      </c>
      <c r="J142" s="165">
        <f t="shared" si="73"/>
        <v>3.6209030300610845E-2</v>
      </c>
      <c r="K142" s="164">
        <f t="shared" si="70"/>
        <v>0.29211469534050183</v>
      </c>
      <c r="L142" s="162">
        <f t="shared" si="71"/>
        <v>907</v>
      </c>
      <c r="M142" s="163">
        <f t="shared" si="72"/>
        <v>5868</v>
      </c>
      <c r="N142" s="164">
        <f t="shared" si="69"/>
        <v>4.7911831597553904E-3</v>
      </c>
    </row>
    <row r="143" spans="1:14" x14ac:dyDescent="0.25">
      <c r="A143" s="1"/>
      <c r="B143" s="162" t="s">
        <v>123</v>
      </c>
      <c r="C143" s="163">
        <v>4759</v>
      </c>
      <c r="D143" s="163">
        <v>4319</v>
      </c>
      <c r="E143" s="163">
        <v>1170</v>
      </c>
      <c r="F143" s="163">
        <v>10336</v>
      </c>
      <c r="G143" s="163">
        <v>10336</v>
      </c>
      <c r="H143" s="163">
        <v>9722</v>
      </c>
      <c r="I143" s="163">
        <v>6946</v>
      </c>
      <c r="J143" s="165">
        <f t="shared" si="73"/>
        <v>-0.28553795515326064</v>
      </c>
      <c r="K143" s="164">
        <f t="shared" si="70"/>
        <v>0.60824264876128731</v>
      </c>
      <c r="L143" s="162">
        <f t="shared" si="71"/>
        <v>-2776</v>
      </c>
      <c r="M143" s="163">
        <f t="shared" si="72"/>
        <v>2627</v>
      </c>
      <c r="N143" s="164">
        <f t="shared" si="69"/>
        <v>1.2821528058121799E-3</v>
      </c>
    </row>
    <row r="144" spans="1:14" x14ac:dyDescent="0.25">
      <c r="A144" s="1"/>
      <c r="B144" s="162" t="s">
        <v>119</v>
      </c>
      <c r="C144" s="163">
        <v>4448</v>
      </c>
      <c r="D144" s="163">
        <v>4318</v>
      </c>
      <c r="E144" s="163">
        <v>1988</v>
      </c>
      <c r="F144" s="163">
        <v>4532</v>
      </c>
      <c r="G144" s="163">
        <v>4532</v>
      </c>
      <c r="H144" s="163">
        <v>5507</v>
      </c>
      <c r="I144" s="163">
        <v>5702</v>
      </c>
      <c r="J144" s="165">
        <f t="shared" si="73"/>
        <v>3.5409478845106257E-2</v>
      </c>
      <c r="K144" s="164">
        <f t="shared" si="70"/>
        <v>0.32051875868457613</v>
      </c>
      <c r="L144" s="162">
        <f t="shared" si="71"/>
        <v>195</v>
      </c>
      <c r="M144" s="163">
        <f t="shared" si="72"/>
        <v>1384</v>
      </c>
      <c r="N144" s="164">
        <f t="shared" si="69"/>
        <v>1.0525245175267851E-3</v>
      </c>
    </row>
    <row r="145" spans="1:14" x14ac:dyDescent="0.25">
      <c r="A145" s="1"/>
      <c r="B145" s="162" t="s">
        <v>128</v>
      </c>
      <c r="C145" s="163">
        <v>1845</v>
      </c>
      <c r="D145" s="163">
        <v>2191</v>
      </c>
      <c r="E145" s="163">
        <v>2363</v>
      </c>
      <c r="F145" s="163">
        <v>2541</v>
      </c>
      <c r="G145" s="163">
        <v>2541</v>
      </c>
      <c r="H145" s="163">
        <v>2860</v>
      </c>
      <c r="I145" s="163">
        <v>2755</v>
      </c>
      <c r="J145" s="165">
        <f t="shared" si="73"/>
        <v>-3.6713286713286664E-2</v>
      </c>
      <c r="K145" s="164">
        <f t="shared" si="70"/>
        <v>0.25741670470104983</v>
      </c>
      <c r="L145" s="162">
        <f t="shared" si="71"/>
        <v>-105</v>
      </c>
      <c r="M145" s="163">
        <f t="shared" si="72"/>
        <v>564</v>
      </c>
      <c r="N145" s="164">
        <f t="shared" si="69"/>
        <v>5.0854174777030742E-4</v>
      </c>
    </row>
    <row r="146" spans="1:14" x14ac:dyDescent="0.25">
      <c r="A146" s="161" t="s">
        <v>144</v>
      </c>
      <c r="B146" s="162" t="s">
        <v>131</v>
      </c>
      <c r="C146" s="163">
        <v>9171</v>
      </c>
      <c r="D146" s="163">
        <v>5868</v>
      </c>
      <c r="E146" s="163">
        <v>4760</v>
      </c>
      <c r="F146" s="163">
        <v>1315</v>
      </c>
      <c r="G146" s="163">
        <v>1315</v>
      </c>
      <c r="H146" s="163">
        <v>2219</v>
      </c>
      <c r="I146" s="163">
        <v>2127</v>
      </c>
      <c r="J146" s="165">
        <f t="shared" si="73"/>
        <v>-4.1460117169896393E-2</v>
      </c>
      <c r="K146" s="164">
        <f t="shared" si="70"/>
        <v>-0.63752556237218816</v>
      </c>
      <c r="L146" s="162">
        <f t="shared" si="71"/>
        <v>-92</v>
      </c>
      <c r="M146" s="163">
        <f t="shared" si="72"/>
        <v>-3741</v>
      </c>
      <c r="N146" s="164">
        <f t="shared" si="69"/>
        <v>3.9262007169054227E-4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47616</v>
      </c>
      <c r="D147" s="169">
        <f t="shared" si="74"/>
        <v>51920</v>
      </c>
      <c r="E147" s="169">
        <f t="shared" si="74"/>
        <v>22065</v>
      </c>
      <c r="F147" s="169">
        <f t="shared" ref="F147" si="75">F139-SUM(F140:F146)</f>
        <v>64604</v>
      </c>
      <c r="G147" s="169">
        <f t="shared" si="74"/>
        <v>64604</v>
      </c>
      <c r="H147" s="169">
        <f t="shared" si="74"/>
        <v>70881</v>
      </c>
      <c r="I147" s="169">
        <f t="shared" si="74"/>
        <v>76065</v>
      </c>
      <c r="J147" s="171">
        <f t="shared" si="73"/>
        <v>7.3136665679095936E-2</v>
      </c>
      <c r="K147" s="170">
        <f t="shared" si="70"/>
        <v>0.46504237288135597</v>
      </c>
      <c r="L147" s="168">
        <f>I147-H147</f>
        <v>5184</v>
      </c>
      <c r="M147" s="169">
        <f t="shared" si="72"/>
        <v>24145</v>
      </c>
      <c r="N147" s="170">
        <f t="shared" si="69"/>
        <v>1.4040736132177292E-2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123657</v>
      </c>
      <c r="D149" s="176">
        <v>120484</v>
      </c>
      <c r="E149" s="176">
        <v>41203</v>
      </c>
      <c r="F149" s="176">
        <v>103473</v>
      </c>
      <c r="G149" s="176">
        <v>103473</v>
      </c>
      <c r="H149" s="176">
        <v>118259</v>
      </c>
      <c r="I149" s="176">
        <v>121233</v>
      </c>
      <c r="J149" s="177">
        <f>IFERROR(I149/H149-1,"-")</f>
        <v>2.5148191680971488E-2</v>
      </c>
      <c r="K149" s="177">
        <f>IFERROR(I149/D149-1,"-")</f>
        <v>6.2165930745992082E-3</v>
      </c>
      <c r="L149" s="176">
        <f>I149-H149</f>
        <v>2974</v>
      </c>
      <c r="M149" s="176">
        <f>I149-D149</f>
        <v>749</v>
      </c>
      <c r="N149" s="177">
        <f t="shared" ref="N149:N161" si="76">I149/I$9</f>
        <v>2.2378236554423843E-2</v>
      </c>
    </row>
    <row r="150" spans="1:14" x14ac:dyDescent="0.25">
      <c r="A150" s="1" t="s">
        <v>96</v>
      </c>
      <c r="B150" s="157" t="s">
        <v>97</v>
      </c>
      <c r="C150" s="158">
        <v>49303</v>
      </c>
      <c r="D150" s="158">
        <v>52180</v>
      </c>
      <c r="E150" s="158">
        <v>18426</v>
      </c>
      <c r="F150" s="158">
        <v>54281</v>
      </c>
      <c r="G150" s="158">
        <v>54281</v>
      </c>
      <c r="H150" s="158">
        <v>58402</v>
      </c>
      <c r="I150" s="158">
        <v>53149</v>
      </c>
      <c r="J150" s="160">
        <f>IFERROR(I150/H150-1,"-")</f>
        <v>-8.9945549809937964E-2</v>
      </c>
      <c r="K150" s="159">
        <f t="shared" ref="K150:K161" si="77">IFERROR(I150/D150-1,"-")</f>
        <v>1.8570333461096267E-2</v>
      </c>
      <c r="L150" s="157">
        <f t="shared" ref="L150:L160" si="78">I150-H150</f>
        <v>-5253</v>
      </c>
      <c r="M150" s="158">
        <f t="shared" ref="M150:M161" si="79">I150-D150</f>
        <v>969</v>
      </c>
      <c r="N150" s="159">
        <f t="shared" si="76"/>
        <v>9.81070248720293E-3</v>
      </c>
    </row>
    <row r="151" spans="1:14" x14ac:dyDescent="0.25">
      <c r="A151" s="161" t="s">
        <v>103</v>
      </c>
      <c r="B151" s="162" t="s">
        <v>103</v>
      </c>
      <c r="C151" s="163">
        <v>28877</v>
      </c>
      <c r="D151" s="163">
        <v>30730</v>
      </c>
      <c r="E151" s="163">
        <v>10451</v>
      </c>
      <c r="F151" s="163">
        <v>38603</v>
      </c>
      <c r="G151" s="163">
        <v>38603</v>
      </c>
      <c r="H151" s="163">
        <v>42574</v>
      </c>
      <c r="I151" s="163">
        <v>35419</v>
      </c>
      <c r="J151" s="165">
        <f>IFERROR(I151/H151-1,"-")</f>
        <v>-0.1680603185042514</v>
      </c>
      <c r="K151" s="164">
        <f t="shared" si="77"/>
        <v>0.15258704848682059</v>
      </c>
      <c r="L151" s="162">
        <f t="shared" si="78"/>
        <v>-7155</v>
      </c>
      <c r="M151" s="163">
        <f t="shared" si="79"/>
        <v>4689</v>
      </c>
      <c r="N151" s="164">
        <f t="shared" si="76"/>
        <v>6.537945613167521E-3</v>
      </c>
    </row>
    <row r="152" spans="1:14" x14ac:dyDescent="0.25">
      <c r="A152" s="161" t="s">
        <v>100</v>
      </c>
      <c r="B152" s="162" t="s">
        <v>100</v>
      </c>
      <c r="C152" s="163">
        <v>20426</v>
      </c>
      <c r="D152" s="163">
        <v>21450</v>
      </c>
      <c r="E152" s="163">
        <v>7975</v>
      </c>
      <c r="F152" s="163">
        <v>15678</v>
      </c>
      <c r="G152" s="163">
        <v>15678</v>
      </c>
      <c r="H152" s="163">
        <v>15828</v>
      </c>
      <c r="I152" s="163">
        <v>17730</v>
      </c>
      <c r="J152" s="165">
        <f>IFERROR(I152/H152-1,"-")</f>
        <v>0.12016679302501898</v>
      </c>
      <c r="K152" s="164">
        <f t="shared" si="77"/>
        <v>-0.17342657342657342</v>
      </c>
      <c r="L152" s="162">
        <f t="shared" si="78"/>
        <v>1902</v>
      </c>
      <c r="M152" s="163">
        <f t="shared" si="79"/>
        <v>-3720</v>
      </c>
      <c r="N152" s="164">
        <f t="shared" si="76"/>
        <v>3.2727568740354091E-3</v>
      </c>
    </row>
    <row r="153" spans="1:14" x14ac:dyDescent="0.25">
      <c r="A153" s="1"/>
      <c r="B153" s="157" t="s">
        <v>107</v>
      </c>
      <c r="C153" s="158">
        <v>74354</v>
      </c>
      <c r="D153" s="158">
        <v>68304</v>
      </c>
      <c r="E153" s="158">
        <v>22777</v>
      </c>
      <c r="F153" s="158">
        <v>49192</v>
      </c>
      <c r="G153" s="158">
        <v>49192</v>
      </c>
      <c r="H153" s="158">
        <v>59857</v>
      </c>
      <c r="I153" s="158">
        <v>68084</v>
      </c>
      <c r="J153" s="160">
        <f>IFERROR(I153/H153-1,"-")</f>
        <v>0.13744424211036299</v>
      </c>
      <c r="K153" s="159">
        <f t="shared" si="77"/>
        <v>-3.220894823143583E-3</v>
      </c>
      <c r="L153" s="157">
        <f t="shared" si="78"/>
        <v>8227</v>
      </c>
      <c r="M153" s="158">
        <f t="shared" si="79"/>
        <v>-220</v>
      </c>
      <c r="N153" s="159">
        <f t="shared" si="76"/>
        <v>1.2567534067220913E-2</v>
      </c>
    </row>
    <row r="154" spans="1:14" s="56" customFormat="1" x14ac:dyDescent="0.25">
      <c r="B154" s="162" t="s">
        <v>110</v>
      </c>
      <c r="C154" s="163">
        <v>22094</v>
      </c>
      <c r="D154" s="163">
        <v>20077</v>
      </c>
      <c r="E154" s="163">
        <v>6054</v>
      </c>
      <c r="F154" s="163">
        <v>17708</v>
      </c>
      <c r="G154" s="163">
        <v>17708</v>
      </c>
      <c r="H154" s="163">
        <v>19229</v>
      </c>
      <c r="I154" s="163">
        <v>20246</v>
      </c>
      <c r="J154" s="165">
        <f t="shared" ref="J154:J161" si="80">IFERROR(I154/H154-1,"-")</f>
        <v>5.2888865775651439E-2</v>
      </c>
      <c r="K154" s="164">
        <f t="shared" si="77"/>
        <v>8.4175922697613537E-3</v>
      </c>
      <c r="L154" s="162">
        <f t="shared" si="78"/>
        <v>1017</v>
      </c>
      <c r="M154" s="163">
        <f t="shared" si="79"/>
        <v>169</v>
      </c>
      <c r="N154" s="164">
        <f t="shared" si="76"/>
        <v>3.7371819329791813E-3</v>
      </c>
    </row>
    <row r="155" spans="1:14" s="56" customFormat="1" x14ac:dyDescent="0.25">
      <c r="B155" s="162" t="s">
        <v>113</v>
      </c>
      <c r="C155" s="163">
        <v>23179</v>
      </c>
      <c r="D155" s="163">
        <v>18504</v>
      </c>
      <c r="E155" s="163">
        <v>6169</v>
      </c>
      <c r="F155" s="163">
        <v>10684</v>
      </c>
      <c r="G155" s="163">
        <v>10684</v>
      </c>
      <c r="H155" s="163">
        <v>11782</v>
      </c>
      <c r="I155" s="163">
        <v>12112</v>
      </c>
      <c r="J155" s="165">
        <f t="shared" si="80"/>
        <v>2.8008827024274208E-2</v>
      </c>
      <c r="K155" s="164">
        <f t="shared" si="77"/>
        <v>-0.34543882403804582</v>
      </c>
      <c r="L155" s="162">
        <f t="shared" si="78"/>
        <v>330</v>
      </c>
      <c r="M155" s="163">
        <f t="shared" si="79"/>
        <v>-6392</v>
      </c>
      <c r="N155" s="164">
        <f t="shared" si="76"/>
        <v>2.2357378036275731E-3</v>
      </c>
    </row>
    <row r="156" spans="1:14" x14ac:dyDescent="0.25">
      <c r="A156" s="1"/>
      <c r="B156" s="162" t="s">
        <v>116</v>
      </c>
      <c r="C156" s="163">
        <v>10987</v>
      </c>
      <c r="D156" s="163">
        <v>9829</v>
      </c>
      <c r="E156" s="163">
        <v>2424</v>
      </c>
      <c r="F156" s="163">
        <v>5791</v>
      </c>
      <c r="G156" s="163">
        <v>5791</v>
      </c>
      <c r="H156" s="163">
        <v>9594</v>
      </c>
      <c r="I156" s="163">
        <v>11654</v>
      </c>
      <c r="J156" s="165">
        <f t="shared" si="80"/>
        <v>0.21471753179070263</v>
      </c>
      <c r="K156" s="164">
        <f t="shared" si="77"/>
        <v>0.18567504323939366</v>
      </c>
      <c r="L156" s="162">
        <f t="shared" si="78"/>
        <v>2060</v>
      </c>
      <c r="M156" s="163">
        <f t="shared" si="79"/>
        <v>1825</v>
      </c>
      <c r="N156" s="164">
        <f t="shared" si="76"/>
        <v>2.1511961990980629E-3</v>
      </c>
    </row>
    <row r="157" spans="1:14" x14ac:dyDescent="0.25">
      <c r="A157" s="1"/>
      <c r="B157" s="162" t="s">
        <v>123</v>
      </c>
      <c r="C157" s="163">
        <v>1310</v>
      </c>
      <c r="D157" s="163">
        <v>1434</v>
      </c>
      <c r="E157" s="163">
        <v>643</v>
      </c>
      <c r="F157" s="163">
        <v>1456</v>
      </c>
      <c r="G157" s="163">
        <v>1456</v>
      </c>
      <c r="H157" s="163">
        <v>1815</v>
      </c>
      <c r="I157" s="163">
        <v>2626</v>
      </c>
      <c r="J157" s="165">
        <f t="shared" si="80"/>
        <v>0.44683195592286507</v>
      </c>
      <c r="K157" s="164">
        <f t="shared" si="77"/>
        <v>0.83124128312412826</v>
      </c>
      <c r="L157" s="162">
        <f t="shared" si="78"/>
        <v>811</v>
      </c>
      <c r="M157" s="163">
        <f t="shared" si="79"/>
        <v>1192</v>
      </c>
      <c r="N157" s="164">
        <f t="shared" si="76"/>
        <v>4.8472981112334935E-4</v>
      </c>
    </row>
    <row r="158" spans="1:14" x14ac:dyDescent="0.25">
      <c r="A158" s="1"/>
      <c r="B158" s="162" t="s">
        <v>119</v>
      </c>
      <c r="C158" s="163">
        <v>2321</v>
      </c>
      <c r="D158" s="163">
        <v>2932</v>
      </c>
      <c r="E158" s="163">
        <v>1469</v>
      </c>
      <c r="F158" s="163">
        <v>3267</v>
      </c>
      <c r="G158" s="163">
        <v>3267</v>
      </c>
      <c r="H158" s="163">
        <v>3134</v>
      </c>
      <c r="I158" s="163">
        <v>3566</v>
      </c>
      <c r="J158" s="165">
        <f t="shared" si="80"/>
        <v>0.13784301212507977</v>
      </c>
      <c r="K158" s="164">
        <f t="shared" si="77"/>
        <v>0.21623465211459747</v>
      </c>
      <c r="L158" s="162">
        <f t="shared" si="78"/>
        <v>432</v>
      </c>
      <c r="M158" s="163">
        <f t="shared" si="79"/>
        <v>634</v>
      </c>
      <c r="N158" s="164">
        <f t="shared" si="76"/>
        <v>6.5824314793064113E-4</v>
      </c>
    </row>
    <row r="159" spans="1:14" x14ac:dyDescent="0.25">
      <c r="A159" s="1"/>
      <c r="B159" s="162" t="s">
        <v>128</v>
      </c>
      <c r="C159" s="163">
        <v>344</v>
      </c>
      <c r="D159" s="163">
        <v>457</v>
      </c>
      <c r="E159" s="163">
        <v>444</v>
      </c>
      <c r="F159" s="163">
        <v>367</v>
      </c>
      <c r="G159" s="163">
        <v>367</v>
      </c>
      <c r="H159" s="163">
        <v>546</v>
      </c>
      <c r="I159" s="163">
        <v>399</v>
      </c>
      <c r="J159" s="165">
        <f t="shared" si="80"/>
        <v>-0.26923076923076927</v>
      </c>
      <c r="K159" s="164">
        <f t="shared" si="77"/>
        <v>-0.12691466083150982</v>
      </c>
      <c r="L159" s="162">
        <f t="shared" si="78"/>
        <v>-147</v>
      </c>
      <c r="M159" s="163">
        <f t="shared" si="79"/>
        <v>-58</v>
      </c>
      <c r="N159" s="164">
        <f t="shared" si="76"/>
        <v>7.3650873815010043E-5</v>
      </c>
    </row>
    <row r="160" spans="1:14" x14ac:dyDescent="0.25">
      <c r="A160" s="161" t="s">
        <v>144</v>
      </c>
      <c r="B160" s="162" t="s">
        <v>131</v>
      </c>
      <c r="C160" s="163">
        <v>1017</v>
      </c>
      <c r="D160" s="163">
        <v>918</v>
      </c>
      <c r="E160" s="163">
        <v>581</v>
      </c>
      <c r="F160" s="163">
        <v>581</v>
      </c>
      <c r="G160" s="163">
        <v>581</v>
      </c>
      <c r="H160" s="163">
        <v>786</v>
      </c>
      <c r="I160" s="163">
        <v>673</v>
      </c>
      <c r="J160" s="165">
        <f t="shared" si="80"/>
        <v>-0.14376590330788808</v>
      </c>
      <c r="K160" s="164">
        <f t="shared" si="77"/>
        <v>-0.26688453159041392</v>
      </c>
      <c r="L160" s="162">
        <f t="shared" si="78"/>
        <v>-113</v>
      </c>
      <c r="M160" s="163">
        <f t="shared" si="79"/>
        <v>-245</v>
      </c>
      <c r="N160" s="164">
        <f t="shared" si="76"/>
        <v>1.2422816560777385E-4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13102</v>
      </c>
      <c r="D161" s="169">
        <f t="shared" si="81"/>
        <v>14153</v>
      </c>
      <c r="E161" s="169">
        <f t="shared" si="81"/>
        <v>4993</v>
      </c>
      <c r="F161" s="169">
        <f t="shared" ref="F161" si="82">F153-SUM(F154:F160)</f>
        <v>9338</v>
      </c>
      <c r="G161" s="169">
        <f t="shared" si="81"/>
        <v>9338</v>
      </c>
      <c r="H161" s="169">
        <f t="shared" si="81"/>
        <v>12971</v>
      </c>
      <c r="I161" s="169">
        <f t="shared" si="81"/>
        <v>16808</v>
      </c>
      <c r="J161" s="171">
        <f t="shared" si="80"/>
        <v>0.29581373833937241</v>
      </c>
      <c r="K161" s="170">
        <f t="shared" si="77"/>
        <v>0.18759273652229203</v>
      </c>
      <c r="L161" s="168">
        <f>I161-H161</f>
        <v>3837</v>
      </c>
      <c r="M161" s="169">
        <f t="shared" si="79"/>
        <v>2655</v>
      </c>
      <c r="N161" s="170">
        <f t="shared" si="76"/>
        <v>3.1025661330393206E-3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F8E76-2C90-44A9-B71E-387DD79751BA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7C284-BA1A-45A1-AFB1-3717CE64615E}">
  <sheetPr>
    <tabColor rgb="FFF29140"/>
  </sheetPr>
  <dimension ref="A4:P270"/>
  <sheetViews>
    <sheetView showGridLines="0" topLeftCell="L1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96827</v>
      </c>
      <c r="D9" s="116">
        <v>6.719938278408466E-2</v>
      </c>
      <c r="E9" s="115">
        <v>103867</v>
      </c>
      <c r="F9" s="116">
        <f t="shared" ref="F9:F21" si="0">IFERROR(E9/C9-1,"-")</f>
        <v>7.2706992884216115E-2</v>
      </c>
      <c r="G9" s="115">
        <v>18472</v>
      </c>
      <c r="H9" s="116">
        <f t="shared" ref="H9:H21" si="1">IFERROR(G9/E9-1,"-")</f>
        <v>-0.82215718178054631</v>
      </c>
      <c r="I9" s="115">
        <v>95884</v>
      </c>
      <c r="J9" s="116">
        <f t="shared" ref="J9:J21" si="2">IFERROR(I9/C9-1,"-")</f>
        <v>-9.7390190752579819E-3</v>
      </c>
      <c r="K9" s="115">
        <v>98876</v>
      </c>
      <c r="L9" s="116">
        <f t="shared" ref="L9:L21" si="3">IFERROR(K9/I9-1,"-")</f>
        <v>3.1204371949438814E-2</v>
      </c>
      <c r="M9" s="115">
        <v>114993</v>
      </c>
      <c r="N9" s="116">
        <f>IFERROR(M9/K9-1,"-")</f>
        <v>0.1630021440996805</v>
      </c>
      <c r="O9" s="116">
        <f>M9/C9-1</f>
        <v>0.18761295919526577</v>
      </c>
    </row>
    <row r="10" spans="1:16" x14ac:dyDescent="0.25">
      <c r="A10" s="1" t="s">
        <v>72</v>
      </c>
      <c r="B10" s="114" t="s">
        <v>73</v>
      </c>
      <c r="C10" s="115">
        <v>90570</v>
      </c>
      <c r="D10" s="116">
        <v>-3.3198121263877001E-2</v>
      </c>
      <c r="E10" s="115">
        <v>99005</v>
      </c>
      <c r="F10" s="116">
        <f t="shared" si="0"/>
        <v>9.3132383791542539E-2</v>
      </c>
      <c r="G10" s="115">
        <v>9638</v>
      </c>
      <c r="H10" s="116">
        <f t="shared" si="1"/>
        <v>-0.90265138124337152</v>
      </c>
      <c r="I10" s="115">
        <v>101150</v>
      </c>
      <c r="J10" s="116">
        <f t="shared" si="2"/>
        <v>0.11681572264546758</v>
      </c>
      <c r="K10" s="115">
        <v>108040</v>
      </c>
      <c r="L10" s="116">
        <f t="shared" si="3"/>
        <v>6.8116658428077015E-2</v>
      </c>
      <c r="M10" s="115">
        <v>113195</v>
      </c>
      <c r="N10" s="116">
        <f t="shared" ref="N10:N15" si="4">IFERROR(M10/K10-1,"-")</f>
        <v>4.7713809700111076E-2</v>
      </c>
      <c r="O10" s="116">
        <f>IFERROR(M10/C10-1,"-")</f>
        <v>0.24980677928673956</v>
      </c>
    </row>
    <row r="11" spans="1:16" x14ac:dyDescent="0.25">
      <c r="A11" s="1" t="s">
        <v>74</v>
      </c>
      <c r="B11" s="114" t="s">
        <v>75</v>
      </c>
      <c r="C11" s="115">
        <v>94375</v>
      </c>
      <c r="D11" s="116">
        <v>4.6170047666555858E-2</v>
      </c>
      <c r="E11" s="115">
        <v>45771</v>
      </c>
      <c r="F11" s="116">
        <f t="shared" si="0"/>
        <v>-0.51500927152317888</v>
      </c>
      <c r="G11" s="115">
        <v>26161</v>
      </c>
      <c r="H11" s="116">
        <f t="shared" si="1"/>
        <v>-0.42843722007384588</v>
      </c>
      <c r="I11" s="115">
        <v>109311</v>
      </c>
      <c r="J11" s="116">
        <f t="shared" si="2"/>
        <v>0.15826225165562913</v>
      </c>
      <c r="K11" s="115">
        <v>108534</v>
      </c>
      <c r="L11" s="116">
        <f t="shared" si="3"/>
        <v>-7.1081592886351741E-3</v>
      </c>
      <c r="M11" s="115">
        <v>122553</v>
      </c>
      <c r="N11" s="116">
        <f t="shared" si="4"/>
        <v>0.12916689700923212</v>
      </c>
      <c r="O11" s="116">
        <f t="shared" ref="O11:O15" si="5">IFERROR(M11/C11-1,"-")</f>
        <v>0.29857483443708599</v>
      </c>
    </row>
    <row r="12" spans="1:16" x14ac:dyDescent="0.25">
      <c r="A12" s="1" t="s">
        <v>76</v>
      </c>
      <c r="B12" s="114" t="s">
        <v>77</v>
      </c>
      <c r="C12" s="115">
        <v>77887</v>
      </c>
      <c r="D12" s="116">
        <v>-6.1647631439448736E-2</v>
      </c>
      <c r="E12" s="115">
        <v>0</v>
      </c>
      <c r="F12" s="116">
        <f>IFERROR(E12/C12-1,"-")</f>
        <v>-1</v>
      </c>
      <c r="G12" s="115">
        <v>34934</v>
      </c>
      <c r="H12" s="116" t="str">
        <f t="shared" si="1"/>
        <v>-</v>
      </c>
      <c r="I12" s="115">
        <v>113016</v>
      </c>
      <c r="J12" s="116">
        <f t="shared" si="2"/>
        <v>0.45102520317896433</v>
      </c>
      <c r="K12" s="115">
        <v>122279</v>
      </c>
      <c r="L12" s="116">
        <f t="shared" si="3"/>
        <v>8.1961846110285341E-2</v>
      </c>
      <c r="M12" s="115">
        <v>113033</v>
      </c>
      <c r="N12" s="116">
        <f t="shared" si="4"/>
        <v>-7.5613964785449683E-2</v>
      </c>
      <c r="O12" s="116">
        <f>IFERROR(M12/C12-1,"-")</f>
        <v>0.45124346810122362</v>
      </c>
    </row>
    <row r="13" spans="1:16" x14ac:dyDescent="0.25">
      <c r="A13" s="1" t="s">
        <v>78</v>
      </c>
      <c r="B13" s="114" t="s">
        <v>79</v>
      </c>
      <c r="C13" s="115">
        <v>67335</v>
      </c>
      <c r="D13" s="116">
        <v>-0.12342480733180583</v>
      </c>
      <c r="E13" s="115">
        <v>0</v>
      </c>
      <c r="F13" s="116">
        <f t="shared" si="0"/>
        <v>-1</v>
      </c>
      <c r="G13" s="115">
        <v>42859</v>
      </c>
      <c r="H13" s="116" t="str">
        <f t="shared" si="1"/>
        <v>-</v>
      </c>
      <c r="I13" s="115">
        <v>104052</v>
      </c>
      <c r="J13" s="116">
        <f t="shared" si="2"/>
        <v>0.54528848295834265</v>
      </c>
      <c r="K13" s="115">
        <v>111302</v>
      </c>
      <c r="L13" s="116">
        <f t="shared" si="3"/>
        <v>6.9676700111482637E-2</v>
      </c>
      <c r="M13" s="115">
        <v>117998</v>
      </c>
      <c r="N13" s="116">
        <f t="shared" si="4"/>
        <v>6.0160644013584674E-2</v>
      </c>
      <c r="O13" s="116">
        <f t="shared" si="5"/>
        <v>0.75240216826316186</v>
      </c>
    </row>
    <row r="14" spans="1:16" x14ac:dyDescent="0.25">
      <c r="A14" s="1" t="s">
        <v>80</v>
      </c>
      <c r="B14" s="114" t="s">
        <v>81</v>
      </c>
      <c r="C14" s="115">
        <v>80250</v>
      </c>
      <c r="D14" s="116">
        <v>-3.979611371685654E-2</v>
      </c>
      <c r="E14" s="115">
        <v>0</v>
      </c>
      <c r="F14" s="116">
        <f t="shared" si="0"/>
        <v>-1</v>
      </c>
      <c r="G14" s="115">
        <v>64992</v>
      </c>
      <c r="H14" s="116" t="str">
        <f t="shared" si="1"/>
        <v>-</v>
      </c>
      <c r="I14" s="115">
        <v>93083</v>
      </c>
      <c r="J14" s="116">
        <f t="shared" si="2"/>
        <v>0.15991277258566972</v>
      </c>
      <c r="K14" s="115">
        <v>128219</v>
      </c>
      <c r="L14" s="116">
        <f t="shared" si="3"/>
        <v>0.37746957016855931</v>
      </c>
      <c r="M14" s="115">
        <v>124929</v>
      </c>
      <c r="N14" s="116">
        <f t="shared" si="4"/>
        <v>-2.5659223671998688E-2</v>
      </c>
      <c r="O14" s="116">
        <f t="shared" si="5"/>
        <v>0.55674766355140193</v>
      </c>
    </row>
    <row r="15" spans="1:16" x14ac:dyDescent="0.25">
      <c r="A15" s="1" t="s">
        <v>82</v>
      </c>
      <c r="B15" s="114" t="s">
        <v>83</v>
      </c>
      <c r="C15" s="115">
        <v>93169</v>
      </c>
      <c r="D15" s="116">
        <v>-4.0306132959765928E-2</v>
      </c>
      <c r="E15" s="115">
        <v>0</v>
      </c>
      <c r="F15" s="116">
        <f t="shared" si="0"/>
        <v>-1</v>
      </c>
      <c r="G15" s="115">
        <v>75700</v>
      </c>
      <c r="H15" s="116" t="str">
        <f t="shared" si="1"/>
        <v>-</v>
      </c>
      <c r="I15" s="115">
        <v>99960</v>
      </c>
      <c r="J15" s="116">
        <f t="shared" si="2"/>
        <v>7.2889051079221723E-2</v>
      </c>
      <c r="K15" s="115">
        <v>125973</v>
      </c>
      <c r="L15" s="116">
        <f t="shared" si="3"/>
        <v>0.26023409363745498</v>
      </c>
      <c r="M15" s="115">
        <v>138511</v>
      </c>
      <c r="N15" s="116">
        <f t="shared" si="4"/>
        <v>9.9529264207409485E-2</v>
      </c>
      <c r="O15" s="116">
        <f t="shared" si="5"/>
        <v>0.48666401914799984</v>
      </c>
    </row>
    <row r="16" spans="1:16" x14ac:dyDescent="0.25">
      <c r="A16" s="1" t="s">
        <v>84</v>
      </c>
      <c r="B16" s="114" t="s">
        <v>85</v>
      </c>
      <c r="C16" s="115">
        <v>106171</v>
      </c>
      <c r="D16" s="116">
        <v>0.12345509184796422</v>
      </c>
      <c r="E16" s="115">
        <v>51125</v>
      </c>
      <c r="F16" s="116">
        <f t="shared" si="0"/>
        <v>-0.51846549434402989</v>
      </c>
      <c r="G16" s="115">
        <v>93383</v>
      </c>
      <c r="H16" s="116">
        <f t="shared" si="1"/>
        <v>0.82656234718826416</v>
      </c>
      <c r="I16" s="115">
        <v>136811</v>
      </c>
      <c r="J16" s="116">
        <f t="shared" si="2"/>
        <v>0.28859104651929424</v>
      </c>
      <c r="K16" s="115">
        <v>135765</v>
      </c>
      <c r="L16" s="116">
        <f t="shared" si="3"/>
        <v>-7.6455840539138009E-3</v>
      </c>
      <c r="M16" s="115">
        <v>150260</v>
      </c>
      <c r="N16" s="116">
        <f>IFERROR(M16/K16-1,"-")</f>
        <v>0.10676536662615543</v>
      </c>
      <c r="O16" s="116">
        <f>IFERROR(M16/C16-1,"-")</f>
        <v>0.41526405515630449</v>
      </c>
    </row>
    <row r="17" spans="1:16" x14ac:dyDescent="0.25">
      <c r="A17" s="1" t="s">
        <v>86</v>
      </c>
      <c r="B17" s="114" t="s">
        <v>87</v>
      </c>
      <c r="C17" s="115">
        <v>88940</v>
      </c>
      <c r="D17" s="116">
        <v>3.0925445103857641E-2</v>
      </c>
      <c r="E17" s="115">
        <v>50300</v>
      </c>
      <c r="F17" s="116">
        <f t="shared" si="0"/>
        <v>-0.43445019114009442</v>
      </c>
      <c r="G17" s="115">
        <v>89465</v>
      </c>
      <c r="H17" s="116">
        <f t="shared" si="1"/>
        <v>0.77862823061630215</v>
      </c>
      <c r="I17" s="115">
        <v>107425</v>
      </c>
      <c r="J17" s="116">
        <f t="shared" si="2"/>
        <v>0.20783674387227347</v>
      </c>
      <c r="K17" s="115">
        <v>125237</v>
      </c>
      <c r="L17" s="116">
        <f t="shared" si="3"/>
        <v>0.16580870374680012</v>
      </c>
      <c r="M17" s="115">
        <v>124231</v>
      </c>
      <c r="N17" s="116">
        <f>IFERROR(M17/K17-1,"-")</f>
        <v>-8.0327698683296811E-3</v>
      </c>
      <c r="O17" s="116">
        <f>IFERROR(M17/C17-1,"-")</f>
        <v>0.39679559253429275</v>
      </c>
    </row>
    <row r="18" spans="1:16" x14ac:dyDescent="0.25">
      <c r="A18" s="1" t="s">
        <v>88</v>
      </c>
      <c r="B18" s="114" t="s">
        <v>89</v>
      </c>
      <c r="C18" s="115">
        <v>84734</v>
      </c>
      <c r="D18" s="116">
        <v>-7.2150498779058991E-2</v>
      </c>
      <c r="E18" s="115">
        <v>20597</v>
      </c>
      <c r="F18" s="116">
        <f t="shared" si="0"/>
        <v>-0.75692166072650879</v>
      </c>
      <c r="G18" s="115">
        <v>105169</v>
      </c>
      <c r="H18" s="116">
        <f t="shared" si="1"/>
        <v>4.1060348594455505</v>
      </c>
      <c r="I18" s="115">
        <v>132612</v>
      </c>
      <c r="J18" s="116">
        <f t="shared" si="2"/>
        <v>0.56503882738924172</v>
      </c>
      <c r="K18" s="115">
        <v>146405</v>
      </c>
      <c r="L18" s="116">
        <f t="shared" si="3"/>
        <v>0.1040101951557928</v>
      </c>
      <c r="M18" s="115">
        <v>126079</v>
      </c>
      <c r="N18" s="116">
        <f>IFERROR(M18/K18-1,"-")</f>
        <v>-0.13883405621392708</v>
      </c>
      <c r="O18" s="116">
        <f>IFERROR(M18/C18-1,"-")</f>
        <v>0.48793872589515419</v>
      </c>
    </row>
    <row r="19" spans="1:16" x14ac:dyDescent="0.25">
      <c r="A19" s="1" t="s">
        <v>90</v>
      </c>
      <c r="B19" s="114" t="s">
        <v>91</v>
      </c>
      <c r="C19" s="115">
        <v>86307</v>
      </c>
      <c r="D19" s="116">
        <v>-7.1098769816925533E-2</v>
      </c>
      <c r="E19" s="115">
        <v>22189</v>
      </c>
      <c r="F19" s="116">
        <f t="shared" si="0"/>
        <v>-0.74290613739325895</v>
      </c>
      <c r="G19" s="115">
        <v>91621</v>
      </c>
      <c r="H19" s="116">
        <f t="shared" si="1"/>
        <v>3.1291180314570282</v>
      </c>
      <c r="I19" s="115">
        <v>113773</v>
      </c>
      <c r="J19" s="116">
        <f t="shared" si="2"/>
        <v>0.31823606428215556</v>
      </c>
      <c r="K19" s="115">
        <v>116842</v>
      </c>
      <c r="L19" s="116">
        <f t="shared" si="3"/>
        <v>2.697476554191236E-2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89250</v>
      </c>
      <c r="D20" s="116">
        <v>3.2018593679536522E-2</v>
      </c>
      <c r="E20" s="115">
        <v>41809</v>
      </c>
      <c r="F20" s="116">
        <f t="shared" si="0"/>
        <v>-0.53155182072829132</v>
      </c>
      <c r="G20" s="115">
        <v>96818</v>
      </c>
      <c r="H20" s="116">
        <f t="shared" si="1"/>
        <v>1.3157214953718097</v>
      </c>
      <c r="I20" s="115">
        <v>108987</v>
      </c>
      <c r="J20" s="116">
        <f t="shared" si="2"/>
        <v>0.22114285714285709</v>
      </c>
      <c r="K20" s="115">
        <v>119696</v>
      </c>
      <c r="L20" s="116">
        <f t="shared" si="3"/>
        <v>9.8259425436061143E-2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1055815</v>
      </c>
      <c r="D21" s="119">
        <v>-1.0103216696934481E-2</v>
      </c>
      <c r="E21" s="118">
        <v>442013</v>
      </c>
      <c r="F21" s="119">
        <f t="shared" si="0"/>
        <v>-0.5813537409489351</v>
      </c>
      <c r="G21" s="118">
        <v>749212</v>
      </c>
      <c r="H21" s="119">
        <f t="shared" si="1"/>
        <v>0.6949999208168085</v>
      </c>
      <c r="I21" s="118">
        <v>1316064</v>
      </c>
      <c r="J21" s="119">
        <f t="shared" si="2"/>
        <v>0.2464910992929632</v>
      </c>
      <c r="K21" s="118">
        <v>1447168</v>
      </c>
      <c r="L21" s="119">
        <f t="shared" si="3"/>
        <v>9.9618255647141885E-2</v>
      </c>
      <c r="M21" s="118">
        <v>1245782</v>
      </c>
      <c r="N21" s="119">
        <v>2.9036121688707617E-2</v>
      </c>
      <c r="O21" s="119">
        <v>0.4152464391121693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273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251</v>
      </c>
      <c r="M30" s="113" t="s">
        <v>69</v>
      </c>
      <c r="N30" s="112" t="s">
        <v>274</v>
      </c>
      <c r="O30" s="112" t="s">
        <v>275</v>
      </c>
    </row>
    <row r="31" spans="1:16" x14ac:dyDescent="0.25">
      <c r="B31" s="114" t="s">
        <v>71</v>
      </c>
      <c r="C31" s="115">
        <v>8088</v>
      </c>
      <c r="D31" s="116">
        <v>0.25395348837209308</v>
      </c>
      <c r="E31" s="115">
        <v>20862</v>
      </c>
      <c r="F31" s="116">
        <f t="shared" ref="F31:F43" si="6">IFERROR(E31/C31-1,"-")</f>
        <v>1.5793768545994067</v>
      </c>
      <c r="G31" s="115">
        <v>1702</v>
      </c>
      <c r="H31" s="116">
        <f t="shared" ref="H31:H43" si="7">IFERROR(G31/E31-1,"-")</f>
        <v>-0.91841625922730319</v>
      </c>
      <c r="I31" s="115">
        <v>11560</v>
      </c>
      <c r="J31" s="116">
        <f t="shared" ref="J31:J43" si="8">IFERROR(I31/G31-1,"-")</f>
        <v>5.7920094007050524</v>
      </c>
      <c r="K31" s="115">
        <v>13570</v>
      </c>
      <c r="L31" s="116">
        <f t="shared" ref="L31:L43" si="9">IFERROR(K31/I31-1,"-")</f>
        <v>0.1738754325259515</v>
      </c>
      <c r="M31" s="115">
        <v>13404</v>
      </c>
      <c r="N31" s="116">
        <f t="shared" ref="N31:N41" si="10">IFERROR(M31/K31-1,"-")</f>
        <v>-1.223286661753864E-2</v>
      </c>
      <c r="O31" s="116">
        <f t="shared" ref="O31" si="11">M31/C31-1</f>
        <v>0.65727002967359049</v>
      </c>
    </row>
    <row r="32" spans="1:16" x14ac:dyDescent="0.25">
      <c r="B32" s="114" t="s">
        <v>73</v>
      </c>
      <c r="C32" s="115">
        <v>5270</v>
      </c>
      <c r="D32" s="116">
        <v>-0.11054852320675101</v>
      </c>
      <c r="E32" s="115">
        <v>16597</v>
      </c>
      <c r="F32" s="116">
        <f t="shared" si="6"/>
        <v>2.1493358633776092</v>
      </c>
      <c r="G32" s="115">
        <v>3589</v>
      </c>
      <c r="H32" s="116">
        <f t="shared" si="7"/>
        <v>-0.78375610050009037</v>
      </c>
      <c r="I32" s="115">
        <v>8808</v>
      </c>
      <c r="J32" s="116">
        <f t="shared" si="8"/>
        <v>1.4541655057118974</v>
      </c>
      <c r="K32" s="115">
        <v>10875</v>
      </c>
      <c r="L32" s="116">
        <f t="shared" si="9"/>
        <v>0.23467302452316074</v>
      </c>
      <c r="M32" s="115">
        <v>9013</v>
      </c>
      <c r="N32" s="116">
        <f t="shared" si="10"/>
        <v>-0.17121839080459766</v>
      </c>
      <c r="O32" s="116">
        <f>IFERROR(M32/C32-1,"-")</f>
        <v>0.71024667931688801</v>
      </c>
    </row>
    <row r="33" spans="2:16" x14ac:dyDescent="0.25">
      <c r="B33" s="114" t="s">
        <v>75</v>
      </c>
      <c r="C33" s="115">
        <v>10427</v>
      </c>
      <c r="D33" s="116">
        <v>0.25475330926594464</v>
      </c>
      <c r="E33" s="115">
        <v>5317</v>
      </c>
      <c r="F33" s="116">
        <f t="shared" si="6"/>
        <v>-0.49007384674402987</v>
      </c>
      <c r="G33" s="115">
        <v>9537</v>
      </c>
      <c r="H33" s="116">
        <f t="shared" si="7"/>
        <v>0.79368064698138041</v>
      </c>
      <c r="I33" s="115">
        <v>9074</v>
      </c>
      <c r="J33" s="116">
        <f t="shared" si="8"/>
        <v>-4.8547761350529517E-2</v>
      </c>
      <c r="K33" s="115">
        <v>15091</v>
      </c>
      <c r="L33" s="116">
        <f t="shared" si="9"/>
        <v>0.66310337227242666</v>
      </c>
      <c r="M33" s="115">
        <v>13346</v>
      </c>
      <c r="N33" s="116">
        <f t="shared" si="10"/>
        <v>-0.11563183354317141</v>
      </c>
      <c r="O33" s="116">
        <f t="shared" ref="O33:O42" si="12">IFERROR(M33/C33-1,"-")</f>
        <v>0.2799462932770691</v>
      </c>
    </row>
    <row r="34" spans="2:16" x14ac:dyDescent="0.25">
      <c r="B34" s="114" t="s">
        <v>77</v>
      </c>
      <c r="C34" s="115">
        <v>8500</v>
      </c>
      <c r="D34" s="116">
        <v>-0.41987441987441987</v>
      </c>
      <c r="E34" s="115">
        <v>0</v>
      </c>
      <c r="F34" s="116">
        <f t="shared" si="6"/>
        <v>-1</v>
      </c>
      <c r="G34" s="115">
        <v>13267</v>
      </c>
      <c r="H34" s="116" t="str">
        <f t="shared" si="7"/>
        <v>-</v>
      </c>
      <c r="I34" s="115">
        <v>14486</v>
      </c>
      <c r="J34" s="116">
        <f t="shared" si="8"/>
        <v>9.1882113514735853E-2</v>
      </c>
      <c r="K34" s="115">
        <v>21668</v>
      </c>
      <c r="L34" s="116">
        <f t="shared" si="9"/>
        <v>0.49578903769156435</v>
      </c>
      <c r="M34" s="115">
        <v>15353</v>
      </c>
      <c r="N34" s="116">
        <f t="shared" si="10"/>
        <v>-0.29144360347055565</v>
      </c>
      <c r="O34" s="116">
        <f t="shared" si="12"/>
        <v>0.80623529411764716</v>
      </c>
    </row>
    <row r="35" spans="2:16" x14ac:dyDescent="0.25">
      <c r="B35" s="114" t="s">
        <v>79</v>
      </c>
      <c r="C35" s="115">
        <v>8770</v>
      </c>
      <c r="D35" s="116">
        <v>-0.41435726210350587</v>
      </c>
      <c r="E35" s="115">
        <v>0</v>
      </c>
      <c r="F35" s="116">
        <f t="shared" si="6"/>
        <v>-1</v>
      </c>
      <c r="G35" s="115">
        <v>18255</v>
      </c>
      <c r="H35" s="116" t="str">
        <f t="shared" si="7"/>
        <v>-</v>
      </c>
      <c r="I35" s="115">
        <v>14287</v>
      </c>
      <c r="J35" s="116">
        <f t="shared" si="8"/>
        <v>-0.21736510545056154</v>
      </c>
      <c r="K35" s="115">
        <v>13349</v>
      </c>
      <c r="L35" s="116">
        <f t="shared" si="9"/>
        <v>-6.5654091131798098E-2</v>
      </c>
      <c r="M35" s="115">
        <v>21013</v>
      </c>
      <c r="N35" s="116">
        <f t="shared" si="10"/>
        <v>0.57412540265188405</v>
      </c>
      <c r="O35" s="116">
        <f t="shared" si="12"/>
        <v>1.3960091220068414</v>
      </c>
    </row>
    <row r="36" spans="2:16" x14ac:dyDescent="0.25">
      <c r="B36" s="114" t="s">
        <v>81</v>
      </c>
      <c r="C36" s="115">
        <v>13553</v>
      </c>
      <c r="D36" s="116">
        <v>-0.20561514565383032</v>
      </c>
      <c r="E36" s="115">
        <v>0</v>
      </c>
      <c r="F36" s="116">
        <f t="shared" si="6"/>
        <v>-1</v>
      </c>
      <c r="G36" s="115">
        <v>22760</v>
      </c>
      <c r="H36" s="116" t="str">
        <f t="shared" si="7"/>
        <v>-</v>
      </c>
      <c r="I36" s="115">
        <v>14239</v>
      </c>
      <c r="J36" s="116">
        <f t="shared" si="8"/>
        <v>-0.37438488576449913</v>
      </c>
      <c r="K36" s="115">
        <v>18322</v>
      </c>
      <c r="L36" s="116">
        <f t="shared" si="9"/>
        <v>0.28674766486410563</v>
      </c>
      <c r="M36" s="115">
        <v>20012</v>
      </c>
      <c r="N36" s="116">
        <f t="shared" si="10"/>
        <v>9.2238838554743019E-2</v>
      </c>
      <c r="O36" s="116">
        <f t="shared" si="12"/>
        <v>0.47657345237216853</v>
      </c>
    </row>
    <row r="37" spans="2:16" x14ac:dyDescent="0.25">
      <c r="B37" s="114" t="s">
        <v>83</v>
      </c>
      <c r="C37" s="115">
        <v>19946</v>
      </c>
      <c r="D37" s="116">
        <v>0.201566265060241</v>
      </c>
      <c r="E37" s="115">
        <v>0</v>
      </c>
      <c r="F37" s="116">
        <f t="shared" si="6"/>
        <v>-1</v>
      </c>
      <c r="G37" s="115">
        <v>28666</v>
      </c>
      <c r="H37" s="116" t="str">
        <f t="shared" si="7"/>
        <v>-</v>
      </c>
      <c r="I37" s="115">
        <v>19252</v>
      </c>
      <c r="J37" s="116">
        <f t="shared" si="8"/>
        <v>-0.3284029861159562</v>
      </c>
      <c r="K37" s="115">
        <v>27286</v>
      </c>
      <c r="L37" s="116">
        <f t="shared" si="9"/>
        <v>0.41730729274880529</v>
      </c>
      <c r="M37" s="115">
        <v>25644</v>
      </c>
      <c r="N37" s="116">
        <f t="shared" si="10"/>
        <v>-6.0177380341567055E-2</v>
      </c>
      <c r="O37" s="116">
        <f t="shared" si="12"/>
        <v>0.28567131254386835</v>
      </c>
    </row>
    <row r="38" spans="2:16" x14ac:dyDescent="0.25">
      <c r="B38" s="114" t="s">
        <v>85</v>
      </c>
      <c r="C38" s="115">
        <v>23503</v>
      </c>
      <c r="D38" s="116">
        <v>-3.8732106339468331E-2</v>
      </c>
      <c r="E38" s="115">
        <v>30547</v>
      </c>
      <c r="F38" s="116">
        <f t="shared" si="6"/>
        <v>0.29970642045696305</v>
      </c>
      <c r="G38" s="115">
        <v>28927</v>
      </c>
      <c r="H38" s="116">
        <f t="shared" si="7"/>
        <v>-5.3033031066880509E-2</v>
      </c>
      <c r="I38" s="115">
        <v>31594</v>
      </c>
      <c r="J38" s="116">
        <f t="shared" si="8"/>
        <v>9.219760085733042E-2</v>
      </c>
      <c r="K38" s="115">
        <v>26883</v>
      </c>
      <c r="L38" s="116">
        <f t="shared" si="9"/>
        <v>-0.14911059061847187</v>
      </c>
      <c r="M38" s="115">
        <v>30588</v>
      </c>
      <c r="N38" s="116">
        <f t="shared" si="10"/>
        <v>0.13781943979466571</v>
      </c>
      <c r="O38" s="116">
        <f t="shared" si="12"/>
        <v>0.30145087861124109</v>
      </c>
    </row>
    <row r="39" spans="2:16" x14ac:dyDescent="0.25">
      <c r="B39" s="114" t="s">
        <v>87</v>
      </c>
      <c r="C39" s="115">
        <v>18213</v>
      </c>
      <c r="D39" s="116">
        <v>4.949867465713953E-2</v>
      </c>
      <c r="E39" s="115">
        <v>30000</v>
      </c>
      <c r="F39" s="116">
        <f t="shared" si="6"/>
        <v>0.64717509471256784</v>
      </c>
      <c r="G39" s="115">
        <v>26545</v>
      </c>
      <c r="H39" s="116">
        <f t="shared" si="7"/>
        <v>-0.11516666666666664</v>
      </c>
      <c r="I39" s="115">
        <v>22910</v>
      </c>
      <c r="J39" s="116">
        <f t="shared" si="8"/>
        <v>-0.13693727632322472</v>
      </c>
      <c r="K39" s="115">
        <v>24058</v>
      </c>
      <c r="L39" s="116">
        <f t="shared" si="9"/>
        <v>5.0109122653863025E-2</v>
      </c>
      <c r="M39" s="115">
        <v>21808</v>
      </c>
      <c r="N39" s="116">
        <f t="shared" si="10"/>
        <v>-9.3523983706043756E-2</v>
      </c>
      <c r="O39" s="116">
        <f t="shared" si="12"/>
        <v>0.19738648218305599</v>
      </c>
    </row>
    <row r="40" spans="2:16" x14ac:dyDescent="0.25">
      <c r="B40" s="114" t="s">
        <v>89</v>
      </c>
      <c r="C40" s="115">
        <v>15718</v>
      </c>
      <c r="D40" s="116">
        <v>0.25915244732836662</v>
      </c>
      <c r="E40" s="115">
        <v>9240</v>
      </c>
      <c r="F40" s="116">
        <f t="shared" si="6"/>
        <v>-0.4121389489756967</v>
      </c>
      <c r="G40" s="115">
        <v>18650</v>
      </c>
      <c r="H40" s="116">
        <f t="shared" si="7"/>
        <v>1.0183982683982684</v>
      </c>
      <c r="I40" s="115">
        <v>24745</v>
      </c>
      <c r="J40" s="116">
        <f t="shared" si="8"/>
        <v>0.32680965147453089</v>
      </c>
      <c r="K40" s="115">
        <v>21110</v>
      </c>
      <c r="L40" s="116">
        <f t="shared" si="9"/>
        <v>-0.14689836330571837</v>
      </c>
      <c r="M40" s="115">
        <v>14338</v>
      </c>
      <c r="N40" s="116">
        <f t="shared" si="10"/>
        <v>-0.32079583135954526</v>
      </c>
      <c r="O40" s="116">
        <f t="shared" si="12"/>
        <v>-8.7797429698434959E-2</v>
      </c>
    </row>
    <row r="41" spans="2:16" x14ac:dyDescent="0.25">
      <c r="B41" s="114" t="s">
        <v>91</v>
      </c>
      <c r="C41" s="115">
        <v>15599</v>
      </c>
      <c r="D41" s="116">
        <v>1.4176999380037199</v>
      </c>
      <c r="E41" s="115">
        <v>4225</v>
      </c>
      <c r="F41" s="116">
        <f t="shared" si="6"/>
        <v>-0.72914930444259252</v>
      </c>
      <c r="G41" s="115">
        <v>10836</v>
      </c>
      <c r="H41" s="116">
        <f t="shared" si="7"/>
        <v>1.5647337278106508</v>
      </c>
      <c r="I41" s="115">
        <v>28104</v>
      </c>
      <c r="J41" s="116">
        <f t="shared" si="8"/>
        <v>1.593576965669989</v>
      </c>
      <c r="K41" s="115">
        <v>11487</v>
      </c>
      <c r="L41" s="116">
        <f t="shared" si="9"/>
        <v>-0.591268146883006</v>
      </c>
      <c r="M41" s="115"/>
      <c r="N41" s="116"/>
      <c r="O41" s="116"/>
    </row>
    <row r="42" spans="2:16" x14ac:dyDescent="0.25">
      <c r="B42" s="114" t="s">
        <v>93</v>
      </c>
      <c r="C42" s="115">
        <v>15050</v>
      </c>
      <c r="D42" s="116">
        <v>1.4211711711711712</v>
      </c>
      <c r="E42" s="115">
        <v>7870</v>
      </c>
      <c r="F42" s="116">
        <f t="shared" si="6"/>
        <v>-0.47707641196013284</v>
      </c>
      <c r="G42" s="115">
        <v>16269</v>
      </c>
      <c r="H42" s="116">
        <f t="shared" si="7"/>
        <v>1.0672172808132148</v>
      </c>
      <c r="I42" s="115">
        <v>21520</v>
      </c>
      <c r="J42" s="116">
        <f t="shared" si="8"/>
        <v>0.32276107935337151</v>
      </c>
      <c r="K42" s="115">
        <v>15397</v>
      </c>
      <c r="L42" s="116">
        <f t="shared" si="9"/>
        <v>-0.2845260223048327</v>
      </c>
      <c r="M42" s="115"/>
      <c r="N42" s="116"/>
      <c r="O42" s="116"/>
    </row>
    <row r="43" spans="2:16" ht="15.75" x14ac:dyDescent="0.25">
      <c r="B43" s="117" t="s">
        <v>30</v>
      </c>
      <c r="C43" s="118">
        <v>162637</v>
      </c>
      <c r="D43" s="119">
        <v>7.7580038163892695E-2</v>
      </c>
      <c r="E43" s="118">
        <v>125264</v>
      </c>
      <c r="F43" s="119">
        <f t="shared" si="6"/>
        <v>-0.22979395832436655</v>
      </c>
      <c r="G43" s="118">
        <v>199003</v>
      </c>
      <c r="H43" s="119">
        <f t="shared" si="7"/>
        <v>0.58866873163877886</v>
      </c>
      <c r="I43" s="118">
        <v>220579</v>
      </c>
      <c r="J43" s="119">
        <f t="shared" si="8"/>
        <v>0.10842047607322503</v>
      </c>
      <c r="K43" s="118">
        <v>219096</v>
      </c>
      <c r="L43" s="119">
        <f t="shared" si="9"/>
        <v>-6.7232148119268365E-3</v>
      </c>
      <c r="M43" s="118">
        <v>184519</v>
      </c>
      <c r="N43" s="119">
        <v>-4.0023515701413048E-2</v>
      </c>
      <c r="O43" s="119">
        <v>0.39799830287601901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251</v>
      </c>
      <c r="M52" s="113" t="s">
        <v>69</v>
      </c>
      <c r="N52" s="112" t="s">
        <v>274</v>
      </c>
      <c r="O52" s="112" t="s">
        <v>275</v>
      </c>
    </row>
    <row r="53" spans="1:16" x14ac:dyDescent="0.25">
      <c r="A53" s="1">
        <v>1</v>
      </c>
      <c r="B53" s="114" t="s">
        <v>71</v>
      </c>
      <c r="C53" s="115">
        <v>5883</v>
      </c>
      <c r="D53" s="116">
        <v>0.18346409173204581</v>
      </c>
      <c r="E53" s="115">
        <v>19834</v>
      </c>
      <c r="F53" s="116">
        <f t="shared" ref="F53:F65" si="13">IFERROR(E53/C53-1,"-")</f>
        <v>2.3714091449940509</v>
      </c>
      <c r="G53" s="115">
        <v>355</v>
      </c>
      <c r="H53" s="116">
        <f t="shared" ref="H53:H65" si="14">IFERROR(G53/E53-1,"-")</f>
        <v>-0.98210144196833715</v>
      </c>
      <c r="I53" s="115">
        <v>6030</v>
      </c>
      <c r="J53" s="116">
        <f t="shared" ref="J53:J65" si="15">IFERROR(I53/G53-1,"-")</f>
        <v>15.985915492957748</v>
      </c>
      <c r="K53" s="115">
        <v>10446</v>
      </c>
      <c r="L53" s="116">
        <f>IFERROR(K53/I53-1,"-")</f>
        <v>0.73233830845771153</v>
      </c>
      <c r="M53" s="115">
        <v>11099</v>
      </c>
      <c r="N53" s="116">
        <f t="shared" ref="N53:N63" si="16">IFERROR(M53/K53-1,"-")</f>
        <v>6.251196630289102E-2</v>
      </c>
      <c r="O53" s="116">
        <f t="shared" ref="O53" si="17">IFERROR(M53/C53-1,"-")</f>
        <v>0.88662247152813189</v>
      </c>
    </row>
    <row r="54" spans="1:16" x14ac:dyDescent="0.25">
      <c r="A54" s="1">
        <v>2</v>
      </c>
      <c r="B54" s="114" t="s">
        <v>73</v>
      </c>
      <c r="C54" s="115">
        <v>4461</v>
      </c>
      <c r="D54" s="116">
        <v>0.13713994392046902</v>
      </c>
      <c r="E54" s="115">
        <v>14781</v>
      </c>
      <c r="F54" s="116">
        <f t="shared" si="13"/>
        <v>2.3133826496301277</v>
      </c>
      <c r="G54" s="115">
        <v>0</v>
      </c>
      <c r="H54" s="116">
        <f t="shared" si="14"/>
        <v>-1</v>
      </c>
      <c r="I54" s="115">
        <v>4164</v>
      </c>
      <c r="J54" s="116" t="str">
        <f t="shared" si="15"/>
        <v>-</v>
      </c>
      <c r="K54" s="115">
        <v>7322</v>
      </c>
      <c r="L54" s="116">
        <f t="shared" ref="L54:L65" si="18">IFERROR(K54/I54-1,"-")</f>
        <v>0.75840537944284336</v>
      </c>
      <c r="M54" s="115">
        <v>6226</v>
      </c>
      <c r="N54" s="116">
        <f t="shared" si="16"/>
        <v>-0.14968587817536194</v>
      </c>
      <c r="O54" s="116">
        <f>IFERROR(M54/C54-1,"-")</f>
        <v>0.39565119928267212</v>
      </c>
    </row>
    <row r="55" spans="1:16" x14ac:dyDescent="0.25">
      <c r="A55" s="1">
        <v>3</v>
      </c>
      <c r="B55" s="114" t="s">
        <v>75</v>
      </c>
      <c r="C55" s="115">
        <v>8884</v>
      </c>
      <c r="D55" s="116">
        <v>0.78788488629502917</v>
      </c>
      <c r="E55" s="115">
        <v>4526</v>
      </c>
      <c r="F55" s="116">
        <f t="shared" si="13"/>
        <v>-0.49054479963980191</v>
      </c>
      <c r="G55" s="115">
        <v>0</v>
      </c>
      <c r="H55" s="116">
        <f t="shared" si="14"/>
        <v>-1</v>
      </c>
      <c r="I55" s="115">
        <v>5754</v>
      </c>
      <c r="J55" s="116" t="str">
        <f t="shared" si="15"/>
        <v>-</v>
      </c>
      <c r="K55" s="115">
        <v>12025</v>
      </c>
      <c r="L55" s="116">
        <f t="shared" si="18"/>
        <v>1.0898505387556483</v>
      </c>
      <c r="M55" s="115">
        <v>10522</v>
      </c>
      <c r="N55" s="116">
        <f t="shared" si="16"/>
        <v>-0.12498960498960499</v>
      </c>
      <c r="O55" s="116">
        <f t="shared" ref="O55:O64" si="19">IFERROR(M55/C55-1,"-")</f>
        <v>0.18437640702386315</v>
      </c>
    </row>
    <row r="56" spans="1:16" x14ac:dyDescent="0.25">
      <c r="A56" s="1">
        <v>4</v>
      </c>
      <c r="B56" s="114" t="s">
        <v>77</v>
      </c>
      <c r="C56" s="115">
        <v>5876</v>
      </c>
      <c r="D56" s="116">
        <v>-0.4939281715614503</v>
      </c>
      <c r="E56" s="115">
        <v>0</v>
      </c>
      <c r="F56" s="116">
        <f t="shared" si="13"/>
        <v>-1</v>
      </c>
      <c r="G56" s="115">
        <v>1016</v>
      </c>
      <c r="H56" s="116" t="str">
        <f t="shared" si="14"/>
        <v>-</v>
      </c>
      <c r="I56" s="115">
        <v>8238</v>
      </c>
      <c r="J56" s="116">
        <f t="shared" si="15"/>
        <v>7.1082677165354333</v>
      </c>
      <c r="K56" s="115">
        <v>11217</v>
      </c>
      <c r="L56" s="116">
        <f t="shared" si="18"/>
        <v>0.36161689730517121</v>
      </c>
      <c r="M56" s="115">
        <v>12181</v>
      </c>
      <c r="N56" s="116">
        <f t="shared" si="16"/>
        <v>8.5940982437371805E-2</v>
      </c>
      <c r="O56" s="116">
        <f t="shared" si="19"/>
        <v>1.0730088495575223</v>
      </c>
    </row>
    <row r="57" spans="1:16" x14ac:dyDescent="0.25">
      <c r="A57" s="1">
        <v>5</v>
      </c>
      <c r="B57" s="114" t="s">
        <v>79</v>
      </c>
      <c r="C57" s="115">
        <v>6134</v>
      </c>
      <c r="D57" s="116">
        <v>-0.5307168541045062</v>
      </c>
      <c r="E57" s="115">
        <v>0</v>
      </c>
      <c r="F57" s="116">
        <f t="shared" si="13"/>
        <v>-1</v>
      </c>
      <c r="G57" s="115">
        <v>2368</v>
      </c>
      <c r="H57" s="116" t="str">
        <f t="shared" si="14"/>
        <v>-</v>
      </c>
      <c r="I57" s="115">
        <v>8230</v>
      </c>
      <c r="J57" s="116">
        <f t="shared" si="15"/>
        <v>2.4755067567567566</v>
      </c>
      <c r="K57" s="115">
        <v>10705</v>
      </c>
      <c r="L57" s="116">
        <f t="shared" si="18"/>
        <v>0.30072904009720536</v>
      </c>
      <c r="M57" s="115">
        <v>16997</v>
      </c>
      <c r="N57" s="116">
        <f t="shared" si="16"/>
        <v>0.58776272769733762</v>
      </c>
      <c r="O57" s="116">
        <f t="shared" si="19"/>
        <v>1.7709488099119661</v>
      </c>
    </row>
    <row r="58" spans="1:16" x14ac:dyDescent="0.25">
      <c r="A58" s="1">
        <v>6</v>
      </c>
      <c r="B58" s="114" t="s">
        <v>81</v>
      </c>
      <c r="C58" s="115">
        <v>10539</v>
      </c>
      <c r="D58" s="116">
        <v>-0.19934665349844261</v>
      </c>
      <c r="E58" s="115">
        <v>0</v>
      </c>
      <c r="F58" s="116">
        <f t="shared" si="13"/>
        <v>-1</v>
      </c>
      <c r="G58" s="115">
        <v>13959</v>
      </c>
      <c r="H58" s="116" t="str">
        <f t="shared" si="14"/>
        <v>-</v>
      </c>
      <c r="I58" s="115">
        <v>11640</v>
      </c>
      <c r="J58" s="116">
        <f t="shared" si="15"/>
        <v>-0.1661293788953363</v>
      </c>
      <c r="K58" s="115">
        <v>13389</v>
      </c>
      <c r="L58" s="116">
        <f t="shared" si="18"/>
        <v>0.1502577319587628</v>
      </c>
      <c r="M58" s="115">
        <v>14806</v>
      </c>
      <c r="N58" s="116">
        <f t="shared" si="16"/>
        <v>0.10583314661289123</v>
      </c>
      <c r="O58" s="116">
        <f t="shared" si="19"/>
        <v>0.40487712306670454</v>
      </c>
    </row>
    <row r="59" spans="1:16" x14ac:dyDescent="0.25">
      <c r="A59" s="1">
        <v>7</v>
      </c>
      <c r="B59" s="114" t="s">
        <v>83</v>
      </c>
      <c r="C59" s="115">
        <v>13468</v>
      </c>
      <c r="D59" s="116">
        <v>0.29338327091136085</v>
      </c>
      <c r="E59" s="115">
        <v>0</v>
      </c>
      <c r="F59" s="116">
        <f t="shared" si="13"/>
        <v>-1</v>
      </c>
      <c r="G59" s="115">
        <v>18588</v>
      </c>
      <c r="H59" s="116" t="str">
        <f t="shared" si="14"/>
        <v>-</v>
      </c>
      <c r="I59" s="115">
        <v>16093</v>
      </c>
      <c r="J59" s="116">
        <f t="shared" si="15"/>
        <v>-0.13422638261243813</v>
      </c>
      <c r="K59" s="115">
        <v>19485</v>
      </c>
      <c r="L59" s="116">
        <f t="shared" si="18"/>
        <v>0.21077487106195236</v>
      </c>
      <c r="M59" s="115">
        <v>16922</v>
      </c>
      <c r="N59" s="116">
        <f t="shared" si="16"/>
        <v>-0.1315370798049782</v>
      </c>
      <c r="O59" s="116">
        <f t="shared" si="19"/>
        <v>0.25645975645975638</v>
      </c>
    </row>
    <row r="60" spans="1:16" x14ac:dyDescent="0.25">
      <c r="A60" s="1">
        <v>8</v>
      </c>
      <c r="B60" s="114" t="s">
        <v>85</v>
      </c>
      <c r="C60" s="115">
        <v>14975</v>
      </c>
      <c r="D60" s="116">
        <v>0.5468443342629894</v>
      </c>
      <c r="E60" s="115">
        <v>29598</v>
      </c>
      <c r="F60" s="116">
        <f t="shared" si="13"/>
        <v>0.97649415692821373</v>
      </c>
      <c r="G60" s="115">
        <v>19378</v>
      </c>
      <c r="H60" s="116">
        <f t="shared" si="14"/>
        <v>-0.34529360091898098</v>
      </c>
      <c r="I60" s="115">
        <v>20033</v>
      </c>
      <c r="J60" s="116">
        <f t="shared" si="15"/>
        <v>3.3801217875941703E-2</v>
      </c>
      <c r="K60" s="115">
        <v>20000</v>
      </c>
      <c r="L60" s="116">
        <f t="shared" si="18"/>
        <v>-1.6472819847251907E-3</v>
      </c>
      <c r="M60" s="115">
        <v>18481</v>
      </c>
      <c r="N60" s="116">
        <f t="shared" si="16"/>
        <v>-7.5949999999999962E-2</v>
      </c>
      <c r="O60" s="116">
        <f t="shared" si="19"/>
        <v>0.23412353923205331</v>
      </c>
    </row>
    <row r="61" spans="1:16" x14ac:dyDescent="0.25">
      <c r="A61" s="1">
        <v>9</v>
      </c>
      <c r="B61" s="114" t="s">
        <v>87</v>
      </c>
      <c r="C61" s="115">
        <v>11835</v>
      </c>
      <c r="D61" s="116">
        <v>-3.553092657485124E-2</v>
      </c>
      <c r="E61" s="115">
        <v>29307</v>
      </c>
      <c r="F61" s="116">
        <f t="shared" si="13"/>
        <v>1.4762991128010139</v>
      </c>
      <c r="G61" s="115">
        <v>13290</v>
      </c>
      <c r="H61" s="116">
        <f t="shared" si="14"/>
        <v>-0.54652472105640293</v>
      </c>
      <c r="I61" s="115">
        <v>17725</v>
      </c>
      <c r="J61" s="116">
        <f t="shared" si="15"/>
        <v>0.33370955605718589</v>
      </c>
      <c r="K61" s="115">
        <v>17405</v>
      </c>
      <c r="L61" s="116">
        <f t="shared" si="18"/>
        <v>-1.8053596614950651E-2</v>
      </c>
      <c r="M61" s="115">
        <v>14713</v>
      </c>
      <c r="N61" s="116">
        <f t="shared" si="16"/>
        <v>-0.15466819879345017</v>
      </c>
      <c r="O61" s="116">
        <f t="shared" si="19"/>
        <v>0.24317701732150399</v>
      </c>
    </row>
    <row r="62" spans="1:16" x14ac:dyDescent="0.25">
      <c r="A62" s="1">
        <v>10</v>
      </c>
      <c r="B62" s="114" t="s">
        <v>89</v>
      </c>
      <c r="C62" s="115">
        <v>12204</v>
      </c>
      <c r="D62" s="116">
        <v>0.81661208693063414</v>
      </c>
      <c r="E62" s="115">
        <v>6135</v>
      </c>
      <c r="F62" s="116">
        <f t="shared" si="13"/>
        <v>-0.49729596853490654</v>
      </c>
      <c r="G62" s="115">
        <v>8398</v>
      </c>
      <c r="H62" s="116">
        <f t="shared" si="14"/>
        <v>0.36886715566422157</v>
      </c>
      <c r="I62" s="115">
        <v>13863</v>
      </c>
      <c r="J62" s="116">
        <f t="shared" si="15"/>
        <v>0.65075017861395579</v>
      </c>
      <c r="K62" s="115">
        <v>17037</v>
      </c>
      <c r="L62" s="116">
        <f t="shared" si="18"/>
        <v>0.22895477169443845</v>
      </c>
      <c r="M62" s="115">
        <v>9764</v>
      </c>
      <c r="N62" s="116">
        <f t="shared" si="16"/>
        <v>-0.42689440629218756</v>
      </c>
      <c r="O62" s="116">
        <f t="shared" si="19"/>
        <v>-0.19993444772205837</v>
      </c>
    </row>
    <row r="63" spans="1:16" x14ac:dyDescent="0.25">
      <c r="A63" s="1">
        <v>11</v>
      </c>
      <c r="B63" s="114" t="s">
        <v>91</v>
      </c>
      <c r="C63" s="115">
        <v>13337</v>
      </c>
      <c r="D63" s="116">
        <v>1.3300139762403913</v>
      </c>
      <c r="E63" s="115">
        <v>1370</v>
      </c>
      <c r="F63" s="116">
        <f t="shared" si="13"/>
        <v>-0.89727824848166748</v>
      </c>
      <c r="G63" s="115">
        <v>5966</v>
      </c>
      <c r="H63" s="116">
        <f t="shared" si="14"/>
        <v>3.3547445255474448</v>
      </c>
      <c r="I63" s="115">
        <v>17150</v>
      </c>
      <c r="J63" s="116">
        <f t="shared" si="15"/>
        <v>1.8746228628897081</v>
      </c>
      <c r="K63" s="115">
        <v>9424</v>
      </c>
      <c r="L63" s="116">
        <f t="shared" si="18"/>
        <v>-0.45049562682215738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12622</v>
      </c>
      <c r="D64" s="116">
        <v>1.8023978685612789</v>
      </c>
      <c r="E64" s="115">
        <v>2603</v>
      </c>
      <c r="F64" s="116">
        <f t="shared" si="13"/>
        <v>-0.79377277768974808</v>
      </c>
      <c r="G64" s="115">
        <v>9654</v>
      </c>
      <c r="H64" s="116">
        <f t="shared" si="14"/>
        <v>2.7087975412985017</v>
      </c>
      <c r="I64" s="115">
        <v>16155</v>
      </c>
      <c r="J64" s="116">
        <f t="shared" si="15"/>
        <v>0.67339962709757617</v>
      </c>
      <c r="K64" s="115">
        <v>13222</v>
      </c>
      <c r="L64" s="116">
        <f t="shared" si="18"/>
        <v>-0.18155369854534198</v>
      </c>
      <c r="M64" s="115"/>
      <c r="N64" s="116"/>
      <c r="O64" s="116"/>
    </row>
    <row r="65" spans="1:16" ht="15.75" x14ac:dyDescent="0.25">
      <c r="B65" s="117" t="s">
        <v>30</v>
      </c>
      <c r="C65" s="118">
        <v>120218</v>
      </c>
      <c r="D65" s="119">
        <v>0.19005335629931008</v>
      </c>
      <c r="E65" s="118">
        <v>108562</v>
      </c>
      <c r="F65" s="119">
        <f t="shared" si="13"/>
        <v>-9.6957194430118632E-2</v>
      </c>
      <c r="G65" s="118">
        <v>92972</v>
      </c>
      <c r="H65" s="119">
        <f t="shared" si="14"/>
        <v>-0.14360457618687938</v>
      </c>
      <c r="I65" s="118">
        <v>145075</v>
      </c>
      <c r="J65" s="119">
        <f t="shared" si="15"/>
        <v>0.56041603923761985</v>
      </c>
      <c r="K65" s="118">
        <v>161677</v>
      </c>
      <c r="L65" s="119">
        <f t="shared" si="18"/>
        <v>0.11443735998621407</v>
      </c>
      <c r="M65" s="118">
        <v>131711</v>
      </c>
      <c r="N65" s="119">
        <v>-5.26501283886327E-2</v>
      </c>
      <c r="O65" s="119">
        <v>0.39733075886652736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251</v>
      </c>
      <c r="M74" s="113" t="s">
        <v>69</v>
      </c>
      <c r="N74" s="112" t="s">
        <v>274</v>
      </c>
      <c r="O74" s="112" t="s">
        <v>275</v>
      </c>
    </row>
    <row r="75" spans="1:16" x14ac:dyDescent="0.25">
      <c r="A75" s="1">
        <v>1</v>
      </c>
      <c r="B75" s="114" t="s">
        <v>71</v>
      </c>
      <c r="C75" s="115">
        <v>2205</v>
      </c>
      <c r="D75" s="116">
        <v>0.49087221095334677</v>
      </c>
      <c r="E75" s="115">
        <v>1028</v>
      </c>
      <c r="F75" s="116">
        <f t="shared" ref="F75:F87" si="20">IFERROR(E75/C75-1,"-")</f>
        <v>-0.53378684807256238</v>
      </c>
      <c r="G75" s="115">
        <v>1347</v>
      </c>
      <c r="H75" s="116">
        <f t="shared" ref="H75:H87" si="21">IFERROR(G75/E75-1,"-")</f>
        <v>0.31031128404669261</v>
      </c>
      <c r="I75" s="115">
        <v>5530</v>
      </c>
      <c r="J75" s="116">
        <f t="shared" ref="J75:J87" si="22">IFERROR(I75/G75-1,"-")</f>
        <v>3.1054194506310315</v>
      </c>
      <c r="K75" s="115">
        <v>3124</v>
      </c>
      <c r="L75" s="116">
        <f>IFERROR(K75/I75-1,"-")</f>
        <v>-0.43508137432188065</v>
      </c>
      <c r="M75" s="115">
        <v>2305</v>
      </c>
      <c r="N75" s="116">
        <f t="shared" ref="N75:N83" si="23">IFERROR(M75/K75-1,"-")</f>
        <v>-0.26216389244558258</v>
      </c>
      <c r="O75" s="116">
        <f t="shared" ref="O75" si="24">M75/C75-1</f>
        <v>4.5351473922902397E-2</v>
      </c>
    </row>
    <row r="76" spans="1:16" x14ac:dyDescent="0.25">
      <c r="A76" s="1">
        <v>2</v>
      </c>
      <c r="B76" s="114" t="s">
        <v>73</v>
      </c>
      <c r="C76" s="115">
        <v>809</v>
      </c>
      <c r="D76" s="116">
        <v>-0.59590409590409599</v>
      </c>
      <c r="E76" s="115">
        <v>1816</v>
      </c>
      <c r="F76" s="116">
        <f t="shared" si="20"/>
        <v>1.2447466007416566</v>
      </c>
      <c r="G76" s="115">
        <v>3589</v>
      </c>
      <c r="H76" s="116">
        <f t="shared" si="21"/>
        <v>0.9763215859030836</v>
      </c>
      <c r="I76" s="115">
        <v>4644</v>
      </c>
      <c r="J76" s="116">
        <f t="shared" si="22"/>
        <v>0.29395374756199488</v>
      </c>
      <c r="K76" s="115">
        <v>3553</v>
      </c>
      <c r="L76" s="116">
        <f t="shared" ref="L76:L87" si="25">IFERROR(K76/I76-1,"-")</f>
        <v>-0.2349267872523686</v>
      </c>
      <c r="M76" s="115">
        <v>2787</v>
      </c>
      <c r="N76" s="116">
        <f t="shared" si="23"/>
        <v>-0.21559245707852515</v>
      </c>
      <c r="O76" s="116">
        <f>IFERROR(M76/C76-1,"-")</f>
        <v>2.4449938195302843</v>
      </c>
    </row>
    <row r="77" spans="1:16" x14ac:dyDescent="0.25">
      <c r="A77" s="1">
        <v>3</v>
      </c>
      <c r="B77" s="114" t="s">
        <v>75</v>
      </c>
      <c r="C77" s="115">
        <v>1543</v>
      </c>
      <c r="D77" s="116">
        <v>-0.53816222687818016</v>
      </c>
      <c r="E77" s="115">
        <v>791</v>
      </c>
      <c r="F77" s="116">
        <f t="shared" si="20"/>
        <v>-0.48736228127025272</v>
      </c>
      <c r="G77" s="115">
        <v>9537</v>
      </c>
      <c r="H77" s="116">
        <f t="shared" si="21"/>
        <v>11.056890012642224</v>
      </c>
      <c r="I77" s="115">
        <v>3320</v>
      </c>
      <c r="J77" s="116">
        <f t="shared" si="22"/>
        <v>-0.65188214323162419</v>
      </c>
      <c r="K77" s="115">
        <v>3066</v>
      </c>
      <c r="L77" s="116">
        <f t="shared" si="25"/>
        <v>-7.6506024096385516E-2</v>
      </c>
      <c r="M77" s="115">
        <v>2824</v>
      </c>
      <c r="N77" s="116">
        <f t="shared" si="23"/>
        <v>-7.8930202217873502E-2</v>
      </c>
      <c r="O77" s="116">
        <f t="shared" ref="O77:O86" si="26">IFERROR(M77/C77-1,"-")</f>
        <v>0.83020090732339602</v>
      </c>
    </row>
    <row r="78" spans="1:16" x14ac:dyDescent="0.25">
      <c r="A78" s="1">
        <v>4</v>
      </c>
      <c r="B78" s="114" t="s">
        <v>77</v>
      </c>
      <c r="C78" s="115">
        <v>2624</v>
      </c>
      <c r="D78" s="116">
        <v>-0.13712594541269318</v>
      </c>
      <c r="E78" s="115">
        <v>0</v>
      </c>
      <c r="F78" s="116">
        <f t="shared" si="20"/>
        <v>-1</v>
      </c>
      <c r="G78" s="115">
        <v>12251</v>
      </c>
      <c r="H78" s="116" t="str">
        <f t="shared" si="21"/>
        <v>-</v>
      </c>
      <c r="I78" s="115">
        <v>6248</v>
      </c>
      <c r="J78" s="116">
        <f t="shared" si="22"/>
        <v>-0.49000081625989711</v>
      </c>
      <c r="K78" s="115">
        <v>10451</v>
      </c>
      <c r="L78" s="116">
        <f t="shared" si="25"/>
        <v>0.6726952624839948</v>
      </c>
      <c r="M78" s="115">
        <v>3172</v>
      </c>
      <c r="N78" s="116">
        <f t="shared" si="23"/>
        <v>-0.69648837431824706</v>
      </c>
      <c r="O78" s="116">
        <f t="shared" si="26"/>
        <v>0.20884146341463405</v>
      </c>
    </row>
    <row r="79" spans="1:16" x14ac:dyDescent="0.25">
      <c r="A79" s="1">
        <v>5</v>
      </c>
      <c r="B79" s="114" t="s">
        <v>79</v>
      </c>
      <c r="C79" s="115">
        <v>2636</v>
      </c>
      <c r="D79" s="116">
        <v>0.38445378151260501</v>
      </c>
      <c r="E79" s="115">
        <v>0</v>
      </c>
      <c r="F79" s="116">
        <f t="shared" si="20"/>
        <v>-1</v>
      </c>
      <c r="G79" s="115">
        <v>15887</v>
      </c>
      <c r="H79" s="116" t="str">
        <f t="shared" si="21"/>
        <v>-</v>
      </c>
      <c r="I79" s="115">
        <v>6057</v>
      </c>
      <c r="J79" s="116">
        <f t="shared" si="22"/>
        <v>-0.61874488575564923</v>
      </c>
      <c r="K79" s="115">
        <v>2644</v>
      </c>
      <c r="L79" s="116">
        <f t="shared" si="25"/>
        <v>-0.56348027076110285</v>
      </c>
      <c r="M79" s="115">
        <v>4016</v>
      </c>
      <c r="N79" s="116">
        <f t="shared" si="23"/>
        <v>0.51891074130105896</v>
      </c>
      <c r="O79" s="116">
        <f t="shared" si="26"/>
        <v>0.5235204855842186</v>
      </c>
    </row>
    <row r="80" spans="1:16" x14ac:dyDescent="0.25">
      <c r="A80" s="1">
        <v>6</v>
      </c>
      <c r="B80" s="114" t="s">
        <v>81</v>
      </c>
      <c r="C80" s="115">
        <v>3014</v>
      </c>
      <c r="D80" s="116">
        <v>-0.22678296562339662</v>
      </c>
      <c r="E80" s="115">
        <v>0</v>
      </c>
      <c r="F80" s="116">
        <f t="shared" si="20"/>
        <v>-1</v>
      </c>
      <c r="G80" s="115">
        <v>8801</v>
      </c>
      <c r="H80" s="116" t="str">
        <f t="shared" si="21"/>
        <v>-</v>
      </c>
      <c r="I80" s="115">
        <v>2599</v>
      </c>
      <c r="J80" s="116">
        <f t="shared" si="22"/>
        <v>-0.70469264856266334</v>
      </c>
      <c r="K80" s="115">
        <v>4933</v>
      </c>
      <c r="L80" s="116">
        <f t="shared" si="25"/>
        <v>0.89803770681031159</v>
      </c>
      <c r="M80" s="115">
        <v>5206</v>
      </c>
      <c r="N80" s="116">
        <f t="shared" si="23"/>
        <v>5.5341577133590114E-2</v>
      </c>
      <c r="O80" s="116">
        <f t="shared" si="26"/>
        <v>0.72727272727272729</v>
      </c>
    </row>
    <row r="81" spans="1:16" x14ac:dyDescent="0.25">
      <c r="A81" s="1">
        <v>7</v>
      </c>
      <c r="B81" s="114" t="s">
        <v>83</v>
      </c>
      <c r="C81" s="115">
        <v>6478</v>
      </c>
      <c r="D81" s="116">
        <v>4.7034103765960955E-2</v>
      </c>
      <c r="E81" s="115">
        <v>0</v>
      </c>
      <c r="F81" s="116">
        <f t="shared" si="20"/>
        <v>-1</v>
      </c>
      <c r="G81" s="115">
        <v>10078</v>
      </c>
      <c r="H81" s="116" t="str">
        <f t="shared" si="21"/>
        <v>-</v>
      </c>
      <c r="I81" s="115">
        <v>3159</v>
      </c>
      <c r="J81" s="116">
        <f t="shared" si="22"/>
        <v>-0.6865449493947211</v>
      </c>
      <c r="K81" s="115">
        <v>7801</v>
      </c>
      <c r="L81" s="116">
        <f t="shared" si="25"/>
        <v>1.4694523583412473</v>
      </c>
      <c r="M81" s="115">
        <v>8722</v>
      </c>
      <c r="N81" s="116">
        <f t="shared" si="23"/>
        <v>0.11806178695039105</v>
      </c>
      <c r="O81" s="116">
        <f t="shared" si="26"/>
        <v>0.34640321086755166</v>
      </c>
    </row>
    <row r="82" spans="1:16" x14ac:dyDescent="0.25">
      <c r="A82" s="1">
        <v>8</v>
      </c>
      <c r="B82" s="114" t="s">
        <v>85</v>
      </c>
      <c r="C82" s="115">
        <v>8528</v>
      </c>
      <c r="D82" s="116">
        <v>-0.42257431105694365</v>
      </c>
      <c r="E82" s="115">
        <v>949</v>
      </c>
      <c r="F82" s="116">
        <f t="shared" si="20"/>
        <v>-0.88871951219512191</v>
      </c>
      <c r="G82" s="115">
        <v>9549</v>
      </c>
      <c r="H82" s="116">
        <f t="shared" si="21"/>
        <v>9.0621707060063219</v>
      </c>
      <c r="I82" s="115">
        <v>11561</v>
      </c>
      <c r="J82" s="116">
        <f t="shared" si="22"/>
        <v>0.21070269138129638</v>
      </c>
      <c r="K82" s="115">
        <v>6883</v>
      </c>
      <c r="L82" s="116">
        <f t="shared" si="25"/>
        <v>-0.4046362771386558</v>
      </c>
      <c r="M82" s="115">
        <v>12107</v>
      </c>
      <c r="N82" s="116">
        <f t="shared" si="23"/>
        <v>0.75897137875926202</v>
      </c>
      <c r="O82" s="116">
        <f t="shared" si="26"/>
        <v>0.41967636022514077</v>
      </c>
    </row>
    <row r="83" spans="1:16" x14ac:dyDescent="0.25">
      <c r="A83" s="1">
        <v>9</v>
      </c>
      <c r="B83" s="114" t="s">
        <v>87</v>
      </c>
      <c r="C83" s="115">
        <v>6378</v>
      </c>
      <c r="D83" s="116">
        <v>0.25477080464292734</v>
      </c>
      <c r="E83" s="115">
        <v>693</v>
      </c>
      <c r="F83" s="116">
        <f t="shared" si="20"/>
        <v>-0.89134524929444969</v>
      </c>
      <c r="G83" s="115">
        <v>13255</v>
      </c>
      <c r="H83" s="116">
        <f t="shared" si="21"/>
        <v>18.126984126984127</v>
      </c>
      <c r="I83" s="115">
        <v>5185</v>
      </c>
      <c r="J83" s="116">
        <f t="shared" si="22"/>
        <v>-0.6088268577895134</v>
      </c>
      <c r="K83" s="115">
        <v>6653</v>
      </c>
      <c r="L83" s="116">
        <f t="shared" si="25"/>
        <v>0.28312439729990357</v>
      </c>
      <c r="M83" s="115">
        <v>7095</v>
      </c>
      <c r="N83" s="116">
        <f t="shared" si="23"/>
        <v>6.6436194198106202E-2</v>
      </c>
      <c r="O83" s="116">
        <f t="shared" si="26"/>
        <v>0.11241768579491995</v>
      </c>
    </row>
    <row r="84" spans="1:16" x14ac:dyDescent="0.25">
      <c r="A84" s="1">
        <v>10</v>
      </c>
      <c r="B84" s="114" t="s">
        <v>89</v>
      </c>
      <c r="C84" s="115">
        <v>3514</v>
      </c>
      <c r="D84" s="116">
        <v>-0.39045967042497831</v>
      </c>
      <c r="E84" s="115">
        <v>3105</v>
      </c>
      <c r="F84" s="116">
        <f t="shared" si="20"/>
        <v>-0.11639157655093912</v>
      </c>
      <c r="G84" s="115">
        <v>10252</v>
      </c>
      <c r="H84" s="116">
        <f t="shared" si="21"/>
        <v>2.3017713365539452</v>
      </c>
      <c r="I84" s="115">
        <v>10882</v>
      </c>
      <c r="J84" s="116">
        <f t="shared" si="22"/>
        <v>6.1451424112368258E-2</v>
      </c>
      <c r="K84" s="115">
        <v>4073</v>
      </c>
      <c r="L84" s="116">
        <f t="shared" si="25"/>
        <v>-0.62571218526006245</v>
      </c>
      <c r="M84" s="115">
        <v>4574</v>
      </c>
      <c r="N84" s="116">
        <f>IFERROR(M84/K84-1,"-")</f>
        <v>0.12300515590473848</v>
      </c>
      <c r="O84" s="116">
        <f t="shared" si="26"/>
        <v>0.30165054069436548</v>
      </c>
    </row>
    <row r="85" spans="1:16" x14ac:dyDescent="0.25">
      <c r="A85" s="1">
        <v>11</v>
      </c>
      <c r="B85" s="114" t="s">
        <v>91</v>
      </c>
      <c r="C85" s="115">
        <v>2262</v>
      </c>
      <c r="D85" s="116">
        <v>2.1071428571428572</v>
      </c>
      <c r="E85" s="115">
        <v>2855</v>
      </c>
      <c r="F85" s="116">
        <f t="shared" si="20"/>
        <v>0.26215738284703805</v>
      </c>
      <c r="G85" s="115">
        <v>4870</v>
      </c>
      <c r="H85" s="116">
        <f t="shared" si="21"/>
        <v>0.7057793345008756</v>
      </c>
      <c r="I85" s="115">
        <v>10954</v>
      </c>
      <c r="J85" s="116">
        <f t="shared" si="22"/>
        <v>1.2492813141683778</v>
      </c>
      <c r="K85" s="115">
        <v>2063</v>
      </c>
      <c r="L85" s="116">
        <f t="shared" si="25"/>
        <v>-0.81166697096950879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2428</v>
      </c>
      <c r="D86" s="116">
        <v>0.41822429906542058</v>
      </c>
      <c r="E86" s="115">
        <v>5267</v>
      </c>
      <c r="F86" s="116">
        <f t="shared" si="20"/>
        <v>1.1692751235584842</v>
      </c>
      <c r="G86" s="115">
        <v>6615</v>
      </c>
      <c r="H86" s="116">
        <f t="shared" si="21"/>
        <v>0.25593316878678563</v>
      </c>
      <c r="I86" s="115">
        <v>5365</v>
      </c>
      <c r="J86" s="116">
        <f t="shared" si="22"/>
        <v>-0.18896447467876043</v>
      </c>
      <c r="K86" s="115">
        <v>2175</v>
      </c>
      <c r="L86" s="116">
        <f t="shared" si="25"/>
        <v>-0.59459459459459452</v>
      </c>
      <c r="M86" s="115"/>
      <c r="N86" s="116"/>
      <c r="O86" s="116"/>
    </row>
    <row r="87" spans="1:16" ht="15.75" x14ac:dyDescent="0.25">
      <c r="B87" s="117" t="s">
        <v>30</v>
      </c>
      <c r="C87" s="118">
        <v>42419</v>
      </c>
      <c r="D87" s="119">
        <v>-0.15007313310224613</v>
      </c>
      <c r="E87" s="118">
        <v>16702</v>
      </c>
      <c r="F87" s="119">
        <f t="shared" si="20"/>
        <v>-0.60626134515193664</v>
      </c>
      <c r="G87" s="118">
        <v>106031</v>
      </c>
      <c r="H87" s="119">
        <f t="shared" si="21"/>
        <v>5.3484013890552031</v>
      </c>
      <c r="I87" s="118">
        <v>75504</v>
      </c>
      <c r="J87" s="119">
        <f t="shared" si="22"/>
        <v>-0.28790636700587569</v>
      </c>
      <c r="K87" s="118">
        <v>57419</v>
      </c>
      <c r="L87" s="119">
        <f t="shared" si="25"/>
        <v>-0.23952373384191561</v>
      </c>
      <c r="M87" s="118">
        <v>52808</v>
      </c>
      <c r="N87" s="119">
        <v>-7.013783118030914E-3</v>
      </c>
      <c r="O87" s="119">
        <v>0.39966603938614864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251</v>
      </c>
      <c r="M96" s="113" t="s">
        <v>69</v>
      </c>
      <c r="N96" s="112" t="s">
        <v>274</v>
      </c>
      <c r="O96" s="112" t="s">
        <v>275</v>
      </c>
    </row>
    <row r="97" spans="2:15" x14ac:dyDescent="0.25">
      <c r="B97" s="114" t="s">
        <v>71</v>
      </c>
      <c r="C97" s="115">
        <v>88739</v>
      </c>
      <c r="D97" s="116">
        <v>5.2906976744186096E-2</v>
      </c>
      <c r="E97" s="115">
        <v>83005</v>
      </c>
      <c r="F97" s="116">
        <f t="shared" ref="F97:F109" si="27">IFERROR(E97/C97-1,"-")</f>
        <v>-6.4616459504840074E-2</v>
      </c>
      <c r="G97" s="115">
        <v>16770</v>
      </c>
      <c r="H97" s="116">
        <f t="shared" ref="H97:H109" si="28">IFERROR(G97/E97-1,"-")</f>
        <v>-0.79796397807361008</v>
      </c>
      <c r="I97" s="115">
        <v>84324</v>
      </c>
      <c r="J97" s="116">
        <f t="shared" ref="J97:J109" si="29">IFERROR(I97/G97-1,"-")</f>
        <v>4.0282647584973166</v>
      </c>
      <c r="K97" s="115">
        <v>85306</v>
      </c>
      <c r="L97" s="116">
        <f t="shared" ref="L97:L109" si="30">IFERROR(K97/I97-1,"-")</f>
        <v>1.1645557611118962E-2</v>
      </c>
      <c r="M97" s="115">
        <v>101589</v>
      </c>
      <c r="N97" s="116">
        <f t="shared" ref="N97:N105" si="31">IFERROR(M97/K97-1,"-")</f>
        <v>0.19087754671418189</v>
      </c>
      <c r="O97" s="116">
        <f t="shared" ref="O97" si="32">M97/C97-1</f>
        <v>0.1448066802645962</v>
      </c>
    </row>
    <row r="98" spans="2:15" x14ac:dyDescent="0.25">
      <c r="B98" s="114" t="s">
        <v>73</v>
      </c>
      <c r="C98" s="115">
        <v>85300</v>
      </c>
      <c r="D98" s="116">
        <v>-2.7975613925132481E-2</v>
      </c>
      <c r="E98" s="115">
        <v>82408</v>
      </c>
      <c r="F98" s="116">
        <f t="shared" si="27"/>
        <v>-3.3903868698710427E-2</v>
      </c>
      <c r="G98" s="115">
        <v>6049</v>
      </c>
      <c r="H98" s="116">
        <f t="shared" si="28"/>
        <v>-0.92659693233666629</v>
      </c>
      <c r="I98" s="115">
        <v>92342</v>
      </c>
      <c r="J98" s="116">
        <f t="shared" si="29"/>
        <v>14.265663746073731</v>
      </c>
      <c r="K98" s="115">
        <v>97165</v>
      </c>
      <c r="L98" s="116">
        <f t="shared" si="30"/>
        <v>5.2229754607870715E-2</v>
      </c>
      <c r="M98" s="115">
        <v>104182</v>
      </c>
      <c r="N98" s="116">
        <f t="shared" si="31"/>
        <v>7.2217362218905956E-2</v>
      </c>
      <c r="O98" s="116">
        <f>IFERROR(M98/C98-1,"-")</f>
        <v>0.22135990621336465</v>
      </c>
    </row>
    <row r="99" spans="2:15" x14ac:dyDescent="0.25">
      <c r="B99" s="114" t="s">
        <v>75</v>
      </c>
      <c r="C99" s="115">
        <v>83948</v>
      </c>
      <c r="D99" s="116">
        <v>2.5006105006105006E-2</v>
      </c>
      <c r="E99" s="115">
        <v>40454</v>
      </c>
      <c r="F99" s="116">
        <f t="shared" si="27"/>
        <v>-0.51810644684804874</v>
      </c>
      <c r="G99" s="115">
        <v>16624</v>
      </c>
      <c r="H99" s="116">
        <f t="shared" si="28"/>
        <v>-0.58906412221288385</v>
      </c>
      <c r="I99" s="115">
        <v>100237</v>
      </c>
      <c r="J99" s="116">
        <f t="shared" si="29"/>
        <v>5.0296559191530319</v>
      </c>
      <c r="K99" s="115">
        <v>93443</v>
      </c>
      <c r="L99" s="116">
        <f t="shared" si="30"/>
        <v>-6.7779362909903496E-2</v>
      </c>
      <c r="M99" s="115">
        <v>109207</v>
      </c>
      <c r="N99" s="116">
        <f t="shared" si="31"/>
        <v>0.16870177541388864</v>
      </c>
      <c r="O99" s="116">
        <f t="shared" ref="O99:O108" si="33">IFERROR(M99/C99-1,"-")</f>
        <v>0.30088864535188442</v>
      </c>
    </row>
    <row r="100" spans="2:15" x14ac:dyDescent="0.25">
      <c r="B100" s="114" t="s">
        <v>77</v>
      </c>
      <c r="C100" s="115">
        <v>69387</v>
      </c>
      <c r="D100" s="116">
        <v>1.5142205056179803E-2</v>
      </c>
      <c r="E100" s="115">
        <v>0</v>
      </c>
      <c r="F100" s="116">
        <f t="shared" si="27"/>
        <v>-1</v>
      </c>
      <c r="G100" s="115">
        <v>21667</v>
      </c>
      <c r="H100" s="116" t="str">
        <f t="shared" si="28"/>
        <v>-</v>
      </c>
      <c r="I100" s="115">
        <v>98530</v>
      </c>
      <c r="J100" s="116">
        <f t="shared" si="29"/>
        <v>3.5474685004846078</v>
      </c>
      <c r="K100" s="115">
        <v>100611</v>
      </c>
      <c r="L100" s="116">
        <f t="shared" si="30"/>
        <v>2.112047092256164E-2</v>
      </c>
      <c r="M100" s="115">
        <v>97680</v>
      </c>
      <c r="N100" s="116">
        <f t="shared" si="31"/>
        <v>-2.9132003458866351E-2</v>
      </c>
      <c r="O100" s="116">
        <f t="shared" si="33"/>
        <v>0.40775649617363485</v>
      </c>
    </row>
    <row r="101" spans="2:15" x14ac:dyDescent="0.25">
      <c r="B101" s="114" t="s">
        <v>79</v>
      </c>
      <c r="C101" s="115">
        <v>58565</v>
      </c>
      <c r="D101" s="116">
        <v>-5.2974563800714747E-2</v>
      </c>
      <c r="E101" s="115">
        <v>0</v>
      </c>
      <c r="F101" s="116">
        <f t="shared" si="27"/>
        <v>-1</v>
      </c>
      <c r="G101" s="115">
        <v>24604</v>
      </c>
      <c r="H101" s="116" t="str">
        <f t="shared" si="28"/>
        <v>-</v>
      </c>
      <c r="I101" s="115">
        <v>89765</v>
      </c>
      <c r="J101" s="116">
        <f t="shared" si="29"/>
        <v>2.6483905056088441</v>
      </c>
      <c r="K101" s="115">
        <v>97953</v>
      </c>
      <c r="L101" s="116">
        <f t="shared" si="30"/>
        <v>9.1215952765554498E-2</v>
      </c>
      <c r="M101" s="115">
        <v>96985</v>
      </c>
      <c r="N101" s="116">
        <f t="shared" si="31"/>
        <v>-9.8822904862536642E-3</v>
      </c>
      <c r="O101" s="116">
        <f t="shared" si="33"/>
        <v>0.65602322206095787</v>
      </c>
    </row>
    <row r="102" spans="2:15" x14ac:dyDescent="0.25">
      <c r="B102" s="114" t="s">
        <v>81</v>
      </c>
      <c r="C102" s="115">
        <v>66697</v>
      </c>
      <c r="D102" s="116">
        <v>2.7362249116740234E-3</v>
      </c>
      <c r="E102" s="115">
        <v>0</v>
      </c>
      <c r="F102" s="116">
        <f t="shared" si="27"/>
        <v>-1</v>
      </c>
      <c r="G102" s="115">
        <v>42232</v>
      </c>
      <c r="H102" s="116" t="str">
        <f t="shared" si="28"/>
        <v>-</v>
      </c>
      <c r="I102" s="115">
        <v>78844</v>
      </c>
      <c r="J102" s="116">
        <f t="shared" si="29"/>
        <v>0.8669255540822125</v>
      </c>
      <c r="K102" s="115">
        <v>109897</v>
      </c>
      <c r="L102" s="116">
        <f t="shared" si="30"/>
        <v>0.39385368575922075</v>
      </c>
      <c r="M102" s="115">
        <v>104917</v>
      </c>
      <c r="N102" s="116">
        <f t="shared" si="31"/>
        <v>-4.5315158739547057E-2</v>
      </c>
      <c r="O102" s="116">
        <f t="shared" si="33"/>
        <v>0.57303926713345432</v>
      </c>
    </row>
    <row r="103" spans="2:15" x14ac:dyDescent="0.25">
      <c r="B103" s="114" t="s">
        <v>83</v>
      </c>
      <c r="C103" s="115">
        <v>73223</v>
      </c>
      <c r="D103" s="116">
        <v>-9.0194080663999365E-2</v>
      </c>
      <c r="E103" s="115">
        <v>0</v>
      </c>
      <c r="F103" s="116">
        <f t="shared" si="27"/>
        <v>-1</v>
      </c>
      <c r="G103" s="115">
        <v>47034</v>
      </c>
      <c r="H103" s="116" t="str">
        <f t="shared" si="28"/>
        <v>-</v>
      </c>
      <c r="I103" s="115">
        <v>80708</v>
      </c>
      <c r="J103" s="116">
        <f t="shared" si="29"/>
        <v>0.71595016371135767</v>
      </c>
      <c r="K103" s="115">
        <v>98687</v>
      </c>
      <c r="L103" s="116">
        <f t="shared" si="30"/>
        <v>0.22276602071665752</v>
      </c>
      <c r="M103" s="115">
        <v>112867</v>
      </c>
      <c r="N103" s="116">
        <f t="shared" si="31"/>
        <v>0.14368660512529519</v>
      </c>
      <c r="O103" s="116">
        <f t="shared" si="33"/>
        <v>0.54141458284965105</v>
      </c>
    </row>
    <row r="104" spans="2:15" x14ac:dyDescent="0.25">
      <c r="B104" s="114" t="s">
        <v>85</v>
      </c>
      <c r="C104" s="115">
        <v>82668</v>
      </c>
      <c r="D104" s="116">
        <v>0.18006109572615414</v>
      </c>
      <c r="E104" s="115">
        <v>20578</v>
      </c>
      <c r="F104" s="116">
        <f t="shared" si="27"/>
        <v>-0.7510765955387817</v>
      </c>
      <c r="G104" s="115">
        <v>64456</v>
      </c>
      <c r="H104" s="116">
        <f t="shared" si="28"/>
        <v>2.132277189231218</v>
      </c>
      <c r="I104" s="115">
        <v>105217</v>
      </c>
      <c r="J104" s="116">
        <f t="shared" si="29"/>
        <v>0.63238488271068638</v>
      </c>
      <c r="K104" s="115">
        <v>108882</v>
      </c>
      <c r="L104" s="116">
        <f t="shared" si="30"/>
        <v>3.4832774171474234E-2</v>
      </c>
      <c r="M104" s="115">
        <v>119672</v>
      </c>
      <c r="N104" s="116">
        <f t="shared" si="31"/>
        <v>9.9098106206719105E-2</v>
      </c>
      <c r="O104" s="116">
        <f t="shared" si="33"/>
        <v>0.44762181255141043</v>
      </c>
    </row>
    <row r="105" spans="2:15" x14ac:dyDescent="0.25">
      <c r="B105" s="114" t="s">
        <v>87</v>
      </c>
      <c r="C105" s="115">
        <v>70727</v>
      </c>
      <c r="D105" s="116">
        <v>2.6248585275254754E-2</v>
      </c>
      <c r="E105" s="115">
        <v>20300</v>
      </c>
      <c r="F105" s="116">
        <f t="shared" si="27"/>
        <v>-0.71298089838392698</v>
      </c>
      <c r="G105" s="115">
        <v>62920</v>
      </c>
      <c r="H105" s="116">
        <f t="shared" si="28"/>
        <v>2.0995073891625617</v>
      </c>
      <c r="I105" s="115">
        <v>84515</v>
      </c>
      <c r="J105" s="116">
        <f t="shared" si="29"/>
        <v>0.34321360457724093</v>
      </c>
      <c r="K105" s="115">
        <v>101179</v>
      </c>
      <c r="L105" s="116">
        <f t="shared" si="30"/>
        <v>0.19717209962728499</v>
      </c>
      <c r="M105" s="115">
        <v>102423</v>
      </c>
      <c r="N105" s="116">
        <f t="shared" si="31"/>
        <v>1.2295041461172662E-2</v>
      </c>
      <c r="O105" s="116">
        <f t="shared" si="33"/>
        <v>0.44814568693709611</v>
      </c>
    </row>
    <row r="106" spans="2:15" x14ac:dyDescent="0.25">
      <c r="B106" s="114" t="s">
        <v>89</v>
      </c>
      <c r="C106" s="115">
        <v>69016</v>
      </c>
      <c r="D106" s="116">
        <v>-0.12460679857940127</v>
      </c>
      <c r="E106" s="115">
        <v>11357</v>
      </c>
      <c r="F106" s="116">
        <f t="shared" si="27"/>
        <v>-0.83544395502492175</v>
      </c>
      <c r="G106" s="115">
        <v>86519</v>
      </c>
      <c r="H106" s="116">
        <f t="shared" si="28"/>
        <v>6.6181209826538696</v>
      </c>
      <c r="I106" s="115">
        <v>107867</v>
      </c>
      <c r="J106" s="116">
        <f t="shared" si="29"/>
        <v>0.2467434898692773</v>
      </c>
      <c r="K106" s="115">
        <v>125295</v>
      </c>
      <c r="L106" s="116">
        <f t="shared" si="30"/>
        <v>0.16156934002058088</v>
      </c>
      <c r="M106" s="115">
        <v>111741</v>
      </c>
      <c r="N106" s="116">
        <f>IFERROR(M106/K106-1,"-")</f>
        <v>-0.10817670298096493</v>
      </c>
      <c r="O106" s="116">
        <f t="shared" si="33"/>
        <v>0.61905934855685629</v>
      </c>
    </row>
    <row r="107" spans="2:15" x14ac:dyDescent="0.25">
      <c r="B107" s="114" t="s">
        <v>91</v>
      </c>
      <c r="C107" s="115">
        <v>70708</v>
      </c>
      <c r="D107" s="116">
        <v>-0.18219775390060255</v>
      </c>
      <c r="E107" s="115">
        <v>17964</v>
      </c>
      <c r="F107" s="116">
        <f t="shared" si="27"/>
        <v>-0.74594105334615601</v>
      </c>
      <c r="G107" s="115">
        <v>80785</v>
      </c>
      <c r="H107" s="116">
        <f t="shared" si="28"/>
        <v>3.4970496548652861</v>
      </c>
      <c r="I107" s="115">
        <v>85669</v>
      </c>
      <c r="J107" s="116">
        <f t="shared" si="29"/>
        <v>6.0456767964349734E-2</v>
      </c>
      <c r="K107" s="115">
        <v>105355</v>
      </c>
      <c r="L107" s="116">
        <f t="shared" si="30"/>
        <v>0.22979140645974616</v>
      </c>
      <c r="M107" s="115"/>
      <c r="N107" s="116"/>
      <c r="O107" s="116"/>
    </row>
    <row r="108" spans="2:15" x14ac:dyDescent="0.25">
      <c r="B108" s="114" t="s">
        <v>93</v>
      </c>
      <c r="C108" s="115">
        <v>74200</v>
      </c>
      <c r="D108" s="116">
        <v>-7.556220021179838E-2</v>
      </c>
      <c r="E108" s="115">
        <v>33939</v>
      </c>
      <c r="F108" s="116">
        <f t="shared" si="27"/>
        <v>-0.54260107816711589</v>
      </c>
      <c r="G108" s="115">
        <v>80549</v>
      </c>
      <c r="H108" s="116">
        <f t="shared" si="28"/>
        <v>1.3733462977695279</v>
      </c>
      <c r="I108" s="115">
        <v>87467</v>
      </c>
      <c r="J108" s="116">
        <f t="shared" si="29"/>
        <v>8.5885610001365631E-2</v>
      </c>
      <c r="K108" s="115">
        <v>104299</v>
      </c>
      <c r="L108" s="116">
        <f t="shared" si="30"/>
        <v>0.19243829101261056</v>
      </c>
      <c r="M108" s="115"/>
      <c r="N108" s="116"/>
      <c r="O108" s="116"/>
    </row>
    <row r="109" spans="2:15" ht="15.75" x14ac:dyDescent="0.25">
      <c r="B109" s="117" t="s">
        <v>30</v>
      </c>
      <c r="C109" s="118">
        <v>893178</v>
      </c>
      <c r="D109" s="119">
        <v>-2.4555977472061175E-2</v>
      </c>
      <c r="E109" s="118">
        <v>316749</v>
      </c>
      <c r="F109" s="119">
        <f t="shared" si="27"/>
        <v>-0.64536856035415113</v>
      </c>
      <c r="G109" s="118">
        <v>550209</v>
      </c>
      <c r="H109" s="119">
        <f t="shared" si="28"/>
        <v>0.73705047214040142</v>
      </c>
      <c r="I109" s="118">
        <v>1095485</v>
      </c>
      <c r="J109" s="119">
        <f t="shared" si="29"/>
        <v>0.99103431605080972</v>
      </c>
      <c r="K109" s="118">
        <v>1228072</v>
      </c>
      <c r="L109" s="119">
        <f t="shared" si="30"/>
        <v>0.12103041118773872</v>
      </c>
      <c r="M109" s="118">
        <v>1061263</v>
      </c>
      <c r="N109" s="119">
        <v>4.2070151941540734E-2</v>
      </c>
      <c r="O109" s="119">
        <v>0.41828885295414753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279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251</v>
      </c>
      <c r="M118" s="113" t="s">
        <v>69</v>
      </c>
      <c r="N118" s="112" t="s">
        <v>274</v>
      </c>
      <c r="O118" s="112" t="s">
        <v>275</v>
      </c>
    </row>
    <row r="119" spans="1:16" x14ac:dyDescent="0.25">
      <c r="B119" s="114" t="s">
        <v>71</v>
      </c>
      <c r="C119" s="115">
        <v>42091</v>
      </c>
      <c r="D119" s="116">
        <v>2.4585574839950386E-2</v>
      </c>
      <c r="E119" s="115">
        <v>42263</v>
      </c>
      <c r="F119" s="116">
        <f t="shared" ref="F119:F131" si="34">IFERROR(E119/C119-1,"-")</f>
        <v>4.0863842626690516E-3</v>
      </c>
      <c r="G119" s="115">
        <v>14353</v>
      </c>
      <c r="H119" s="116">
        <f t="shared" ref="H119:H131" si="35">IFERROR(G119/E119-1,"-")</f>
        <v>-0.66038851950879018</v>
      </c>
      <c r="I119" s="115">
        <v>50977</v>
      </c>
      <c r="J119" s="116">
        <f t="shared" ref="J119:J131" si="36">IFERROR(I119/G119-1,"-")</f>
        <v>2.5516616735177315</v>
      </c>
      <c r="K119" s="115">
        <v>48434</v>
      </c>
      <c r="L119" s="116">
        <f t="shared" ref="L119:L131" si="37">IFERROR(K119/I119-1,"-")</f>
        <v>-4.9885242364203441E-2</v>
      </c>
      <c r="M119" s="115">
        <v>58730</v>
      </c>
      <c r="N119" s="116">
        <f t="shared" ref="N119:N127" si="38">IFERROR(M119/K119-1,"-")</f>
        <v>0.21257794111574513</v>
      </c>
      <c r="O119" s="116">
        <f t="shared" ref="O119" si="39">M119/C119-1</f>
        <v>0.39531016131714614</v>
      </c>
    </row>
    <row r="120" spans="1:16" x14ac:dyDescent="0.25">
      <c r="B120" s="114" t="s">
        <v>73</v>
      </c>
      <c r="C120" s="115">
        <v>44958</v>
      </c>
      <c r="D120" s="116">
        <v>7.6202429512752801E-3</v>
      </c>
      <c r="E120" s="115">
        <v>49580</v>
      </c>
      <c r="F120" s="116">
        <f t="shared" si="34"/>
        <v>0.10280706437119091</v>
      </c>
      <c r="G120" s="115">
        <v>852</v>
      </c>
      <c r="H120" s="116">
        <f t="shared" si="35"/>
        <v>-0.98281565147236793</v>
      </c>
      <c r="I120" s="115">
        <v>59365</v>
      </c>
      <c r="J120" s="116">
        <f t="shared" si="36"/>
        <v>68.677230046948353</v>
      </c>
      <c r="K120" s="115">
        <v>58781</v>
      </c>
      <c r="L120" s="116">
        <f t="shared" si="37"/>
        <v>-9.8374463067464335E-3</v>
      </c>
      <c r="M120" s="115">
        <v>57712</v>
      </c>
      <c r="N120" s="116">
        <f t="shared" si="38"/>
        <v>-1.818614858542722E-2</v>
      </c>
      <c r="O120" s="116">
        <f>IFERROR(M120/C120-1,"-")</f>
        <v>0.28368699675252462</v>
      </c>
    </row>
    <row r="121" spans="1:16" x14ac:dyDescent="0.25">
      <c r="B121" s="114" t="s">
        <v>75</v>
      </c>
      <c r="C121" s="115">
        <v>40252</v>
      </c>
      <c r="D121" s="116">
        <v>-6.7506834082379674E-2</v>
      </c>
      <c r="E121" s="115">
        <v>25966</v>
      </c>
      <c r="F121" s="116">
        <f t="shared" si="34"/>
        <v>-0.35491404153830863</v>
      </c>
      <c r="G121" s="115">
        <v>2939</v>
      </c>
      <c r="H121" s="116">
        <f t="shared" si="35"/>
        <v>-0.88681352537934222</v>
      </c>
      <c r="I121" s="115">
        <v>52398</v>
      </c>
      <c r="J121" s="116">
        <f t="shared" si="36"/>
        <v>16.828513099693772</v>
      </c>
      <c r="K121" s="115">
        <v>52865</v>
      </c>
      <c r="L121" s="116">
        <f t="shared" si="37"/>
        <v>8.9125539142715926E-3</v>
      </c>
      <c r="M121" s="115">
        <v>58698</v>
      </c>
      <c r="N121" s="116">
        <f t="shared" si="38"/>
        <v>0.11033765251111327</v>
      </c>
      <c r="O121" s="116">
        <f t="shared" ref="O121:O130" si="40">IFERROR(M121/C121-1,"-")</f>
        <v>0.45826294345622576</v>
      </c>
    </row>
    <row r="122" spans="1:16" x14ac:dyDescent="0.25">
      <c r="B122" s="114" t="s">
        <v>77</v>
      </c>
      <c r="C122" s="115">
        <v>36924</v>
      </c>
      <c r="D122" s="116">
        <v>-0.12225735136805571</v>
      </c>
      <c r="E122" s="115">
        <v>0</v>
      </c>
      <c r="F122" s="116">
        <f t="shared" si="34"/>
        <v>-1</v>
      </c>
      <c r="G122" s="115">
        <v>2300</v>
      </c>
      <c r="H122" s="116" t="str">
        <f t="shared" si="35"/>
        <v>-</v>
      </c>
      <c r="I122" s="115">
        <v>62277</v>
      </c>
      <c r="J122" s="116">
        <f t="shared" si="36"/>
        <v>26.076956521739131</v>
      </c>
      <c r="K122" s="115">
        <v>61897</v>
      </c>
      <c r="L122" s="116">
        <f t="shared" si="37"/>
        <v>-6.1017711193538382E-3</v>
      </c>
      <c r="M122" s="115">
        <v>58370</v>
      </c>
      <c r="N122" s="116">
        <f t="shared" si="38"/>
        <v>-5.6981760020679562E-2</v>
      </c>
      <c r="O122" s="116">
        <f t="shared" si="40"/>
        <v>0.58081464630050905</v>
      </c>
    </row>
    <row r="123" spans="1:16" x14ac:dyDescent="0.25">
      <c r="B123" s="114" t="s">
        <v>79</v>
      </c>
      <c r="C123" s="115">
        <v>32342</v>
      </c>
      <c r="D123" s="116">
        <v>-0.13108191612261899</v>
      </c>
      <c r="E123" s="115">
        <v>0</v>
      </c>
      <c r="F123" s="116">
        <f t="shared" si="34"/>
        <v>-1</v>
      </c>
      <c r="G123" s="115">
        <v>2132</v>
      </c>
      <c r="H123" s="116" t="str">
        <f t="shared" si="35"/>
        <v>-</v>
      </c>
      <c r="I123" s="115">
        <v>55252</v>
      </c>
      <c r="J123" s="116">
        <f t="shared" si="36"/>
        <v>24.915572232645403</v>
      </c>
      <c r="K123" s="115">
        <v>63430</v>
      </c>
      <c r="L123" s="116">
        <f t="shared" si="37"/>
        <v>0.14801274162021283</v>
      </c>
      <c r="M123" s="115">
        <v>57570</v>
      </c>
      <c r="N123" s="116">
        <f t="shared" si="38"/>
        <v>-9.2385306637237874E-2</v>
      </c>
      <c r="O123" s="116">
        <f t="shared" si="40"/>
        <v>0.780038340238699</v>
      </c>
    </row>
    <row r="124" spans="1:16" x14ac:dyDescent="0.25">
      <c r="B124" s="114" t="s">
        <v>81</v>
      </c>
      <c r="C124" s="115">
        <v>41125</v>
      </c>
      <c r="D124" s="116">
        <v>-1.7417690065465674E-2</v>
      </c>
      <c r="E124" s="115">
        <v>0</v>
      </c>
      <c r="F124" s="116">
        <f t="shared" si="34"/>
        <v>-1</v>
      </c>
      <c r="G124" s="115">
        <v>5286</v>
      </c>
      <c r="H124" s="116" t="str">
        <f t="shared" si="35"/>
        <v>-</v>
      </c>
      <c r="I124" s="115">
        <v>50592</v>
      </c>
      <c r="J124" s="116">
        <f t="shared" si="36"/>
        <v>8.5709421112372297</v>
      </c>
      <c r="K124" s="115">
        <v>70294</v>
      </c>
      <c r="L124" s="116">
        <f t="shared" si="37"/>
        <v>0.38942915876027828</v>
      </c>
      <c r="M124" s="115">
        <v>70684</v>
      </c>
      <c r="N124" s="116">
        <f t="shared" si="38"/>
        <v>5.5481264403789421E-3</v>
      </c>
      <c r="O124" s="116">
        <f t="shared" si="40"/>
        <v>0.71875987841945288</v>
      </c>
    </row>
    <row r="125" spans="1:16" x14ac:dyDescent="0.25">
      <c r="B125" s="114" t="s">
        <v>83</v>
      </c>
      <c r="C125" s="115">
        <v>44575</v>
      </c>
      <c r="D125" s="116">
        <v>-5.1938660484505572E-2</v>
      </c>
      <c r="E125" s="115">
        <v>0</v>
      </c>
      <c r="F125" s="116">
        <f t="shared" si="34"/>
        <v>-1</v>
      </c>
      <c r="G125" s="115">
        <v>10333</v>
      </c>
      <c r="H125" s="116" t="str">
        <f t="shared" si="35"/>
        <v>-</v>
      </c>
      <c r="I125" s="115">
        <v>46134</v>
      </c>
      <c r="J125" s="116">
        <f t="shared" si="36"/>
        <v>3.4647246685376949</v>
      </c>
      <c r="K125" s="115">
        <v>55757</v>
      </c>
      <c r="L125" s="116">
        <f t="shared" si="37"/>
        <v>0.20858802618459271</v>
      </c>
      <c r="M125" s="115">
        <v>75808</v>
      </c>
      <c r="N125" s="116">
        <f t="shared" si="38"/>
        <v>0.35961403949279913</v>
      </c>
      <c r="O125" s="116">
        <f t="shared" si="40"/>
        <v>0.70068424004486829</v>
      </c>
    </row>
    <row r="126" spans="1:16" x14ac:dyDescent="0.25">
      <c r="B126" s="114" t="s">
        <v>85</v>
      </c>
      <c r="C126" s="115">
        <v>44731</v>
      </c>
      <c r="D126" s="116">
        <v>0.13426818135713559</v>
      </c>
      <c r="E126" s="115">
        <v>5444</v>
      </c>
      <c r="F126" s="116">
        <f t="shared" si="34"/>
        <v>-0.87829469495428225</v>
      </c>
      <c r="G126" s="115">
        <v>29383</v>
      </c>
      <c r="H126" s="116">
        <f t="shared" si="35"/>
        <v>4.397318148420279</v>
      </c>
      <c r="I126" s="115">
        <v>65185</v>
      </c>
      <c r="J126" s="116">
        <f t="shared" si="36"/>
        <v>1.2184596535411631</v>
      </c>
      <c r="K126" s="115">
        <v>75839</v>
      </c>
      <c r="L126" s="116">
        <f t="shared" si="37"/>
        <v>0.1634425097798573</v>
      </c>
      <c r="M126" s="115">
        <v>82502</v>
      </c>
      <c r="N126" s="116">
        <f t="shared" si="38"/>
        <v>8.7857171112488253E-2</v>
      </c>
      <c r="O126" s="116">
        <f t="shared" si="40"/>
        <v>0.84440321030158061</v>
      </c>
    </row>
    <row r="127" spans="1:16" x14ac:dyDescent="0.25">
      <c r="B127" s="114" t="s">
        <v>87</v>
      </c>
      <c r="C127" s="115">
        <v>38111</v>
      </c>
      <c r="D127" s="116">
        <v>-5.0145801659895795E-2</v>
      </c>
      <c r="E127" s="115">
        <v>4379</v>
      </c>
      <c r="F127" s="116">
        <f t="shared" si="34"/>
        <v>-0.88509879037548211</v>
      </c>
      <c r="G127" s="115">
        <v>31305</v>
      </c>
      <c r="H127" s="116">
        <f t="shared" si="35"/>
        <v>6.1488924411966206</v>
      </c>
      <c r="I127" s="115">
        <v>57053</v>
      </c>
      <c r="J127" s="116">
        <f t="shared" si="36"/>
        <v>0.82248842038013104</v>
      </c>
      <c r="K127" s="115">
        <v>72566</v>
      </c>
      <c r="L127" s="116">
        <f t="shared" si="37"/>
        <v>0.27190507072371295</v>
      </c>
      <c r="M127" s="115">
        <v>69731</v>
      </c>
      <c r="N127" s="116">
        <f t="shared" si="38"/>
        <v>-3.9067883030620365E-2</v>
      </c>
      <c r="O127" s="116">
        <f t="shared" si="40"/>
        <v>0.82968171918868561</v>
      </c>
    </row>
    <row r="128" spans="1:16" x14ac:dyDescent="0.25">
      <c r="A128" s="120"/>
      <c r="B128" s="114" t="s">
        <v>89</v>
      </c>
      <c r="C128" s="115">
        <v>37865</v>
      </c>
      <c r="D128" s="116">
        <v>-0.12539843858271349</v>
      </c>
      <c r="E128" s="115">
        <v>5886</v>
      </c>
      <c r="F128" s="116">
        <f t="shared" si="34"/>
        <v>-0.84455301729829657</v>
      </c>
      <c r="G128" s="115">
        <v>54281</v>
      </c>
      <c r="H128" s="116">
        <f t="shared" si="35"/>
        <v>8.2220523275569146</v>
      </c>
      <c r="I128" s="115">
        <v>68927</v>
      </c>
      <c r="J128" s="116">
        <f t="shared" si="36"/>
        <v>0.26981816841988904</v>
      </c>
      <c r="K128" s="115">
        <v>90194</v>
      </c>
      <c r="L128" s="116">
        <f t="shared" si="37"/>
        <v>0.30854382172443318</v>
      </c>
      <c r="M128" s="115">
        <v>68520</v>
      </c>
      <c r="N128" s="116">
        <f>IFERROR(M128/K128-1,"-")</f>
        <v>-0.24030423309754534</v>
      </c>
      <c r="O128" s="116">
        <f t="shared" si="40"/>
        <v>0.80958668955499813</v>
      </c>
    </row>
    <row r="129" spans="2:16" x14ac:dyDescent="0.25">
      <c r="B129" s="114" t="s">
        <v>91</v>
      </c>
      <c r="C129" s="115">
        <v>37032</v>
      </c>
      <c r="D129" s="116">
        <v>-9.7748757431049604E-2</v>
      </c>
      <c r="E129" s="115">
        <v>13929</v>
      </c>
      <c r="F129" s="116">
        <f t="shared" si="34"/>
        <v>-0.62386584575502269</v>
      </c>
      <c r="G129" s="115">
        <v>49708</v>
      </c>
      <c r="H129" s="116">
        <f t="shared" si="35"/>
        <v>2.5686696819585038</v>
      </c>
      <c r="I129" s="115">
        <v>51768</v>
      </c>
      <c r="J129" s="116">
        <f t="shared" si="36"/>
        <v>4.1442021405005303E-2</v>
      </c>
      <c r="K129" s="115">
        <v>62736</v>
      </c>
      <c r="L129" s="116">
        <f t="shared" si="37"/>
        <v>0.21186833565136753</v>
      </c>
      <c r="M129" s="115"/>
      <c r="N129" s="116"/>
      <c r="O129" s="116"/>
    </row>
    <row r="130" spans="2:16" x14ac:dyDescent="0.25">
      <c r="B130" s="114" t="s">
        <v>93</v>
      </c>
      <c r="C130" s="115">
        <v>36576</v>
      </c>
      <c r="D130" s="116">
        <v>-9.8424905716187228E-2</v>
      </c>
      <c r="E130" s="115">
        <v>28677</v>
      </c>
      <c r="F130" s="116">
        <f t="shared" si="34"/>
        <v>-0.21596128608923881</v>
      </c>
      <c r="G130" s="115">
        <v>48685</v>
      </c>
      <c r="H130" s="116">
        <f t="shared" si="35"/>
        <v>0.69770199114272757</v>
      </c>
      <c r="I130" s="115">
        <v>53949</v>
      </c>
      <c r="J130" s="116">
        <f t="shared" si="36"/>
        <v>0.10812365204888574</v>
      </c>
      <c r="K130" s="115">
        <v>62797</v>
      </c>
      <c r="L130" s="116">
        <f t="shared" si="37"/>
        <v>0.16400674711301422</v>
      </c>
      <c r="M130" s="115"/>
      <c r="N130" s="116"/>
      <c r="O130" s="116"/>
    </row>
    <row r="131" spans="2:16" ht="15.75" x14ac:dyDescent="0.25">
      <c r="B131" s="117" t="s">
        <v>30</v>
      </c>
      <c r="C131" s="118">
        <v>476582</v>
      </c>
      <c r="D131" s="119">
        <v>-4.9667989391612988E-2</v>
      </c>
      <c r="E131" s="118">
        <v>181253</v>
      </c>
      <c r="F131" s="119">
        <f t="shared" si="34"/>
        <v>-0.61968139795460175</v>
      </c>
      <c r="G131" s="118">
        <v>251557</v>
      </c>
      <c r="H131" s="119">
        <f t="shared" si="35"/>
        <v>0.38787771788604886</v>
      </c>
      <c r="I131" s="118">
        <v>673877</v>
      </c>
      <c r="J131" s="119">
        <f t="shared" si="36"/>
        <v>1.6788242823694035</v>
      </c>
      <c r="K131" s="118">
        <v>775590</v>
      </c>
      <c r="L131" s="119">
        <f t="shared" si="37"/>
        <v>0.15093704043913059</v>
      </c>
      <c r="M131" s="118">
        <v>658325</v>
      </c>
      <c r="N131" s="119">
        <v>1.2718884651653717E-2</v>
      </c>
      <c r="O131" s="119">
        <v>0.63366619186349493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280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251</v>
      </c>
      <c r="M140" s="113" t="s">
        <v>69</v>
      </c>
      <c r="N140" s="112" t="s">
        <v>274</v>
      </c>
      <c r="O140" s="112" t="s">
        <v>275</v>
      </c>
    </row>
    <row r="141" spans="2:16" x14ac:dyDescent="0.25">
      <c r="B141" s="114" t="s">
        <v>71</v>
      </c>
      <c r="C141" s="115">
        <v>11898</v>
      </c>
      <c r="D141" s="116">
        <v>-0.12943586741786783</v>
      </c>
      <c r="E141" s="115">
        <v>8543</v>
      </c>
      <c r="F141" s="116">
        <f t="shared" ref="F141:F153" si="41">IFERROR(E141/C141-1,"-")</f>
        <v>-0.28198016473356868</v>
      </c>
      <c r="G141" s="115">
        <v>1170</v>
      </c>
      <c r="H141" s="116">
        <f t="shared" ref="H141:H153" si="42">IFERROR(G141/E141-1,"-")</f>
        <v>-0.86304576846541026</v>
      </c>
      <c r="I141" s="115">
        <v>4976</v>
      </c>
      <c r="J141" s="116">
        <f t="shared" ref="J141:J153" si="43">IFERROR(I141/G141-1,"-")</f>
        <v>3.252991452991453</v>
      </c>
      <c r="K141" s="115">
        <v>4993</v>
      </c>
      <c r="L141" s="116">
        <f t="shared" ref="L141:L153" si="44">IFERROR(K141/I141-1,"-")</f>
        <v>3.416398713826263E-3</v>
      </c>
      <c r="M141" s="115">
        <v>5093</v>
      </c>
      <c r="N141" s="116">
        <f t="shared" ref="N141:N149" si="45">IFERROR(M141/K141-1,"-")</f>
        <v>2.0028039254956997E-2</v>
      </c>
      <c r="O141" s="116">
        <f t="shared" ref="O141" si="46">M141/C141-1</f>
        <v>-0.57194486468313999</v>
      </c>
    </row>
    <row r="142" spans="2:16" x14ac:dyDescent="0.25">
      <c r="B142" s="114" t="s">
        <v>73</v>
      </c>
      <c r="C142" s="115">
        <v>10576</v>
      </c>
      <c r="D142" s="116">
        <v>-0.22046141372447847</v>
      </c>
      <c r="E142" s="115">
        <v>4050</v>
      </c>
      <c r="F142" s="116">
        <f t="shared" si="41"/>
        <v>-0.61705748865355514</v>
      </c>
      <c r="G142" s="115">
        <v>1158</v>
      </c>
      <c r="H142" s="116">
        <f t="shared" si="42"/>
        <v>-0.71407407407407408</v>
      </c>
      <c r="I142" s="115">
        <v>3796</v>
      </c>
      <c r="J142" s="116">
        <f t="shared" si="43"/>
        <v>2.2780656303972364</v>
      </c>
      <c r="K142" s="115">
        <v>5377</v>
      </c>
      <c r="L142" s="116">
        <f t="shared" si="44"/>
        <v>0.41649104320337194</v>
      </c>
      <c r="M142" s="115">
        <v>5005</v>
      </c>
      <c r="N142" s="116">
        <f t="shared" si="45"/>
        <v>-6.9183559605728084E-2</v>
      </c>
      <c r="O142" s="116">
        <f>IFERROR(M142/C142-1,"-")</f>
        <v>-0.52675869894099847</v>
      </c>
    </row>
    <row r="143" spans="2:16" x14ac:dyDescent="0.25">
      <c r="B143" s="114" t="s">
        <v>75</v>
      </c>
      <c r="C143" s="115">
        <v>12229</v>
      </c>
      <c r="D143" s="116">
        <v>-0.10912799592044875</v>
      </c>
      <c r="E143" s="115">
        <v>2210</v>
      </c>
      <c r="F143" s="116">
        <f t="shared" si="41"/>
        <v>-0.81928203450813641</v>
      </c>
      <c r="G143" s="115">
        <v>4101</v>
      </c>
      <c r="H143" s="116">
        <f t="shared" si="42"/>
        <v>0.85565610859728514</v>
      </c>
      <c r="I143" s="115">
        <v>7067</v>
      </c>
      <c r="J143" s="116">
        <f t="shared" si="43"/>
        <v>0.72323823457693237</v>
      </c>
      <c r="K143" s="115">
        <v>6335</v>
      </c>
      <c r="L143" s="116">
        <f t="shared" si="44"/>
        <v>-0.10358001981038634</v>
      </c>
      <c r="M143" s="115">
        <v>7007</v>
      </c>
      <c r="N143" s="116">
        <f t="shared" si="45"/>
        <v>0.10607734806629843</v>
      </c>
      <c r="O143" s="116">
        <f t="shared" ref="O143:O152" si="47">IFERROR(M143/C143-1,"-")</f>
        <v>-0.42701774470520892</v>
      </c>
    </row>
    <row r="144" spans="2:16" x14ac:dyDescent="0.25">
      <c r="B144" s="114" t="s">
        <v>77</v>
      </c>
      <c r="C144" s="115">
        <v>7330</v>
      </c>
      <c r="D144" s="116">
        <v>-9.0796328454477826E-2</v>
      </c>
      <c r="E144" s="115">
        <v>0</v>
      </c>
      <c r="F144" s="116">
        <f t="shared" si="41"/>
        <v>-1</v>
      </c>
      <c r="G144" s="115">
        <v>5579</v>
      </c>
      <c r="H144" s="116" t="str">
        <f t="shared" si="42"/>
        <v>-</v>
      </c>
      <c r="I144" s="115">
        <v>3719</v>
      </c>
      <c r="J144" s="116">
        <f t="shared" si="43"/>
        <v>-0.33339308119734723</v>
      </c>
      <c r="K144" s="115">
        <v>6723</v>
      </c>
      <c r="L144" s="116">
        <f t="shared" si="44"/>
        <v>0.80774401720892719</v>
      </c>
      <c r="M144" s="115">
        <v>4485</v>
      </c>
      <c r="N144" s="116">
        <f t="shared" si="45"/>
        <v>-0.33288710397144128</v>
      </c>
      <c r="O144" s="116">
        <f t="shared" si="47"/>
        <v>-0.38813096862210095</v>
      </c>
    </row>
    <row r="145" spans="1:16" x14ac:dyDescent="0.25">
      <c r="B145" s="114" t="s">
        <v>79</v>
      </c>
      <c r="C145" s="115">
        <v>3605</v>
      </c>
      <c r="D145" s="116">
        <v>-0.23655230834392205</v>
      </c>
      <c r="E145" s="115">
        <v>0</v>
      </c>
      <c r="F145" s="116">
        <f t="shared" si="41"/>
        <v>-1</v>
      </c>
      <c r="G145" s="115">
        <v>5807</v>
      </c>
      <c r="H145" s="116" t="str">
        <f t="shared" si="42"/>
        <v>-</v>
      </c>
      <c r="I145" s="115">
        <v>2829</v>
      </c>
      <c r="J145" s="116">
        <f t="shared" si="43"/>
        <v>-0.51282934389529877</v>
      </c>
      <c r="K145" s="115">
        <v>6831</v>
      </c>
      <c r="L145" s="116">
        <f t="shared" si="44"/>
        <v>1.4146341463414633</v>
      </c>
      <c r="M145" s="115">
        <v>4423</v>
      </c>
      <c r="N145" s="116">
        <f t="shared" si="45"/>
        <v>-0.35251061338017864</v>
      </c>
      <c r="O145" s="116">
        <f t="shared" si="47"/>
        <v>0.22690707350901529</v>
      </c>
    </row>
    <row r="146" spans="1:16" x14ac:dyDescent="0.25">
      <c r="B146" s="114" t="s">
        <v>81</v>
      </c>
      <c r="C146" s="115">
        <v>2475</v>
      </c>
      <c r="D146" s="116">
        <v>-0.49695121951219512</v>
      </c>
      <c r="E146" s="115">
        <v>0</v>
      </c>
      <c r="F146" s="116">
        <f t="shared" si="41"/>
        <v>-1</v>
      </c>
      <c r="G146" s="115">
        <v>9992</v>
      </c>
      <c r="H146" s="116" t="str">
        <f t="shared" si="42"/>
        <v>-</v>
      </c>
      <c r="I146" s="115">
        <v>2320</v>
      </c>
      <c r="J146" s="116">
        <f t="shared" si="43"/>
        <v>-0.76781425140112092</v>
      </c>
      <c r="K146" s="115">
        <v>4197</v>
      </c>
      <c r="L146" s="116">
        <f t="shared" si="44"/>
        <v>0.80905172413793114</v>
      </c>
      <c r="M146" s="115">
        <v>3422</v>
      </c>
      <c r="N146" s="116">
        <f t="shared" si="45"/>
        <v>-0.18465570645699314</v>
      </c>
      <c r="O146" s="116">
        <f t="shared" si="47"/>
        <v>0.38262626262626265</v>
      </c>
    </row>
    <row r="147" spans="1:16" x14ac:dyDescent="0.25">
      <c r="B147" s="114" t="s">
        <v>83</v>
      </c>
      <c r="C147" s="115">
        <v>4531</v>
      </c>
      <c r="D147" s="116">
        <v>-0.41109955809721865</v>
      </c>
      <c r="E147" s="115">
        <v>0</v>
      </c>
      <c r="F147" s="116">
        <f t="shared" si="41"/>
        <v>-1</v>
      </c>
      <c r="G147" s="115">
        <v>5536</v>
      </c>
      <c r="H147" s="116" t="str">
        <f t="shared" si="42"/>
        <v>-</v>
      </c>
      <c r="I147" s="115">
        <v>3214</v>
      </c>
      <c r="J147" s="116">
        <f t="shared" si="43"/>
        <v>-0.41943641618497107</v>
      </c>
      <c r="K147" s="115">
        <v>2579</v>
      </c>
      <c r="L147" s="116">
        <f t="shared" si="44"/>
        <v>-0.19757311761045426</v>
      </c>
      <c r="M147" s="115">
        <v>3664</v>
      </c>
      <c r="N147" s="116">
        <f t="shared" si="45"/>
        <v>0.42070569988367579</v>
      </c>
      <c r="O147" s="116">
        <f t="shared" si="47"/>
        <v>-0.19134848819245198</v>
      </c>
    </row>
    <row r="148" spans="1:16" x14ac:dyDescent="0.25">
      <c r="B148" s="114" t="s">
        <v>85</v>
      </c>
      <c r="C148" s="115">
        <v>3470</v>
      </c>
      <c r="D148" s="116">
        <v>-0.55858033329092993</v>
      </c>
      <c r="E148" s="115">
        <v>2629</v>
      </c>
      <c r="F148" s="116">
        <f t="shared" si="41"/>
        <v>-0.24236311239193087</v>
      </c>
      <c r="G148" s="115">
        <v>3392</v>
      </c>
      <c r="H148" s="116">
        <f t="shared" si="42"/>
        <v>0.29022441993153292</v>
      </c>
      <c r="I148" s="115">
        <v>2991</v>
      </c>
      <c r="J148" s="116">
        <f t="shared" si="43"/>
        <v>-0.11821933962264153</v>
      </c>
      <c r="K148" s="115">
        <v>2725</v>
      </c>
      <c r="L148" s="116">
        <f t="shared" si="44"/>
        <v>-8.8933467067870309E-2</v>
      </c>
      <c r="M148" s="115">
        <v>4368</v>
      </c>
      <c r="N148" s="116">
        <f t="shared" si="45"/>
        <v>0.60293577981651381</v>
      </c>
      <c r="O148" s="116">
        <f t="shared" si="47"/>
        <v>0.25878962536023065</v>
      </c>
    </row>
    <row r="149" spans="1:16" x14ac:dyDescent="0.25">
      <c r="B149" s="114" t="s">
        <v>87</v>
      </c>
      <c r="C149" s="115">
        <v>8709</v>
      </c>
      <c r="D149" s="116">
        <v>-4.496107029279528E-2</v>
      </c>
      <c r="E149" s="115">
        <v>1124</v>
      </c>
      <c r="F149" s="116">
        <f t="shared" si="41"/>
        <v>-0.87093811000114818</v>
      </c>
      <c r="G149" s="115">
        <v>4152</v>
      </c>
      <c r="H149" s="116">
        <f t="shared" si="42"/>
        <v>2.6939501779359429</v>
      </c>
      <c r="I149" s="115">
        <v>1957</v>
      </c>
      <c r="J149" s="116">
        <f t="shared" si="43"/>
        <v>-0.52866088631984587</v>
      </c>
      <c r="K149" s="115">
        <v>3736</v>
      </c>
      <c r="L149" s="116">
        <f t="shared" si="44"/>
        <v>0.90904445579969351</v>
      </c>
      <c r="M149" s="115">
        <v>3728</v>
      </c>
      <c r="N149" s="116">
        <f t="shared" si="45"/>
        <v>-2.1413276231263545E-3</v>
      </c>
      <c r="O149" s="116">
        <f t="shared" si="47"/>
        <v>-0.57193707658743831</v>
      </c>
    </row>
    <row r="150" spans="1:16" x14ac:dyDescent="0.25">
      <c r="A150" s="120"/>
      <c r="B150" s="114" t="s">
        <v>89</v>
      </c>
      <c r="C150" s="115">
        <v>5517</v>
      </c>
      <c r="D150" s="116">
        <v>-0.34109638122536723</v>
      </c>
      <c r="E150" s="115">
        <v>442</v>
      </c>
      <c r="F150" s="116">
        <f t="shared" si="41"/>
        <v>-0.9198839949247779</v>
      </c>
      <c r="G150" s="115">
        <v>4720</v>
      </c>
      <c r="H150" s="116">
        <f t="shared" si="42"/>
        <v>9.6787330316742075</v>
      </c>
      <c r="I150" s="115">
        <v>3075</v>
      </c>
      <c r="J150" s="116">
        <f t="shared" si="43"/>
        <v>-0.34851694915254239</v>
      </c>
      <c r="K150" s="115">
        <v>4324</v>
      </c>
      <c r="L150" s="116">
        <f t="shared" si="44"/>
        <v>0.40617886178861795</v>
      </c>
      <c r="M150" s="115">
        <v>5830</v>
      </c>
      <c r="N150" s="116">
        <f>IFERROR(M150/K150-1,"-")</f>
        <v>0.34828862164662344</v>
      </c>
      <c r="O150" s="116">
        <f t="shared" si="47"/>
        <v>5.6733732100779477E-2</v>
      </c>
    </row>
    <row r="151" spans="1:16" x14ac:dyDescent="0.25">
      <c r="B151" s="114" t="s">
        <v>91</v>
      </c>
      <c r="C151" s="115">
        <v>10270</v>
      </c>
      <c r="D151" s="116">
        <v>-0.17324102398969565</v>
      </c>
      <c r="E151" s="115">
        <v>1738</v>
      </c>
      <c r="F151" s="116">
        <f t="shared" si="41"/>
        <v>-0.8307692307692307</v>
      </c>
      <c r="G151" s="115">
        <v>6331</v>
      </c>
      <c r="H151" s="116">
        <f t="shared" si="42"/>
        <v>2.6426927502876869</v>
      </c>
      <c r="I151" s="115">
        <v>5078</v>
      </c>
      <c r="J151" s="116">
        <f t="shared" si="43"/>
        <v>-0.19791502132364558</v>
      </c>
      <c r="K151" s="115">
        <v>5984</v>
      </c>
      <c r="L151" s="116">
        <f t="shared" si="44"/>
        <v>0.17841669948798744</v>
      </c>
      <c r="M151" s="115"/>
      <c r="N151" s="116"/>
      <c r="O151" s="116"/>
    </row>
    <row r="152" spans="1:16" x14ac:dyDescent="0.25">
      <c r="B152" s="114" t="s">
        <v>93</v>
      </c>
      <c r="C152" s="115">
        <v>11143</v>
      </c>
      <c r="D152" s="116">
        <v>9.5458120330318419E-2</v>
      </c>
      <c r="E152" s="115">
        <v>1685</v>
      </c>
      <c r="F152" s="116">
        <f t="shared" si="41"/>
        <v>-0.84878398994884685</v>
      </c>
      <c r="G152" s="115">
        <v>5141</v>
      </c>
      <c r="H152" s="116">
        <f t="shared" si="42"/>
        <v>2.0510385756676559</v>
      </c>
      <c r="I152" s="115">
        <v>4905</v>
      </c>
      <c r="J152" s="116">
        <f t="shared" si="43"/>
        <v>-4.5905465862672634E-2</v>
      </c>
      <c r="K152" s="115">
        <v>6500</v>
      </c>
      <c r="L152" s="116">
        <f t="shared" si="44"/>
        <v>0.32517838939857291</v>
      </c>
      <c r="M152" s="115"/>
      <c r="N152" s="116"/>
      <c r="O152" s="116"/>
    </row>
    <row r="153" spans="1:16" ht="15.75" x14ac:dyDescent="0.25">
      <c r="B153" s="117" t="s">
        <v>30</v>
      </c>
      <c r="C153" s="118">
        <v>91753</v>
      </c>
      <c r="D153" s="119">
        <v>-0.19730372858817558</v>
      </c>
      <c r="E153" s="118">
        <v>22554</v>
      </c>
      <c r="F153" s="119">
        <f t="shared" si="41"/>
        <v>-0.75418787396597387</v>
      </c>
      <c r="G153" s="118">
        <v>57079</v>
      </c>
      <c r="H153" s="119">
        <f t="shared" si="42"/>
        <v>1.530770595016405</v>
      </c>
      <c r="I153" s="118">
        <v>45927</v>
      </c>
      <c r="J153" s="119">
        <f t="shared" si="43"/>
        <v>-0.19537833528968618</v>
      </c>
      <c r="K153" s="118">
        <v>60304</v>
      </c>
      <c r="L153" s="119">
        <f t="shared" si="44"/>
        <v>0.31304025954231718</v>
      </c>
      <c r="M153" s="118">
        <v>47025</v>
      </c>
      <c r="N153" s="119">
        <v>-1.6624843161856973E-2</v>
      </c>
      <c r="O153" s="119">
        <v>-0.33146147284617566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281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251</v>
      </c>
      <c r="M162" s="113" t="s">
        <v>69</v>
      </c>
      <c r="N162" s="112" t="s">
        <v>274</v>
      </c>
      <c r="O162" s="112" t="s">
        <v>275</v>
      </c>
    </row>
    <row r="163" spans="2:15" x14ac:dyDescent="0.25">
      <c r="B163" s="114" t="s">
        <v>71</v>
      </c>
      <c r="C163" s="115">
        <v>9371</v>
      </c>
      <c r="D163" s="116">
        <v>4.1569412026230879E-2</v>
      </c>
      <c r="E163" s="115">
        <v>3070</v>
      </c>
      <c r="F163" s="116">
        <f t="shared" ref="F163:F175" si="48">IFERROR(E163/C163-1,"-")</f>
        <v>-0.67239355458328887</v>
      </c>
      <c r="G163" s="115">
        <v>534</v>
      </c>
      <c r="H163" s="116">
        <f t="shared" ref="H163:H175" si="49">IFERROR(G163/E163-1,"-")</f>
        <v>-0.82605863192182416</v>
      </c>
      <c r="I163" s="115">
        <v>3457</v>
      </c>
      <c r="J163" s="116">
        <f t="shared" ref="J163:J175" si="50">IFERROR(I163/G163-1,"-")</f>
        <v>5.4737827715355802</v>
      </c>
      <c r="K163" s="115">
        <v>4073</v>
      </c>
      <c r="L163" s="116">
        <f t="shared" ref="L163:L175" si="51">IFERROR(K163/I163-1,"-")</f>
        <v>0.17818918137113093</v>
      </c>
      <c r="M163" s="115">
        <v>4322</v>
      </c>
      <c r="N163" s="116">
        <f t="shared" ref="N163:N171" si="52">IFERROR(M163/K163-1,"-")</f>
        <v>6.1134299042474805E-2</v>
      </c>
      <c r="O163" s="116">
        <f t="shared" ref="O163" si="53">M163/C163-1</f>
        <v>-0.53878988368370506</v>
      </c>
    </row>
    <row r="164" spans="2:15" x14ac:dyDescent="0.25">
      <c r="B164" s="114" t="s">
        <v>73</v>
      </c>
      <c r="C164" s="115">
        <v>8615</v>
      </c>
      <c r="D164" s="116">
        <v>7.1917382107751671E-2</v>
      </c>
      <c r="E164" s="115">
        <v>2897</v>
      </c>
      <c r="F164" s="116">
        <f t="shared" si="48"/>
        <v>-0.66372605919907146</v>
      </c>
      <c r="G164" s="115">
        <v>1789</v>
      </c>
      <c r="H164" s="116">
        <f t="shared" si="49"/>
        <v>-0.3824646185709355</v>
      </c>
      <c r="I164" s="115">
        <v>5286</v>
      </c>
      <c r="J164" s="116">
        <f t="shared" si="50"/>
        <v>1.9547233091112353</v>
      </c>
      <c r="K164" s="115">
        <v>9048</v>
      </c>
      <c r="L164" s="116">
        <f t="shared" si="51"/>
        <v>0.71169125993189564</v>
      </c>
      <c r="M164" s="115">
        <v>6182</v>
      </c>
      <c r="N164" s="116">
        <f t="shared" si="52"/>
        <v>-0.31675508399646335</v>
      </c>
      <c r="O164" s="116">
        <f>IFERROR(M164/C164-1,"-")</f>
        <v>-0.28241439349970976</v>
      </c>
    </row>
    <row r="165" spans="2:15" x14ac:dyDescent="0.25">
      <c r="B165" s="114" t="s">
        <v>75</v>
      </c>
      <c r="C165" s="115">
        <v>8501</v>
      </c>
      <c r="D165" s="116">
        <v>-3.2327831531018814E-2</v>
      </c>
      <c r="E165" s="115">
        <v>1443</v>
      </c>
      <c r="F165" s="116">
        <f t="shared" si="48"/>
        <v>-0.83025526408657802</v>
      </c>
      <c r="G165" s="115">
        <v>4861</v>
      </c>
      <c r="H165" s="116">
        <f t="shared" si="49"/>
        <v>2.3686763686763688</v>
      </c>
      <c r="I165" s="115">
        <v>6981</v>
      </c>
      <c r="J165" s="116">
        <f t="shared" si="50"/>
        <v>0.43612425426866896</v>
      </c>
      <c r="K165" s="115">
        <v>9135</v>
      </c>
      <c r="L165" s="116">
        <f t="shared" si="51"/>
        <v>0.30855178341211853</v>
      </c>
      <c r="M165" s="115">
        <v>4939</v>
      </c>
      <c r="N165" s="116">
        <f t="shared" si="52"/>
        <v>-0.45933223864258343</v>
      </c>
      <c r="O165" s="116">
        <f t="shared" ref="O165:O174" si="54">IFERROR(M165/C165-1,"-")</f>
        <v>-0.4190095282907893</v>
      </c>
    </row>
    <row r="166" spans="2:15" x14ac:dyDescent="0.25">
      <c r="B166" s="114" t="s">
        <v>77</v>
      </c>
      <c r="C166" s="115">
        <v>8689</v>
      </c>
      <c r="D166" s="116">
        <v>0.11226318484383002</v>
      </c>
      <c r="E166" s="115">
        <v>0</v>
      </c>
      <c r="F166" s="116">
        <f t="shared" si="48"/>
        <v>-1</v>
      </c>
      <c r="G166" s="115">
        <v>5689</v>
      </c>
      <c r="H166" s="116" t="str">
        <f t="shared" si="49"/>
        <v>-</v>
      </c>
      <c r="I166" s="115">
        <v>7206</v>
      </c>
      <c r="J166" s="116">
        <f t="shared" si="50"/>
        <v>0.26665494814554402</v>
      </c>
      <c r="K166" s="115">
        <v>9264</v>
      </c>
      <c r="L166" s="116">
        <f t="shared" si="51"/>
        <v>0.28559533721898411</v>
      </c>
      <c r="M166" s="115">
        <v>7525</v>
      </c>
      <c r="N166" s="116">
        <f t="shared" si="52"/>
        <v>-0.18771588946459417</v>
      </c>
      <c r="O166" s="116">
        <f t="shared" si="54"/>
        <v>-0.1339624812981931</v>
      </c>
    </row>
    <row r="167" spans="2:15" x14ac:dyDescent="0.25">
      <c r="B167" s="114" t="s">
        <v>79</v>
      </c>
      <c r="C167" s="115">
        <v>8901</v>
      </c>
      <c r="D167" s="116">
        <v>-2.6890756302521135E-3</v>
      </c>
      <c r="E167" s="115">
        <v>0</v>
      </c>
      <c r="F167" s="116">
        <f t="shared" si="48"/>
        <v>-1</v>
      </c>
      <c r="G167" s="115">
        <v>6409</v>
      </c>
      <c r="H167" s="116" t="str">
        <f t="shared" si="49"/>
        <v>-</v>
      </c>
      <c r="I167" s="115">
        <v>5583</v>
      </c>
      <c r="J167" s="116">
        <f t="shared" si="50"/>
        <v>-0.12888126072710249</v>
      </c>
      <c r="K167" s="115">
        <v>6665</v>
      </c>
      <c r="L167" s="116">
        <f t="shared" si="51"/>
        <v>0.19380261508149732</v>
      </c>
      <c r="M167" s="115">
        <v>6516</v>
      </c>
      <c r="N167" s="116">
        <f t="shared" si="52"/>
        <v>-2.2355588897224332E-2</v>
      </c>
      <c r="O167" s="116">
        <f t="shared" si="54"/>
        <v>-0.26794742163801821</v>
      </c>
    </row>
    <row r="168" spans="2:15" x14ac:dyDescent="0.25">
      <c r="B168" s="114" t="s">
        <v>81</v>
      </c>
      <c r="C168" s="115">
        <v>7737</v>
      </c>
      <c r="D168" s="116">
        <v>1.4821615949632827E-2</v>
      </c>
      <c r="E168" s="115">
        <v>0</v>
      </c>
      <c r="F168" s="116">
        <f t="shared" si="48"/>
        <v>-1</v>
      </c>
      <c r="G168" s="115">
        <v>7439</v>
      </c>
      <c r="H168" s="116" t="str">
        <f t="shared" si="49"/>
        <v>-</v>
      </c>
      <c r="I168" s="115">
        <v>3065</v>
      </c>
      <c r="J168" s="116">
        <f t="shared" si="50"/>
        <v>-0.58798225567952689</v>
      </c>
      <c r="K168" s="115">
        <v>6352</v>
      </c>
      <c r="L168" s="116">
        <f t="shared" si="51"/>
        <v>1.0724306688417617</v>
      </c>
      <c r="M168" s="115">
        <v>6666</v>
      </c>
      <c r="N168" s="116">
        <f t="shared" si="52"/>
        <v>4.9433249370277155E-2</v>
      </c>
      <c r="O168" s="116">
        <f t="shared" si="54"/>
        <v>-0.13842574641333849</v>
      </c>
    </row>
    <row r="169" spans="2:15" x14ac:dyDescent="0.25">
      <c r="B169" s="114" t="s">
        <v>83</v>
      </c>
      <c r="C169" s="115">
        <v>7345</v>
      </c>
      <c r="D169" s="116">
        <v>-0.25537307380373075</v>
      </c>
      <c r="E169" s="115">
        <v>0</v>
      </c>
      <c r="F169" s="116">
        <f t="shared" si="48"/>
        <v>-1</v>
      </c>
      <c r="G169" s="115">
        <v>8515</v>
      </c>
      <c r="H169" s="116" t="str">
        <f t="shared" si="49"/>
        <v>-</v>
      </c>
      <c r="I169" s="115">
        <v>3821</v>
      </c>
      <c r="J169" s="116">
        <f t="shared" si="50"/>
        <v>-0.55126247798003525</v>
      </c>
      <c r="K169" s="115">
        <v>5284</v>
      </c>
      <c r="L169" s="116">
        <f t="shared" si="51"/>
        <v>0.38288406176393619</v>
      </c>
      <c r="M169" s="115">
        <v>6802</v>
      </c>
      <c r="N169" s="116">
        <f t="shared" si="52"/>
        <v>0.28728236184708544</v>
      </c>
      <c r="O169" s="116">
        <f t="shared" si="54"/>
        <v>-7.3927842069435035E-2</v>
      </c>
    </row>
    <row r="170" spans="2:15" x14ac:dyDescent="0.25">
      <c r="B170" s="114" t="s">
        <v>85</v>
      </c>
      <c r="C170" s="115">
        <v>12103</v>
      </c>
      <c r="D170" s="116">
        <v>0.28291286834852669</v>
      </c>
      <c r="E170" s="115">
        <v>1664</v>
      </c>
      <c r="F170" s="116">
        <f t="shared" si="48"/>
        <v>-0.86251342642320084</v>
      </c>
      <c r="G170" s="115">
        <v>10470</v>
      </c>
      <c r="H170" s="116">
        <f t="shared" si="49"/>
        <v>5.2920673076923075</v>
      </c>
      <c r="I170" s="115">
        <v>7591</v>
      </c>
      <c r="J170" s="116">
        <f t="shared" si="50"/>
        <v>-0.27497612225405921</v>
      </c>
      <c r="K170" s="115">
        <v>8768</v>
      </c>
      <c r="L170" s="116">
        <f t="shared" si="51"/>
        <v>0.15505203530496647</v>
      </c>
      <c r="M170" s="115">
        <v>9306</v>
      </c>
      <c r="N170" s="116">
        <f t="shared" si="52"/>
        <v>6.1359489051094895E-2</v>
      </c>
      <c r="O170" s="116">
        <f t="shared" si="54"/>
        <v>-0.2310997273403288</v>
      </c>
    </row>
    <row r="171" spans="2:15" x14ac:dyDescent="0.25">
      <c r="B171" s="114" t="s">
        <v>87</v>
      </c>
      <c r="C171" s="115">
        <v>8790</v>
      </c>
      <c r="D171" s="116">
        <v>8.7064061340588639E-2</v>
      </c>
      <c r="E171" s="115">
        <v>1599</v>
      </c>
      <c r="F171" s="116">
        <f t="shared" si="48"/>
        <v>-0.81808873720136521</v>
      </c>
      <c r="G171" s="115">
        <v>7466</v>
      </c>
      <c r="H171" s="116">
        <f t="shared" si="49"/>
        <v>3.66916823014384</v>
      </c>
      <c r="I171" s="115">
        <v>6027</v>
      </c>
      <c r="J171" s="116">
        <f t="shared" si="50"/>
        <v>-0.19274042325207608</v>
      </c>
      <c r="K171" s="115">
        <v>5100</v>
      </c>
      <c r="L171" s="116">
        <f t="shared" si="51"/>
        <v>-0.15380786460925833</v>
      </c>
      <c r="M171" s="115">
        <v>7942</v>
      </c>
      <c r="N171" s="116">
        <f t="shared" si="52"/>
        <v>0.55725490196078442</v>
      </c>
      <c r="O171" s="116">
        <f t="shared" si="54"/>
        <v>-9.6473265073947712E-2</v>
      </c>
    </row>
    <row r="172" spans="2:15" x14ac:dyDescent="0.25">
      <c r="B172" s="114" t="s">
        <v>89</v>
      </c>
      <c r="C172" s="115">
        <v>7592</v>
      </c>
      <c r="D172" s="116">
        <v>-0.28807201800450111</v>
      </c>
      <c r="E172" s="115">
        <v>2076</v>
      </c>
      <c r="F172" s="116">
        <f t="shared" si="48"/>
        <v>-0.72655426765015807</v>
      </c>
      <c r="G172" s="115">
        <v>5600</v>
      </c>
      <c r="H172" s="116">
        <f t="shared" si="49"/>
        <v>1.6974951830443161</v>
      </c>
      <c r="I172" s="115">
        <v>6802</v>
      </c>
      <c r="J172" s="116">
        <f t="shared" si="50"/>
        <v>0.21464285714285714</v>
      </c>
      <c r="K172" s="115">
        <v>4406</v>
      </c>
      <c r="L172" s="116">
        <f t="shared" si="51"/>
        <v>-0.3522493384298736</v>
      </c>
      <c r="M172" s="115">
        <v>10904</v>
      </c>
      <c r="N172" s="116">
        <f>IFERROR(M172/K172-1,"-")</f>
        <v>1.4748070812528371</v>
      </c>
      <c r="O172" s="116">
        <f t="shared" si="54"/>
        <v>0.43624868282402529</v>
      </c>
    </row>
    <row r="173" spans="2:15" x14ac:dyDescent="0.25">
      <c r="B173" s="114" t="s">
        <v>91</v>
      </c>
      <c r="C173" s="115">
        <v>2375</v>
      </c>
      <c r="D173" s="116">
        <v>-0.66661987647389109</v>
      </c>
      <c r="E173" s="115">
        <v>274</v>
      </c>
      <c r="F173" s="116">
        <f t="shared" si="48"/>
        <v>-0.88463157894736844</v>
      </c>
      <c r="G173" s="115">
        <v>4317</v>
      </c>
      <c r="H173" s="116">
        <f t="shared" si="49"/>
        <v>14.755474452554745</v>
      </c>
      <c r="I173" s="115">
        <v>4995</v>
      </c>
      <c r="J173" s="116">
        <f t="shared" si="50"/>
        <v>0.15705350938151486</v>
      </c>
      <c r="K173" s="115">
        <v>4070</v>
      </c>
      <c r="L173" s="116">
        <f t="shared" si="51"/>
        <v>-0.18518518518518523</v>
      </c>
      <c r="M173" s="115"/>
      <c r="N173" s="116"/>
      <c r="O173" s="116"/>
    </row>
    <row r="174" spans="2:15" x14ac:dyDescent="0.25">
      <c r="B174" s="114" t="s">
        <v>93</v>
      </c>
      <c r="C174" s="115">
        <v>2509</v>
      </c>
      <c r="D174" s="116">
        <v>-0.66777012711864403</v>
      </c>
      <c r="E174" s="115">
        <v>803</v>
      </c>
      <c r="F174" s="116">
        <f t="shared" si="48"/>
        <v>-0.67995217218015147</v>
      </c>
      <c r="G174" s="115">
        <v>4121</v>
      </c>
      <c r="H174" s="116">
        <f t="shared" si="49"/>
        <v>4.1320049813200495</v>
      </c>
      <c r="I174" s="115">
        <v>4838</v>
      </c>
      <c r="J174" s="116">
        <f t="shared" si="50"/>
        <v>0.1739868963843727</v>
      </c>
      <c r="K174" s="115">
        <v>4128</v>
      </c>
      <c r="L174" s="116">
        <f t="shared" si="51"/>
        <v>-0.14675485737908223</v>
      </c>
      <c r="M174" s="115"/>
      <c r="N174" s="116"/>
      <c r="O174" s="116"/>
    </row>
    <row r="175" spans="2:15" ht="15.75" x14ac:dyDescent="0.25">
      <c r="B175" s="117" t="s">
        <v>30</v>
      </c>
      <c r="C175" s="118">
        <v>92528</v>
      </c>
      <c r="D175" s="119">
        <v>-0.1008318432713986</v>
      </c>
      <c r="E175" s="118">
        <v>13883</v>
      </c>
      <c r="F175" s="119">
        <f t="shared" si="48"/>
        <v>-0.84995893135051015</v>
      </c>
      <c r="G175" s="118">
        <v>67210</v>
      </c>
      <c r="H175" s="119">
        <f t="shared" si="49"/>
        <v>3.8411726572066556</v>
      </c>
      <c r="I175" s="118">
        <v>65652</v>
      </c>
      <c r="J175" s="119">
        <f t="shared" si="50"/>
        <v>-2.318107424490401E-2</v>
      </c>
      <c r="K175" s="118">
        <v>76293</v>
      </c>
      <c r="L175" s="119">
        <f t="shared" si="51"/>
        <v>0.16208188630963272</v>
      </c>
      <c r="M175" s="118">
        <v>71104</v>
      </c>
      <c r="N175" s="119">
        <v>4.4188266392539921E-2</v>
      </c>
      <c r="O175" s="119">
        <v>-0.18871799552736068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282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251</v>
      </c>
      <c r="M184" s="113" t="s">
        <v>69</v>
      </c>
      <c r="N184" s="112" t="s">
        <v>274</v>
      </c>
      <c r="O184" s="112" t="s">
        <v>275</v>
      </c>
    </row>
    <row r="185" spans="1:16" x14ac:dyDescent="0.25">
      <c r="A185" s="120"/>
      <c r="B185" s="114" t="s">
        <v>71</v>
      </c>
      <c r="C185" s="115">
        <v>3266</v>
      </c>
      <c r="D185" s="116">
        <v>0.46326164874551967</v>
      </c>
      <c r="E185" s="115">
        <v>2047</v>
      </c>
      <c r="F185" s="116">
        <f t="shared" ref="F185:F197" si="55">IFERROR(E185/C185-1,"-")</f>
        <v>-0.37323943661971826</v>
      </c>
      <c r="G185" s="115">
        <v>24</v>
      </c>
      <c r="H185" s="116">
        <f t="shared" ref="H185:H197" si="56">IFERROR(G185/E185-1,"-")</f>
        <v>-0.98827552515876893</v>
      </c>
      <c r="I185" s="115">
        <v>3777</v>
      </c>
      <c r="J185" s="116">
        <f t="shared" ref="J185:J197" si="57">IFERROR(I185/G185-1,"-")</f>
        <v>156.375</v>
      </c>
      <c r="K185" s="115">
        <v>3304</v>
      </c>
      <c r="L185" s="116">
        <f t="shared" ref="L185:L197" si="58">IFERROR(K185/I185-1,"-")</f>
        <v>-0.12523166534286467</v>
      </c>
      <c r="M185" s="115">
        <v>3117</v>
      </c>
      <c r="N185" s="116">
        <f t="shared" ref="N185:N193" si="59">IFERROR(M185/K185-1,"-")</f>
        <v>-5.6598062953995165E-2</v>
      </c>
      <c r="O185" s="116">
        <f t="shared" ref="O185" si="60">M185/C185-1</f>
        <v>-4.5621555419473325E-2</v>
      </c>
    </row>
    <row r="186" spans="1:16" x14ac:dyDescent="0.25">
      <c r="B186" s="114" t="s">
        <v>73</v>
      </c>
      <c r="C186" s="115">
        <v>1809</v>
      </c>
      <c r="D186" s="116">
        <v>-0.17772727272727273</v>
      </c>
      <c r="E186" s="115">
        <v>2775</v>
      </c>
      <c r="F186" s="116">
        <f t="shared" si="55"/>
        <v>0.53399668325041461</v>
      </c>
      <c r="G186" s="115">
        <v>97</v>
      </c>
      <c r="H186" s="116">
        <f t="shared" si="56"/>
        <v>-0.96504504504504507</v>
      </c>
      <c r="I186" s="115">
        <v>2670</v>
      </c>
      <c r="J186" s="116">
        <f t="shared" si="57"/>
        <v>26.52577319587629</v>
      </c>
      <c r="K186" s="115">
        <v>4270</v>
      </c>
      <c r="L186" s="116">
        <f t="shared" si="58"/>
        <v>0.59925093632958792</v>
      </c>
      <c r="M186" s="115">
        <v>3826</v>
      </c>
      <c r="N186" s="116">
        <f t="shared" si="59"/>
        <v>-0.1039812646370023</v>
      </c>
      <c r="O186" s="116">
        <f>IFERROR(M186/C186-1,"-")</f>
        <v>1.1149806522940851</v>
      </c>
    </row>
    <row r="187" spans="1:16" x14ac:dyDescent="0.25">
      <c r="B187" s="114" t="s">
        <v>75</v>
      </c>
      <c r="C187" s="115">
        <v>2796</v>
      </c>
      <c r="D187" s="116">
        <v>0.30960187353629975</v>
      </c>
      <c r="E187" s="115">
        <v>1005</v>
      </c>
      <c r="F187" s="116">
        <f t="shared" si="55"/>
        <v>-0.6405579399141631</v>
      </c>
      <c r="G187" s="115">
        <v>852</v>
      </c>
      <c r="H187" s="116">
        <f t="shared" si="56"/>
        <v>-0.15223880597014927</v>
      </c>
      <c r="I187" s="115">
        <v>4541</v>
      </c>
      <c r="J187" s="116">
        <f t="shared" si="57"/>
        <v>4.32981220657277</v>
      </c>
      <c r="K187" s="115">
        <v>3083</v>
      </c>
      <c r="L187" s="116">
        <f t="shared" si="58"/>
        <v>-0.32107465316009687</v>
      </c>
      <c r="M187" s="115">
        <v>2968</v>
      </c>
      <c r="N187" s="116">
        <f t="shared" si="59"/>
        <v>-3.7301329873499878E-2</v>
      </c>
      <c r="O187" s="116">
        <f t="shared" ref="O187:O196" si="61">IFERROR(M187/C187-1,"-")</f>
        <v>6.1516452074392047E-2</v>
      </c>
    </row>
    <row r="188" spans="1:16" x14ac:dyDescent="0.25">
      <c r="B188" s="114" t="s">
        <v>77</v>
      </c>
      <c r="C188" s="115">
        <v>3453</v>
      </c>
      <c r="D188" s="116">
        <v>1.4699570815450644</v>
      </c>
      <c r="E188" s="115">
        <v>0</v>
      </c>
      <c r="F188" s="116">
        <f t="shared" si="55"/>
        <v>-1</v>
      </c>
      <c r="G188" s="115">
        <v>1103</v>
      </c>
      <c r="H188" s="116" t="str">
        <f t="shared" si="56"/>
        <v>-</v>
      </c>
      <c r="I188" s="115">
        <v>5354</v>
      </c>
      <c r="J188" s="116">
        <f t="shared" si="57"/>
        <v>3.8540344514959202</v>
      </c>
      <c r="K188" s="115">
        <v>2209</v>
      </c>
      <c r="L188" s="116">
        <f t="shared" si="58"/>
        <v>-0.58741128128502051</v>
      </c>
      <c r="M188" s="115">
        <v>2779</v>
      </c>
      <c r="N188" s="116">
        <f t="shared" si="59"/>
        <v>0.25803531009506564</v>
      </c>
      <c r="O188" s="116">
        <f t="shared" si="61"/>
        <v>-0.195192586156965</v>
      </c>
    </row>
    <row r="189" spans="1:16" x14ac:dyDescent="0.25">
      <c r="B189" s="114" t="s">
        <v>79</v>
      </c>
      <c r="C189" s="115">
        <v>1676</v>
      </c>
      <c r="D189" s="116">
        <v>-0.19228915662650603</v>
      </c>
      <c r="E189" s="115">
        <v>0</v>
      </c>
      <c r="F189" s="116">
        <f t="shared" si="55"/>
        <v>-1</v>
      </c>
      <c r="G189" s="115">
        <v>2887</v>
      </c>
      <c r="H189" s="116" t="str">
        <f t="shared" si="56"/>
        <v>-</v>
      </c>
      <c r="I189" s="115">
        <v>3171</v>
      </c>
      <c r="J189" s="116">
        <f t="shared" si="57"/>
        <v>9.8372012469691628E-2</v>
      </c>
      <c r="K189" s="115">
        <v>2062</v>
      </c>
      <c r="L189" s="116">
        <f t="shared" si="58"/>
        <v>-0.3497319457584358</v>
      </c>
      <c r="M189" s="115">
        <v>1796</v>
      </c>
      <c r="N189" s="116">
        <f t="shared" si="59"/>
        <v>-0.12900096993210475</v>
      </c>
      <c r="O189" s="116">
        <f t="shared" si="61"/>
        <v>7.1599045346061985E-2</v>
      </c>
    </row>
    <row r="190" spans="1:16" x14ac:dyDescent="0.25">
      <c r="B190" s="114" t="s">
        <v>120</v>
      </c>
      <c r="C190" s="115">
        <v>2405</v>
      </c>
      <c r="D190" s="116">
        <v>0.10018298261665137</v>
      </c>
      <c r="E190" s="115">
        <v>0</v>
      </c>
      <c r="F190" s="116">
        <f t="shared" si="55"/>
        <v>-1</v>
      </c>
      <c r="G190" s="115">
        <v>5012</v>
      </c>
      <c r="H190" s="116" t="str">
        <f t="shared" si="56"/>
        <v>-</v>
      </c>
      <c r="I190" s="115">
        <v>2792</v>
      </c>
      <c r="J190" s="116">
        <f t="shared" si="57"/>
        <v>-0.44293695131683963</v>
      </c>
      <c r="K190" s="115">
        <v>1595</v>
      </c>
      <c r="L190" s="116">
        <f t="shared" si="58"/>
        <v>-0.42872492836676213</v>
      </c>
      <c r="M190" s="115">
        <v>1704</v>
      </c>
      <c r="N190" s="116">
        <f t="shared" si="59"/>
        <v>6.8338557993730342E-2</v>
      </c>
      <c r="O190" s="116">
        <f t="shared" si="61"/>
        <v>-0.29147609147609144</v>
      </c>
    </row>
    <row r="191" spans="1:16" x14ac:dyDescent="0.25">
      <c r="B191" s="114" t="s">
        <v>83</v>
      </c>
      <c r="C191" s="115">
        <v>3864</v>
      </c>
      <c r="D191" s="116">
        <v>0.29795095733960353</v>
      </c>
      <c r="E191" s="115">
        <v>0</v>
      </c>
      <c r="F191" s="116">
        <f t="shared" si="55"/>
        <v>-1</v>
      </c>
      <c r="G191" s="115">
        <v>6248</v>
      </c>
      <c r="H191" s="116" t="str">
        <f t="shared" si="56"/>
        <v>-</v>
      </c>
      <c r="I191" s="115">
        <v>5024</v>
      </c>
      <c r="J191" s="116">
        <f t="shared" si="57"/>
        <v>-0.19590268886043538</v>
      </c>
      <c r="K191" s="115">
        <v>11773</v>
      </c>
      <c r="L191" s="116">
        <f t="shared" si="58"/>
        <v>1.3433519108280256</v>
      </c>
      <c r="M191" s="115">
        <v>2649</v>
      </c>
      <c r="N191" s="116">
        <f t="shared" si="59"/>
        <v>-0.77499362949120876</v>
      </c>
      <c r="O191" s="116">
        <f t="shared" si="61"/>
        <v>-0.31444099378881984</v>
      </c>
    </row>
    <row r="192" spans="1:16" x14ac:dyDescent="0.25">
      <c r="B192" s="114" t="s">
        <v>85</v>
      </c>
      <c r="C192" s="115">
        <v>2767</v>
      </c>
      <c r="D192" s="116">
        <v>0.26347031963470324</v>
      </c>
      <c r="E192" s="115">
        <v>3277</v>
      </c>
      <c r="F192" s="116">
        <f t="shared" si="55"/>
        <v>0.18431514275388516</v>
      </c>
      <c r="G192" s="115">
        <v>4263</v>
      </c>
      <c r="H192" s="116">
        <f t="shared" si="56"/>
        <v>0.30088495575221241</v>
      </c>
      <c r="I192" s="115">
        <v>3955</v>
      </c>
      <c r="J192" s="116">
        <f t="shared" si="57"/>
        <v>-7.2249589490968824E-2</v>
      </c>
      <c r="K192" s="115">
        <v>1969</v>
      </c>
      <c r="L192" s="116">
        <f t="shared" si="58"/>
        <v>-0.50214917825537286</v>
      </c>
      <c r="M192" s="115">
        <v>2079</v>
      </c>
      <c r="N192" s="116">
        <f t="shared" si="59"/>
        <v>5.5865921787709549E-2</v>
      </c>
      <c r="O192" s="116">
        <f t="shared" si="61"/>
        <v>-0.24864474159739791</v>
      </c>
    </row>
    <row r="193" spans="2:16" x14ac:dyDescent="0.25">
      <c r="B193" s="114" t="s">
        <v>87</v>
      </c>
      <c r="C193" s="115">
        <v>2126</v>
      </c>
      <c r="D193" s="116">
        <v>-0.12868852459016389</v>
      </c>
      <c r="E193" s="115">
        <v>8307</v>
      </c>
      <c r="F193" s="116">
        <f t="shared" si="55"/>
        <v>2.9073377234242708</v>
      </c>
      <c r="G193" s="115">
        <v>4691</v>
      </c>
      <c r="H193" s="116">
        <f t="shared" si="56"/>
        <v>-0.4352955338870832</v>
      </c>
      <c r="I193" s="115">
        <v>2964</v>
      </c>
      <c r="J193" s="116">
        <f t="shared" si="57"/>
        <v>-0.36815178000426352</v>
      </c>
      <c r="K193" s="115">
        <v>2896</v>
      </c>
      <c r="L193" s="116">
        <f t="shared" si="58"/>
        <v>-2.2941970310391357E-2</v>
      </c>
      <c r="M193" s="115">
        <v>2306</v>
      </c>
      <c r="N193" s="116">
        <f t="shared" si="59"/>
        <v>-0.20372928176795579</v>
      </c>
      <c r="O193" s="116">
        <f t="shared" si="61"/>
        <v>8.4666039510818525E-2</v>
      </c>
    </row>
    <row r="194" spans="2:16" x14ac:dyDescent="0.25">
      <c r="B194" s="114" t="s">
        <v>89</v>
      </c>
      <c r="C194" s="115">
        <v>1511</v>
      </c>
      <c r="D194" s="116">
        <v>-0.49933730947647448</v>
      </c>
      <c r="E194" s="115">
        <v>1415</v>
      </c>
      <c r="F194" s="116">
        <f t="shared" si="55"/>
        <v>-6.353408338848443E-2</v>
      </c>
      <c r="G194" s="115">
        <v>3652</v>
      </c>
      <c r="H194" s="116">
        <f t="shared" si="56"/>
        <v>1.5809187279151944</v>
      </c>
      <c r="I194" s="115">
        <v>2701</v>
      </c>
      <c r="J194" s="116">
        <f t="shared" si="57"/>
        <v>-0.26040525739320919</v>
      </c>
      <c r="K194" s="115">
        <v>2228</v>
      </c>
      <c r="L194" s="116">
        <f t="shared" si="58"/>
        <v>-0.17512032580525727</v>
      </c>
      <c r="M194" s="115">
        <v>3906</v>
      </c>
      <c r="N194" s="116">
        <f>IFERROR(M194/K194-1,"-")</f>
        <v>0.7531418312387792</v>
      </c>
      <c r="O194" s="116">
        <f t="shared" si="61"/>
        <v>1.5850430178689607</v>
      </c>
    </row>
    <row r="195" spans="2:16" x14ac:dyDescent="0.25">
      <c r="B195" s="114" t="s">
        <v>91</v>
      </c>
      <c r="C195" s="115">
        <v>2532</v>
      </c>
      <c r="D195" s="116">
        <v>-6.4992614475627764E-2</v>
      </c>
      <c r="E195" s="115">
        <v>419</v>
      </c>
      <c r="F195" s="116">
        <f t="shared" si="55"/>
        <v>-0.83451816745655605</v>
      </c>
      <c r="G195" s="115">
        <v>4579</v>
      </c>
      <c r="H195" s="116">
        <f t="shared" si="56"/>
        <v>9.928400954653938</v>
      </c>
      <c r="I195" s="115">
        <v>2267</v>
      </c>
      <c r="J195" s="116">
        <f t="shared" si="57"/>
        <v>-0.50491373662371697</v>
      </c>
      <c r="K195" s="115">
        <v>3491</v>
      </c>
      <c r="L195" s="116">
        <f t="shared" si="58"/>
        <v>0.53992059991177777</v>
      </c>
      <c r="M195" s="115"/>
      <c r="N195" s="116"/>
      <c r="O195" s="116"/>
    </row>
    <row r="196" spans="2:16" x14ac:dyDescent="0.25">
      <c r="B196" s="114" t="s">
        <v>93</v>
      </c>
      <c r="C196" s="115">
        <v>1760</v>
      </c>
      <c r="D196" s="116">
        <v>-0.35672514619883045</v>
      </c>
      <c r="E196" s="115">
        <v>447</v>
      </c>
      <c r="F196" s="116">
        <f t="shared" si="55"/>
        <v>-0.74602272727272734</v>
      </c>
      <c r="G196" s="115">
        <v>3489</v>
      </c>
      <c r="H196" s="116">
        <f t="shared" si="56"/>
        <v>6.8053691275167782</v>
      </c>
      <c r="I196" s="115">
        <v>2033</v>
      </c>
      <c r="J196" s="116">
        <f t="shared" si="57"/>
        <v>-0.41731155058756086</v>
      </c>
      <c r="K196" s="115">
        <v>3386</v>
      </c>
      <c r="L196" s="116">
        <f t="shared" si="58"/>
        <v>0.66551893753074265</v>
      </c>
      <c r="M196" s="115"/>
      <c r="N196" s="116"/>
      <c r="O196" s="116"/>
    </row>
    <row r="197" spans="2:16" ht="15.75" x14ac:dyDescent="0.25">
      <c r="B197" s="117" t="s">
        <v>30</v>
      </c>
      <c r="C197" s="118">
        <v>29965</v>
      </c>
      <c r="D197" s="119">
        <v>5.9021028450256141E-2</v>
      </c>
      <c r="E197" s="118">
        <v>19818</v>
      </c>
      <c r="F197" s="119">
        <f t="shared" si="55"/>
        <v>-0.33862839979976644</v>
      </c>
      <c r="G197" s="118">
        <v>36897</v>
      </c>
      <c r="H197" s="119">
        <f t="shared" si="56"/>
        <v>0.86179231002119283</v>
      </c>
      <c r="I197" s="118">
        <v>41249</v>
      </c>
      <c r="J197" s="119">
        <f t="shared" si="57"/>
        <v>0.11794996883215436</v>
      </c>
      <c r="K197" s="118">
        <v>42266</v>
      </c>
      <c r="L197" s="119">
        <f t="shared" si="58"/>
        <v>2.4655143154985515E-2</v>
      </c>
      <c r="M197" s="118">
        <v>27130</v>
      </c>
      <c r="N197" s="119">
        <v>-0.23337760321003698</v>
      </c>
      <c r="O197" s="119">
        <v>5.6752229969228463E-2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283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251</v>
      </c>
      <c r="M206" s="113" t="s">
        <v>69</v>
      </c>
      <c r="N206" s="112" t="s">
        <v>274</v>
      </c>
      <c r="O206" s="112" t="s">
        <v>275</v>
      </c>
    </row>
    <row r="207" spans="2:16" x14ac:dyDescent="0.25">
      <c r="B207" s="114" t="s">
        <v>71</v>
      </c>
      <c r="C207" s="115">
        <v>1323</v>
      </c>
      <c r="D207" s="116">
        <v>-0.33114256825075838</v>
      </c>
      <c r="E207" s="115">
        <v>2150</v>
      </c>
      <c r="F207" s="116">
        <f t="shared" ref="F207:F219" si="62">IFERROR(E207/C207-1,"-")</f>
        <v>0.62509448223733943</v>
      </c>
      <c r="G207" s="115">
        <v>0</v>
      </c>
      <c r="H207" s="116">
        <f t="shared" ref="H207:H219" si="63">IFERROR(G207/E207-1,"-")</f>
        <v>-1</v>
      </c>
      <c r="I207" s="115">
        <v>4353</v>
      </c>
      <c r="J207" s="116" t="str">
        <f t="shared" ref="J207:J219" si="64">IFERROR(I207/G207-1,"-")</f>
        <v>-</v>
      </c>
      <c r="K207" s="115">
        <v>2835</v>
      </c>
      <c r="L207" s="116">
        <f t="shared" ref="L207:L219" si="65">IFERROR(K207/I207-1,"-")</f>
        <v>-0.34872501722949689</v>
      </c>
      <c r="M207" s="115">
        <v>3216</v>
      </c>
      <c r="N207" s="116">
        <f t="shared" ref="N207:N215" si="66">IFERROR(M207/K207-1,"-")</f>
        <v>0.13439153439153428</v>
      </c>
      <c r="O207" s="116">
        <f t="shared" ref="O207" si="67">M207/C207-1</f>
        <v>1.4308390022675739</v>
      </c>
    </row>
    <row r="208" spans="2:16" x14ac:dyDescent="0.25">
      <c r="B208" s="114" t="s">
        <v>73</v>
      </c>
      <c r="C208" s="115">
        <v>2421</v>
      </c>
      <c r="D208" s="116">
        <v>0.37791690381331811</v>
      </c>
      <c r="E208" s="115">
        <v>1375</v>
      </c>
      <c r="F208" s="116">
        <f t="shared" si="62"/>
        <v>-0.43205287071458076</v>
      </c>
      <c r="G208" s="115">
        <v>89</v>
      </c>
      <c r="H208" s="116">
        <f t="shared" si="63"/>
        <v>-0.93527272727272726</v>
      </c>
      <c r="I208" s="115">
        <v>3212</v>
      </c>
      <c r="J208" s="116">
        <f t="shared" si="64"/>
        <v>35.08988764044944</v>
      </c>
      <c r="K208" s="115">
        <v>2109</v>
      </c>
      <c r="L208" s="116">
        <f t="shared" si="65"/>
        <v>-0.34339975093399755</v>
      </c>
      <c r="M208" s="115">
        <v>4610</v>
      </c>
      <c r="N208" s="116">
        <f t="shared" si="66"/>
        <v>1.1858700806069229</v>
      </c>
      <c r="O208" s="116">
        <f>IFERROR(M208/C208-1,"-")</f>
        <v>0.90417182982238753</v>
      </c>
    </row>
    <row r="209" spans="2:16" x14ac:dyDescent="0.25">
      <c r="B209" s="114" t="s">
        <v>75</v>
      </c>
      <c r="C209" s="115">
        <v>2220</v>
      </c>
      <c r="D209" s="116">
        <v>0.44155844155844148</v>
      </c>
      <c r="E209" s="115">
        <v>654</v>
      </c>
      <c r="F209" s="116">
        <f t="shared" si="62"/>
        <v>-0.70540540540540542</v>
      </c>
      <c r="G209" s="115">
        <v>152</v>
      </c>
      <c r="H209" s="116">
        <f t="shared" si="63"/>
        <v>-0.76758409785932724</v>
      </c>
      <c r="I209" s="115">
        <v>5444</v>
      </c>
      <c r="J209" s="116">
        <f t="shared" si="64"/>
        <v>34.815789473684212</v>
      </c>
      <c r="K209" s="115">
        <v>4068</v>
      </c>
      <c r="L209" s="116">
        <f t="shared" si="65"/>
        <v>-0.25275532696546654</v>
      </c>
      <c r="M209" s="115">
        <v>2983</v>
      </c>
      <c r="N209" s="116">
        <f t="shared" si="66"/>
        <v>-0.26671583087512296</v>
      </c>
      <c r="O209" s="116">
        <f t="shared" ref="O209:O218" si="68">IFERROR(M209/C209-1,"-")</f>
        <v>0.34369369369369362</v>
      </c>
    </row>
    <row r="210" spans="2:16" x14ac:dyDescent="0.25">
      <c r="B210" s="114" t="s">
        <v>77</v>
      </c>
      <c r="C210" s="115">
        <v>2043</v>
      </c>
      <c r="D210" s="116">
        <v>0.73282442748091614</v>
      </c>
      <c r="E210" s="115">
        <v>0</v>
      </c>
      <c r="F210" s="116">
        <f t="shared" si="62"/>
        <v>-1</v>
      </c>
      <c r="G210" s="115">
        <v>283</v>
      </c>
      <c r="H210" s="116" t="str">
        <f t="shared" si="63"/>
        <v>-</v>
      </c>
      <c r="I210" s="115">
        <v>3263</v>
      </c>
      <c r="J210" s="116">
        <f t="shared" si="64"/>
        <v>10.530035335689046</v>
      </c>
      <c r="K210" s="115">
        <v>4140</v>
      </c>
      <c r="L210" s="116">
        <f t="shared" si="65"/>
        <v>0.26877106956788221</v>
      </c>
      <c r="M210" s="115">
        <v>4037</v>
      </c>
      <c r="N210" s="116">
        <f t="shared" si="66"/>
        <v>-2.4879227053140052E-2</v>
      </c>
      <c r="O210" s="116">
        <f t="shared" si="68"/>
        <v>0.97601566324033295</v>
      </c>
    </row>
    <row r="211" spans="2:16" x14ac:dyDescent="0.25">
      <c r="B211" s="114" t="s">
        <v>79</v>
      </c>
      <c r="C211" s="115">
        <v>1234</v>
      </c>
      <c r="D211" s="116">
        <v>-8.9970501474926245E-2</v>
      </c>
      <c r="E211" s="115">
        <v>0</v>
      </c>
      <c r="F211" s="116">
        <f t="shared" si="62"/>
        <v>-1</v>
      </c>
      <c r="G211" s="115">
        <v>660</v>
      </c>
      <c r="H211" s="116" t="str">
        <f t="shared" si="63"/>
        <v>-</v>
      </c>
      <c r="I211" s="115">
        <v>6241</v>
      </c>
      <c r="J211" s="116">
        <f t="shared" si="64"/>
        <v>8.4560606060606069</v>
      </c>
      <c r="K211" s="115">
        <v>3512</v>
      </c>
      <c r="L211" s="116">
        <f t="shared" si="65"/>
        <v>-0.43726966832238423</v>
      </c>
      <c r="M211" s="115">
        <v>5058</v>
      </c>
      <c r="N211" s="116">
        <f t="shared" si="66"/>
        <v>0.44020501138952173</v>
      </c>
      <c r="O211" s="116">
        <f t="shared" si="68"/>
        <v>3.0988654781199347</v>
      </c>
    </row>
    <row r="212" spans="2:16" x14ac:dyDescent="0.25">
      <c r="B212" s="114" t="s">
        <v>81</v>
      </c>
      <c r="C212" s="115">
        <v>1147</v>
      </c>
      <c r="D212" s="116">
        <v>0.53137516688918551</v>
      </c>
      <c r="E212" s="115">
        <v>0</v>
      </c>
      <c r="F212" s="116">
        <f t="shared" si="62"/>
        <v>-1</v>
      </c>
      <c r="G212" s="115">
        <v>4844</v>
      </c>
      <c r="H212" s="116" t="str">
        <f t="shared" si="63"/>
        <v>-</v>
      </c>
      <c r="I212" s="115">
        <v>2005</v>
      </c>
      <c r="J212" s="116">
        <f t="shared" si="64"/>
        <v>-0.58608587943848067</v>
      </c>
      <c r="K212" s="115">
        <v>2054</v>
      </c>
      <c r="L212" s="116">
        <f t="shared" si="65"/>
        <v>2.4438902743142199E-2</v>
      </c>
      <c r="M212" s="115">
        <v>2200</v>
      </c>
      <c r="N212" s="116">
        <f t="shared" si="66"/>
        <v>7.1080817916260974E-2</v>
      </c>
      <c r="O212" s="116">
        <f t="shared" si="68"/>
        <v>0.91804707933740182</v>
      </c>
    </row>
    <row r="213" spans="2:16" x14ac:dyDescent="0.25">
      <c r="B213" s="114" t="s">
        <v>83</v>
      </c>
      <c r="C213" s="115">
        <v>1049</v>
      </c>
      <c r="D213" s="116">
        <v>0.17865168539325849</v>
      </c>
      <c r="E213" s="115">
        <v>0</v>
      </c>
      <c r="F213" s="116">
        <f t="shared" si="62"/>
        <v>-1</v>
      </c>
      <c r="G213" s="115">
        <v>4008</v>
      </c>
      <c r="H213" s="116" t="str">
        <f t="shared" si="63"/>
        <v>-</v>
      </c>
      <c r="I213" s="115">
        <v>2052</v>
      </c>
      <c r="J213" s="116">
        <f t="shared" si="64"/>
        <v>-0.4880239520958084</v>
      </c>
      <c r="K213" s="115">
        <v>3330</v>
      </c>
      <c r="L213" s="116">
        <f t="shared" si="65"/>
        <v>0.62280701754385959</v>
      </c>
      <c r="M213" s="115">
        <v>2447</v>
      </c>
      <c r="N213" s="116">
        <f t="shared" si="66"/>
        <v>-0.2651651651651652</v>
      </c>
      <c r="O213" s="116">
        <f t="shared" si="68"/>
        <v>1.332697807435653</v>
      </c>
    </row>
    <row r="214" spans="2:16" x14ac:dyDescent="0.25">
      <c r="B214" s="114" t="s">
        <v>85</v>
      </c>
      <c r="C214" s="115">
        <v>1554</v>
      </c>
      <c r="D214" s="116">
        <v>1.3617021276595747</v>
      </c>
      <c r="E214" s="115">
        <v>3058</v>
      </c>
      <c r="F214" s="116">
        <f t="shared" si="62"/>
        <v>0.96782496782496774</v>
      </c>
      <c r="G214" s="115">
        <v>3790</v>
      </c>
      <c r="H214" s="116">
        <f t="shared" si="63"/>
        <v>0.23937213865271412</v>
      </c>
      <c r="I214" s="115">
        <v>1997</v>
      </c>
      <c r="J214" s="116">
        <f t="shared" si="64"/>
        <v>-0.47308707124010552</v>
      </c>
      <c r="K214" s="115">
        <v>3575</v>
      </c>
      <c r="L214" s="116">
        <f t="shared" si="65"/>
        <v>0.79018527791687521</v>
      </c>
      <c r="M214" s="115">
        <v>2598</v>
      </c>
      <c r="N214" s="116">
        <f t="shared" si="66"/>
        <v>-0.27328671328671328</v>
      </c>
      <c r="O214" s="116">
        <f t="shared" si="68"/>
        <v>0.6718146718146718</v>
      </c>
    </row>
    <row r="215" spans="2:16" x14ac:dyDescent="0.25">
      <c r="B215" s="114" t="s">
        <v>87</v>
      </c>
      <c r="C215" s="115">
        <v>807</v>
      </c>
      <c r="D215" s="116">
        <v>-6.597222222222221E-2</v>
      </c>
      <c r="E215" s="115">
        <v>184</v>
      </c>
      <c r="F215" s="116">
        <f t="shared" si="62"/>
        <v>-0.77199504337050806</v>
      </c>
      <c r="G215" s="115">
        <v>4776</v>
      </c>
      <c r="H215" s="116">
        <f t="shared" si="63"/>
        <v>24.956521739130434</v>
      </c>
      <c r="I215" s="115">
        <v>3035</v>
      </c>
      <c r="J215" s="116">
        <f t="shared" si="64"/>
        <v>-0.36453098827470687</v>
      </c>
      <c r="K215" s="115">
        <v>3026</v>
      </c>
      <c r="L215" s="116">
        <f t="shared" si="65"/>
        <v>-2.9654036243822457E-3</v>
      </c>
      <c r="M215" s="115">
        <v>2654</v>
      </c>
      <c r="N215" s="116">
        <f t="shared" si="66"/>
        <v>-0.12293456708526107</v>
      </c>
      <c r="O215" s="116">
        <f t="shared" si="68"/>
        <v>2.288723667905824</v>
      </c>
    </row>
    <row r="216" spans="2:16" x14ac:dyDescent="0.25">
      <c r="B216" s="114" t="s">
        <v>89</v>
      </c>
      <c r="C216" s="115">
        <v>1718</v>
      </c>
      <c r="D216" s="116">
        <v>-0.35437805336339723</v>
      </c>
      <c r="E216" s="115">
        <v>230</v>
      </c>
      <c r="F216" s="116">
        <f t="shared" si="62"/>
        <v>-0.86612339930151339</v>
      </c>
      <c r="G216" s="115">
        <v>5117</v>
      </c>
      <c r="H216" s="116">
        <f t="shared" si="63"/>
        <v>21.247826086956522</v>
      </c>
      <c r="I216" s="115">
        <v>3070</v>
      </c>
      <c r="J216" s="116">
        <f t="shared" si="64"/>
        <v>-0.40003908540160249</v>
      </c>
      <c r="K216" s="115">
        <v>6655</v>
      </c>
      <c r="L216" s="116">
        <f t="shared" si="65"/>
        <v>1.1677524429967425</v>
      </c>
      <c r="M216" s="115">
        <v>4208</v>
      </c>
      <c r="N216" s="116">
        <f>IFERROR(M216/K216-1,"-")</f>
        <v>-0.36769346356123211</v>
      </c>
      <c r="O216" s="116">
        <f t="shared" si="68"/>
        <v>1.4493597206053552</v>
      </c>
    </row>
    <row r="217" spans="2:16" x14ac:dyDescent="0.25">
      <c r="B217" s="114" t="s">
        <v>91</v>
      </c>
      <c r="C217" s="115">
        <v>1551</v>
      </c>
      <c r="D217" s="116">
        <v>0.11422413793103448</v>
      </c>
      <c r="E217" s="115">
        <v>711</v>
      </c>
      <c r="F217" s="116">
        <f t="shared" si="62"/>
        <v>-0.5415860735009671</v>
      </c>
      <c r="G217" s="115">
        <v>2680</v>
      </c>
      <c r="H217" s="116">
        <f t="shared" si="63"/>
        <v>2.7693389592123769</v>
      </c>
      <c r="I217" s="115">
        <v>3898</v>
      </c>
      <c r="J217" s="116">
        <f t="shared" si="64"/>
        <v>0.45447761194029845</v>
      </c>
      <c r="K217" s="115">
        <v>3172</v>
      </c>
      <c r="L217" s="116">
        <f t="shared" si="65"/>
        <v>-0.18624935864545922</v>
      </c>
      <c r="M217" s="115"/>
      <c r="N217" s="116"/>
      <c r="O217" s="116"/>
    </row>
    <row r="218" spans="2:16" x14ac:dyDescent="0.25">
      <c r="B218" s="114" t="s">
        <v>93</v>
      </c>
      <c r="C218" s="115">
        <v>1577</v>
      </c>
      <c r="D218" s="116">
        <v>-0.1120495495495496</v>
      </c>
      <c r="E218" s="115">
        <v>466</v>
      </c>
      <c r="F218" s="116">
        <f t="shared" si="62"/>
        <v>-0.70450221940393154</v>
      </c>
      <c r="G218" s="115">
        <v>3062</v>
      </c>
      <c r="H218" s="116">
        <f t="shared" si="63"/>
        <v>5.570815450643777</v>
      </c>
      <c r="I218" s="115">
        <v>2693</v>
      </c>
      <c r="J218" s="116">
        <f t="shared" si="64"/>
        <v>-0.12050947093403008</v>
      </c>
      <c r="K218" s="115">
        <v>3659</v>
      </c>
      <c r="L218" s="116">
        <f t="shared" si="65"/>
        <v>0.35870776086149281</v>
      </c>
      <c r="M218" s="115"/>
      <c r="N218" s="116"/>
      <c r="O218" s="116"/>
    </row>
    <row r="219" spans="2:16" ht="15.75" x14ac:dyDescent="0.25">
      <c r="B219" s="117" t="s">
        <v>30</v>
      </c>
      <c r="C219" s="118">
        <v>18644</v>
      </c>
      <c r="D219" s="119">
        <v>0.10976190476190473</v>
      </c>
      <c r="E219" s="118">
        <v>9005</v>
      </c>
      <c r="F219" s="119">
        <f t="shared" si="62"/>
        <v>-0.51700278910105135</v>
      </c>
      <c r="G219" s="118">
        <v>29461</v>
      </c>
      <c r="H219" s="119">
        <f t="shared" si="63"/>
        <v>2.2716268739589118</v>
      </c>
      <c r="I219" s="118">
        <v>41263</v>
      </c>
      <c r="J219" s="119">
        <f t="shared" si="64"/>
        <v>0.40059739995247945</v>
      </c>
      <c r="K219" s="118">
        <v>42135</v>
      </c>
      <c r="L219" s="119">
        <f t="shared" si="65"/>
        <v>2.113273392627768E-2</v>
      </c>
      <c r="M219" s="118">
        <v>34011</v>
      </c>
      <c r="N219" s="119">
        <v>-3.6624745071380027E-2</v>
      </c>
      <c r="O219" s="119">
        <v>1.1919953596287702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251</v>
      </c>
      <c r="M228" s="113" t="s">
        <v>69</v>
      </c>
      <c r="N228" s="112" t="s">
        <v>274</v>
      </c>
      <c r="O228" s="112" t="s">
        <v>275</v>
      </c>
    </row>
    <row r="229" spans="2:16" x14ac:dyDescent="0.25">
      <c r="B229" s="114" t="s">
        <v>71</v>
      </c>
      <c r="C229" s="115">
        <v>533</v>
      </c>
      <c r="D229" s="116">
        <v>-0.13050570962479613</v>
      </c>
      <c r="E229" s="115">
        <v>854</v>
      </c>
      <c r="F229" s="116">
        <f t="shared" ref="F229:F241" si="69">IFERROR(E229/C229-1,"-")</f>
        <v>0.60225140712945602</v>
      </c>
      <c r="G229" s="115">
        <v>0</v>
      </c>
      <c r="H229" s="116">
        <f t="shared" ref="H229:H241" si="70">IFERROR(G229/E229-1,"-")</f>
        <v>-1</v>
      </c>
      <c r="I229" s="115">
        <v>804</v>
      </c>
      <c r="J229" s="116" t="str">
        <f t="shared" ref="J229:J241" si="71">IFERROR(I229/G229-1,"-")</f>
        <v>-</v>
      </c>
      <c r="K229" s="115">
        <v>1171</v>
      </c>
      <c r="L229" s="116">
        <f t="shared" ref="L229:L241" si="72">IFERROR(K229/I229-1,"-")</f>
        <v>0.45646766169154218</v>
      </c>
      <c r="M229" s="115">
        <v>2119</v>
      </c>
      <c r="N229" s="116">
        <f t="shared" ref="N229:N237" si="73">IFERROR(M229/K229-1,"-")</f>
        <v>0.80956447480785654</v>
      </c>
      <c r="O229" s="116">
        <f t="shared" ref="O229" si="74">M229/C229-1</f>
        <v>2.975609756097561</v>
      </c>
    </row>
    <row r="230" spans="2:16" x14ac:dyDescent="0.25">
      <c r="B230" s="114" t="s">
        <v>73</v>
      </c>
      <c r="C230" s="115">
        <v>1049</v>
      </c>
      <c r="D230" s="116">
        <v>0.27460510328068044</v>
      </c>
      <c r="E230" s="115">
        <v>936</v>
      </c>
      <c r="F230" s="116">
        <f t="shared" si="69"/>
        <v>-0.10772163965681603</v>
      </c>
      <c r="G230" s="115">
        <v>0</v>
      </c>
      <c r="H230" s="116">
        <f t="shared" si="70"/>
        <v>-1</v>
      </c>
      <c r="I230" s="115">
        <v>960</v>
      </c>
      <c r="J230" s="116" t="str">
        <f t="shared" si="71"/>
        <v>-</v>
      </c>
      <c r="K230" s="115">
        <v>1915</v>
      </c>
      <c r="L230" s="116">
        <f t="shared" si="72"/>
        <v>0.99479166666666674</v>
      </c>
      <c r="M230" s="115">
        <v>3693</v>
      </c>
      <c r="N230" s="116">
        <f t="shared" si="73"/>
        <v>0.92845953002610959</v>
      </c>
      <c r="O230" s="116">
        <f>IFERROR(M230/C230-1,"-")</f>
        <v>2.5204957102001906</v>
      </c>
    </row>
    <row r="231" spans="2:16" x14ac:dyDescent="0.25">
      <c r="B231" s="114" t="s">
        <v>75</v>
      </c>
      <c r="C231" s="115">
        <v>1053</v>
      </c>
      <c r="D231" s="116">
        <v>1.0289017341040463</v>
      </c>
      <c r="E231" s="115">
        <v>487</v>
      </c>
      <c r="F231" s="116">
        <f t="shared" si="69"/>
        <v>-0.53751187084520424</v>
      </c>
      <c r="G231" s="115">
        <v>0</v>
      </c>
      <c r="H231" s="116">
        <f t="shared" si="70"/>
        <v>-1</v>
      </c>
      <c r="I231" s="115">
        <v>982</v>
      </c>
      <c r="J231" s="116" t="str">
        <f t="shared" si="71"/>
        <v>-</v>
      </c>
      <c r="K231" s="115">
        <v>1528</v>
      </c>
      <c r="L231" s="116">
        <f t="shared" si="72"/>
        <v>0.55600814663951126</v>
      </c>
      <c r="M231" s="115">
        <v>2780</v>
      </c>
      <c r="N231" s="116">
        <f t="shared" si="73"/>
        <v>0.81937172774869116</v>
      </c>
      <c r="O231" s="116">
        <f t="shared" ref="O231:O240" si="75">IFERROR(M231/C231-1,"-")</f>
        <v>1.6400759734093069</v>
      </c>
    </row>
    <row r="232" spans="2:16" x14ac:dyDescent="0.25">
      <c r="B232" s="114" t="s">
        <v>77</v>
      </c>
      <c r="C232" s="115">
        <v>587</v>
      </c>
      <c r="D232" s="116">
        <v>0.51288659793814428</v>
      </c>
      <c r="E232" s="115">
        <v>0</v>
      </c>
      <c r="F232" s="116">
        <f t="shared" si="69"/>
        <v>-1</v>
      </c>
      <c r="G232" s="115">
        <v>27</v>
      </c>
      <c r="H232" s="116" t="str">
        <f t="shared" si="70"/>
        <v>-</v>
      </c>
      <c r="I232" s="115">
        <v>510</v>
      </c>
      <c r="J232" s="116">
        <f t="shared" si="71"/>
        <v>17.888888888888889</v>
      </c>
      <c r="K232" s="115">
        <v>404</v>
      </c>
      <c r="L232" s="116">
        <f t="shared" si="72"/>
        <v>-0.207843137254902</v>
      </c>
      <c r="M232" s="115">
        <v>629</v>
      </c>
      <c r="N232" s="116">
        <f t="shared" si="73"/>
        <v>0.55693069306930698</v>
      </c>
      <c r="O232" s="116">
        <f t="shared" si="75"/>
        <v>7.1550255536626972E-2</v>
      </c>
    </row>
    <row r="233" spans="2:16" x14ac:dyDescent="0.25">
      <c r="B233" s="114" t="s">
        <v>79</v>
      </c>
      <c r="C233" s="115">
        <v>177</v>
      </c>
      <c r="D233" s="116">
        <v>1.2987012987012987</v>
      </c>
      <c r="E233" s="115">
        <v>0</v>
      </c>
      <c r="F233" s="116">
        <f t="shared" si="69"/>
        <v>-1</v>
      </c>
      <c r="G233" s="115">
        <v>0</v>
      </c>
      <c r="H233" s="116" t="str">
        <f t="shared" si="70"/>
        <v>-</v>
      </c>
      <c r="I233" s="115">
        <v>64</v>
      </c>
      <c r="J233" s="116" t="str">
        <f t="shared" si="71"/>
        <v>-</v>
      </c>
      <c r="K233" s="115">
        <v>112</v>
      </c>
      <c r="L233" s="116">
        <f t="shared" si="72"/>
        <v>0.75</v>
      </c>
      <c r="M233" s="115">
        <v>309</v>
      </c>
      <c r="N233" s="116">
        <f t="shared" si="73"/>
        <v>1.7589285714285716</v>
      </c>
      <c r="O233" s="116">
        <f t="shared" si="75"/>
        <v>0.74576271186440679</v>
      </c>
    </row>
    <row r="234" spans="2:16" x14ac:dyDescent="0.25">
      <c r="B234" s="114" t="s">
        <v>81</v>
      </c>
      <c r="C234" s="115">
        <v>116</v>
      </c>
      <c r="D234" s="116">
        <v>1</v>
      </c>
      <c r="E234" s="115">
        <v>0</v>
      </c>
      <c r="F234" s="116">
        <f t="shared" si="69"/>
        <v>-1</v>
      </c>
      <c r="G234" s="115">
        <v>26</v>
      </c>
      <c r="H234" s="116" t="str">
        <f t="shared" si="70"/>
        <v>-</v>
      </c>
      <c r="I234" s="115">
        <v>162</v>
      </c>
      <c r="J234" s="116">
        <f t="shared" si="71"/>
        <v>5.2307692307692308</v>
      </c>
      <c r="K234" s="115">
        <v>63</v>
      </c>
      <c r="L234" s="116">
        <f t="shared" si="72"/>
        <v>-0.61111111111111116</v>
      </c>
      <c r="M234" s="115">
        <v>224</v>
      </c>
      <c r="N234" s="116">
        <f t="shared" si="73"/>
        <v>2.5555555555555554</v>
      </c>
      <c r="O234" s="116">
        <f t="shared" si="75"/>
        <v>0.93103448275862077</v>
      </c>
    </row>
    <row r="235" spans="2:16" x14ac:dyDescent="0.25">
      <c r="B235" s="114" t="s">
        <v>83</v>
      </c>
      <c r="C235" s="115">
        <v>180</v>
      </c>
      <c r="D235" s="116">
        <v>-0.43573667711598751</v>
      </c>
      <c r="E235" s="115">
        <v>0</v>
      </c>
      <c r="F235" s="116">
        <f t="shared" si="69"/>
        <v>-1</v>
      </c>
      <c r="G235" s="115">
        <v>224</v>
      </c>
      <c r="H235" s="116" t="str">
        <f t="shared" si="70"/>
        <v>-</v>
      </c>
      <c r="I235" s="115">
        <v>183</v>
      </c>
      <c r="J235" s="116">
        <f t="shared" si="71"/>
        <v>-0.1830357142857143</v>
      </c>
      <c r="K235" s="115">
        <v>1581</v>
      </c>
      <c r="L235" s="116">
        <f t="shared" si="72"/>
        <v>7.6393442622950811</v>
      </c>
      <c r="M235" s="115">
        <v>207</v>
      </c>
      <c r="N235" s="116">
        <f t="shared" si="73"/>
        <v>-0.86907020872865282</v>
      </c>
      <c r="O235" s="116">
        <f t="shared" si="75"/>
        <v>0.14999999999999991</v>
      </c>
    </row>
    <row r="236" spans="2:16" x14ac:dyDescent="0.25">
      <c r="B236" s="114" t="s">
        <v>85</v>
      </c>
      <c r="C236" s="115">
        <v>54</v>
      </c>
      <c r="D236" s="116">
        <v>-0.50458715596330272</v>
      </c>
      <c r="E236" s="115">
        <v>3</v>
      </c>
      <c r="F236" s="116">
        <f t="shared" si="69"/>
        <v>-0.94444444444444442</v>
      </c>
      <c r="G236" s="115">
        <v>69</v>
      </c>
      <c r="H236" s="116">
        <f t="shared" si="70"/>
        <v>22</v>
      </c>
      <c r="I236" s="115">
        <v>633</v>
      </c>
      <c r="J236" s="116">
        <f t="shared" si="71"/>
        <v>8.1739130434782616</v>
      </c>
      <c r="K236" s="115">
        <v>124</v>
      </c>
      <c r="L236" s="116">
        <f t="shared" si="72"/>
        <v>-0.80410742496050558</v>
      </c>
      <c r="M236" s="115">
        <v>7</v>
      </c>
      <c r="N236" s="116">
        <f t="shared" si="73"/>
        <v>-0.94354838709677424</v>
      </c>
      <c r="O236" s="116">
        <f t="shared" si="75"/>
        <v>-0.87037037037037035</v>
      </c>
    </row>
    <row r="237" spans="2:16" x14ac:dyDescent="0.25">
      <c r="B237" s="114" t="s">
        <v>87</v>
      </c>
      <c r="C237" s="115">
        <v>108</v>
      </c>
      <c r="D237" s="116">
        <v>6.7142857142857144</v>
      </c>
      <c r="E237" s="115">
        <v>49</v>
      </c>
      <c r="F237" s="116">
        <f t="shared" si="69"/>
        <v>-0.54629629629629628</v>
      </c>
      <c r="G237" s="115">
        <v>59</v>
      </c>
      <c r="H237" s="116">
        <f t="shared" si="70"/>
        <v>0.20408163265306123</v>
      </c>
      <c r="I237" s="115">
        <v>93</v>
      </c>
      <c r="J237" s="116">
        <f t="shared" si="71"/>
        <v>0.57627118644067798</v>
      </c>
      <c r="K237" s="115">
        <v>219</v>
      </c>
      <c r="L237" s="116">
        <f t="shared" si="72"/>
        <v>1.3548387096774195</v>
      </c>
      <c r="M237" s="115">
        <v>25</v>
      </c>
      <c r="N237" s="116">
        <f t="shared" si="73"/>
        <v>-0.88584474885844755</v>
      </c>
      <c r="O237" s="116">
        <f t="shared" si="75"/>
        <v>-0.76851851851851849</v>
      </c>
    </row>
    <row r="238" spans="2:16" x14ac:dyDescent="0.25">
      <c r="B238" s="114" t="s">
        <v>89</v>
      </c>
      <c r="C238" s="115">
        <v>365</v>
      </c>
      <c r="D238" s="116">
        <v>1.5172413793103448</v>
      </c>
      <c r="E238" s="115">
        <v>0</v>
      </c>
      <c r="F238" s="116">
        <f t="shared" si="69"/>
        <v>-1</v>
      </c>
      <c r="G238" s="115">
        <v>481</v>
      </c>
      <c r="H238" s="116" t="str">
        <f t="shared" si="70"/>
        <v>-</v>
      </c>
      <c r="I238" s="115">
        <v>5288</v>
      </c>
      <c r="J238" s="116">
        <f t="shared" si="71"/>
        <v>9.9937629937629939</v>
      </c>
      <c r="K238" s="115">
        <v>682</v>
      </c>
      <c r="L238" s="116">
        <f t="shared" si="72"/>
        <v>-0.87102874432677757</v>
      </c>
      <c r="M238" s="115">
        <v>352</v>
      </c>
      <c r="N238" s="116">
        <f>IFERROR(M238/K238-1,"-")</f>
        <v>-0.4838709677419355</v>
      </c>
      <c r="O238" s="116">
        <f t="shared" si="75"/>
        <v>-3.5616438356164348E-2</v>
      </c>
    </row>
    <row r="239" spans="2:16" x14ac:dyDescent="0.25">
      <c r="B239" s="114" t="s">
        <v>91</v>
      </c>
      <c r="C239" s="115">
        <v>940</v>
      </c>
      <c r="D239" s="116">
        <v>0.21604139715394566</v>
      </c>
      <c r="E239" s="115">
        <v>0</v>
      </c>
      <c r="F239" s="116">
        <f t="shared" si="69"/>
        <v>-1</v>
      </c>
      <c r="G239" s="115">
        <v>699</v>
      </c>
      <c r="H239" s="116" t="str">
        <f t="shared" si="70"/>
        <v>-</v>
      </c>
      <c r="I239" s="115">
        <v>1469</v>
      </c>
      <c r="J239" s="116">
        <f t="shared" si="71"/>
        <v>1.1015736766809727</v>
      </c>
      <c r="K239" s="115">
        <v>1847</v>
      </c>
      <c r="L239" s="116">
        <f t="shared" si="72"/>
        <v>0.25731790333560256</v>
      </c>
      <c r="M239" s="115"/>
      <c r="N239" s="116"/>
      <c r="O239" s="116"/>
    </row>
    <row r="240" spans="2:16" x14ac:dyDescent="0.25">
      <c r="B240" s="114" t="s">
        <v>93</v>
      </c>
      <c r="C240" s="115">
        <v>728</v>
      </c>
      <c r="D240" s="116">
        <v>0.98365122615803813</v>
      </c>
      <c r="E240" s="115">
        <v>14</v>
      </c>
      <c r="F240" s="116">
        <f t="shared" si="69"/>
        <v>-0.98076923076923073</v>
      </c>
      <c r="G240" s="115">
        <v>729</v>
      </c>
      <c r="H240" s="116">
        <f t="shared" si="70"/>
        <v>51.071428571428569</v>
      </c>
      <c r="I240" s="115">
        <v>835</v>
      </c>
      <c r="J240" s="116">
        <f t="shared" si="71"/>
        <v>0.14540466392318252</v>
      </c>
      <c r="K240" s="115">
        <v>2134</v>
      </c>
      <c r="L240" s="116">
        <f t="shared" si="72"/>
        <v>1.555688622754491</v>
      </c>
      <c r="M240" s="115"/>
      <c r="N240" s="116"/>
      <c r="O240" s="116"/>
    </row>
    <row r="241" spans="2:16" ht="15.75" x14ac:dyDescent="0.25">
      <c r="B241" s="117" t="s">
        <v>30</v>
      </c>
      <c r="C241" s="118">
        <v>5890</v>
      </c>
      <c r="D241" s="119">
        <v>0.40071343638525558</v>
      </c>
      <c r="E241" s="118">
        <v>2343</v>
      </c>
      <c r="F241" s="119">
        <f t="shared" si="69"/>
        <v>-0.60220713073005094</v>
      </c>
      <c r="G241" s="118">
        <v>2314</v>
      </c>
      <c r="H241" s="119">
        <f t="shared" si="70"/>
        <v>-1.237729406743493E-2</v>
      </c>
      <c r="I241" s="118">
        <v>11983</v>
      </c>
      <c r="J241" s="119">
        <f t="shared" si="71"/>
        <v>4.1784788245462403</v>
      </c>
      <c r="K241" s="118">
        <v>11780</v>
      </c>
      <c r="L241" s="119">
        <f t="shared" si="72"/>
        <v>-1.6940665943419808E-2</v>
      </c>
      <c r="M241" s="118">
        <v>10345</v>
      </c>
      <c r="N241" s="119">
        <v>0.32645210924477497</v>
      </c>
      <c r="O241" s="119">
        <v>1.4502605400284225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285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251</v>
      </c>
      <c r="M254" s="113" t="s">
        <v>69</v>
      </c>
      <c r="N254" s="112" t="s">
        <v>274</v>
      </c>
      <c r="O254" s="112" t="s">
        <v>275</v>
      </c>
    </row>
    <row r="255" spans="2:16" x14ac:dyDescent="0.25">
      <c r="B255" s="114" t="s">
        <v>71</v>
      </c>
      <c r="C255" s="115">
        <v>2958</v>
      </c>
      <c r="D255" s="116">
        <v>0.25338983050847452</v>
      </c>
      <c r="E255" s="115">
        <v>3077</v>
      </c>
      <c r="F255" s="116">
        <f t="shared" ref="F255:J267" si="76">IFERROR(E255/C255-1,"-")</f>
        <v>4.022988505747116E-2</v>
      </c>
      <c r="G255" s="115">
        <v>0</v>
      </c>
      <c r="H255" s="116">
        <f t="shared" si="76"/>
        <v>-1</v>
      </c>
      <c r="I255" s="115">
        <v>1330</v>
      </c>
      <c r="J255" s="116" t="str">
        <f t="shared" si="76"/>
        <v>-</v>
      </c>
      <c r="K255" s="115">
        <v>1883</v>
      </c>
      <c r="L255" s="116">
        <f t="shared" ref="L255:L267" si="77">IFERROR(K255/I255-1,"-")</f>
        <v>0.41578947368421049</v>
      </c>
      <c r="M255" s="115">
        <v>1931</v>
      </c>
      <c r="N255" s="116">
        <f t="shared" ref="N255:N263" si="78">IFERROR(M255/K255-1,"-")</f>
        <v>2.5491237387148091E-2</v>
      </c>
      <c r="O255" s="116">
        <f t="shared" ref="O255" si="79">M255/C255-1</f>
        <v>-0.34719405003380666</v>
      </c>
    </row>
    <row r="256" spans="2:16" x14ac:dyDescent="0.25">
      <c r="B256" s="114" t="s">
        <v>73</v>
      </c>
      <c r="C256" s="115">
        <v>1766</v>
      </c>
      <c r="D256" s="116">
        <v>-0.24433033804022253</v>
      </c>
      <c r="E256" s="115">
        <v>3038</v>
      </c>
      <c r="F256" s="116">
        <f t="shared" si="76"/>
        <v>0.72027180067950169</v>
      </c>
      <c r="G256" s="115">
        <v>0</v>
      </c>
      <c r="H256" s="116">
        <f t="shared" si="76"/>
        <v>-1</v>
      </c>
      <c r="I256" s="115">
        <v>922</v>
      </c>
      <c r="J256" s="116" t="str">
        <f t="shared" si="76"/>
        <v>-</v>
      </c>
      <c r="K256" s="115">
        <v>1218</v>
      </c>
      <c r="L256" s="116">
        <f t="shared" si="77"/>
        <v>0.32104121475054237</v>
      </c>
      <c r="M256" s="115">
        <v>2980</v>
      </c>
      <c r="N256" s="116">
        <f t="shared" si="78"/>
        <v>1.4466338259441707</v>
      </c>
      <c r="O256" s="116">
        <f>IFERROR(M256/C256-1,"-")</f>
        <v>0.6874292185730464</v>
      </c>
    </row>
    <row r="257" spans="2:15" x14ac:dyDescent="0.25">
      <c r="B257" s="114" t="s">
        <v>75</v>
      </c>
      <c r="C257" s="115">
        <v>1789</v>
      </c>
      <c r="D257" s="116">
        <v>-0.11958661417322836</v>
      </c>
      <c r="E257" s="115">
        <v>1095</v>
      </c>
      <c r="F257" s="116">
        <f t="shared" si="76"/>
        <v>-0.38792621576299613</v>
      </c>
      <c r="G257" s="115">
        <v>0</v>
      </c>
      <c r="H257" s="116">
        <f t="shared" si="76"/>
        <v>-1</v>
      </c>
      <c r="I257" s="115">
        <v>1729</v>
      </c>
      <c r="J257" s="116" t="str">
        <f t="shared" si="76"/>
        <v>-</v>
      </c>
      <c r="K257" s="115">
        <v>882</v>
      </c>
      <c r="L257" s="116">
        <f t="shared" si="77"/>
        <v>-0.48987854251012142</v>
      </c>
      <c r="M257" s="115">
        <v>2778</v>
      </c>
      <c r="N257" s="116">
        <f t="shared" si="78"/>
        <v>2.1496598639455784</v>
      </c>
      <c r="O257" s="116">
        <f t="shared" ref="O257:O266" si="80">IFERROR(M257/C257-1,"-")</f>
        <v>0.55282280603689204</v>
      </c>
    </row>
    <row r="258" spans="2:15" x14ac:dyDescent="0.25">
      <c r="B258" s="114" t="s">
        <v>77</v>
      </c>
      <c r="C258" s="115">
        <v>456</v>
      </c>
      <c r="D258" s="116">
        <v>-0.22972972972972971</v>
      </c>
      <c r="E258" s="115">
        <v>0</v>
      </c>
      <c r="F258" s="116">
        <f t="shared" si="76"/>
        <v>-1</v>
      </c>
      <c r="G258" s="115">
        <v>10</v>
      </c>
      <c r="H258" s="116" t="str">
        <f t="shared" si="76"/>
        <v>-</v>
      </c>
      <c r="I258" s="115">
        <v>782</v>
      </c>
      <c r="J258" s="116">
        <f t="shared" si="76"/>
        <v>77.2</v>
      </c>
      <c r="K258" s="115">
        <v>140</v>
      </c>
      <c r="L258" s="116">
        <f t="shared" si="77"/>
        <v>-0.82097186700767266</v>
      </c>
      <c r="M258" s="115">
        <v>613</v>
      </c>
      <c r="N258" s="116">
        <f t="shared" si="78"/>
        <v>3.378571428571429</v>
      </c>
      <c r="O258" s="116">
        <f t="shared" si="80"/>
        <v>0.3442982456140351</v>
      </c>
    </row>
    <row r="259" spans="2:15" x14ac:dyDescent="0.25">
      <c r="B259" s="114" t="s">
        <v>79</v>
      </c>
      <c r="C259" s="115">
        <v>183</v>
      </c>
      <c r="D259" s="116">
        <v>0.33576642335766427</v>
      </c>
      <c r="E259" s="115">
        <v>0</v>
      </c>
      <c r="F259" s="116">
        <f t="shared" si="76"/>
        <v>-1</v>
      </c>
      <c r="G259" s="115">
        <v>41</v>
      </c>
      <c r="H259" s="116" t="str">
        <f t="shared" si="76"/>
        <v>-</v>
      </c>
      <c r="I259" s="115">
        <v>175</v>
      </c>
      <c r="J259" s="116">
        <f t="shared" si="76"/>
        <v>3.2682926829268295</v>
      </c>
      <c r="K259" s="115">
        <v>5</v>
      </c>
      <c r="L259" s="116">
        <f t="shared" si="77"/>
        <v>-0.97142857142857142</v>
      </c>
      <c r="M259" s="115">
        <v>117</v>
      </c>
      <c r="N259" s="116">
        <f t="shared" si="78"/>
        <v>22.4</v>
      </c>
      <c r="O259" s="116">
        <f t="shared" si="80"/>
        <v>-0.36065573770491799</v>
      </c>
    </row>
    <row r="260" spans="2:15" x14ac:dyDescent="0.25">
      <c r="B260" s="114" t="s">
        <v>81</v>
      </c>
      <c r="C260" s="115">
        <v>399</v>
      </c>
      <c r="D260" s="116">
        <v>1.7902097902097904</v>
      </c>
      <c r="E260" s="115">
        <v>0</v>
      </c>
      <c r="F260" s="116">
        <f t="shared" si="76"/>
        <v>-1</v>
      </c>
      <c r="G260" s="115">
        <v>46</v>
      </c>
      <c r="H260" s="116" t="str">
        <f t="shared" si="76"/>
        <v>-</v>
      </c>
      <c r="I260" s="115">
        <v>278</v>
      </c>
      <c r="J260" s="116">
        <f t="shared" si="76"/>
        <v>5.0434782608695654</v>
      </c>
      <c r="K260" s="115">
        <v>45</v>
      </c>
      <c r="L260" s="116">
        <f t="shared" si="77"/>
        <v>-0.83812949640287771</v>
      </c>
      <c r="M260" s="115">
        <v>67</v>
      </c>
      <c r="N260" s="116">
        <f t="shared" si="78"/>
        <v>0.48888888888888893</v>
      </c>
      <c r="O260" s="116">
        <f t="shared" si="80"/>
        <v>-0.83208020050125309</v>
      </c>
    </row>
    <row r="261" spans="2:15" x14ac:dyDescent="0.25">
      <c r="B261" s="114" t="s">
        <v>83</v>
      </c>
      <c r="C261" s="115">
        <v>370</v>
      </c>
      <c r="D261" s="116">
        <v>3.4578313253012052</v>
      </c>
      <c r="E261" s="115">
        <v>0</v>
      </c>
      <c r="F261" s="116">
        <f t="shared" si="76"/>
        <v>-1</v>
      </c>
      <c r="G261" s="115">
        <v>1</v>
      </c>
      <c r="H261" s="116" t="str">
        <f t="shared" si="76"/>
        <v>-</v>
      </c>
      <c r="I261" s="115">
        <v>26</v>
      </c>
      <c r="J261" s="116">
        <f t="shared" si="76"/>
        <v>25</v>
      </c>
      <c r="K261" s="115">
        <v>81</v>
      </c>
      <c r="L261" s="116">
        <f t="shared" si="77"/>
        <v>2.1153846153846154</v>
      </c>
      <c r="M261" s="115">
        <v>384</v>
      </c>
      <c r="N261" s="116">
        <f t="shared" si="78"/>
        <v>3.7407407407407405</v>
      </c>
      <c r="O261" s="116">
        <f t="shared" si="80"/>
        <v>3.7837837837837895E-2</v>
      </c>
    </row>
    <row r="262" spans="2:15" x14ac:dyDescent="0.25">
      <c r="B262" s="114" t="s">
        <v>85</v>
      </c>
      <c r="C262" s="115">
        <v>97</v>
      </c>
      <c r="D262" s="116">
        <v>5.9285714285714288</v>
      </c>
      <c r="E262" s="115">
        <v>0</v>
      </c>
      <c r="F262" s="116">
        <f t="shared" si="76"/>
        <v>-1</v>
      </c>
      <c r="G262" s="115">
        <v>5</v>
      </c>
      <c r="H262" s="116" t="str">
        <f t="shared" si="76"/>
        <v>-</v>
      </c>
      <c r="I262" s="115">
        <v>38</v>
      </c>
      <c r="J262" s="116">
        <f t="shared" si="76"/>
        <v>6.6</v>
      </c>
      <c r="K262" s="115">
        <v>106</v>
      </c>
      <c r="L262" s="116">
        <f t="shared" si="77"/>
        <v>1.7894736842105261</v>
      </c>
      <c r="M262" s="115">
        <v>22</v>
      </c>
      <c r="N262" s="116">
        <f t="shared" si="78"/>
        <v>-0.79245283018867929</v>
      </c>
      <c r="O262" s="116">
        <f t="shared" si="80"/>
        <v>-0.77319587628865982</v>
      </c>
    </row>
    <row r="263" spans="2:15" x14ac:dyDescent="0.25">
      <c r="B263" s="114" t="s">
        <v>87</v>
      </c>
      <c r="C263" s="115">
        <v>146</v>
      </c>
      <c r="D263" s="116">
        <v>0.17741935483870974</v>
      </c>
      <c r="E263" s="115">
        <v>32</v>
      </c>
      <c r="F263" s="116">
        <f t="shared" si="76"/>
        <v>-0.78082191780821919</v>
      </c>
      <c r="G263" s="115">
        <v>64</v>
      </c>
      <c r="H263" s="116">
        <f t="shared" si="76"/>
        <v>1</v>
      </c>
      <c r="I263" s="115">
        <v>81</v>
      </c>
      <c r="J263" s="116">
        <f t="shared" si="76"/>
        <v>0.265625</v>
      </c>
      <c r="K263" s="115">
        <v>111</v>
      </c>
      <c r="L263" s="116">
        <f t="shared" si="77"/>
        <v>0.37037037037037046</v>
      </c>
      <c r="M263" s="115">
        <v>22</v>
      </c>
      <c r="N263" s="116">
        <f t="shared" si="78"/>
        <v>-0.80180180180180183</v>
      </c>
      <c r="O263" s="116">
        <f t="shared" si="80"/>
        <v>-0.84931506849315075</v>
      </c>
    </row>
    <row r="264" spans="2:15" x14ac:dyDescent="0.25">
      <c r="B264" s="114" t="s">
        <v>89</v>
      </c>
      <c r="C264" s="115">
        <v>433</v>
      </c>
      <c r="D264" s="116">
        <v>8.2500000000000018E-2</v>
      </c>
      <c r="E264" s="115">
        <v>12</v>
      </c>
      <c r="F264" s="116">
        <f t="shared" si="76"/>
        <v>-0.97228637413394914</v>
      </c>
      <c r="G264" s="115">
        <v>211</v>
      </c>
      <c r="H264" s="116">
        <f t="shared" si="76"/>
        <v>16.583333333333332</v>
      </c>
      <c r="I264" s="115">
        <v>258</v>
      </c>
      <c r="J264" s="116">
        <f t="shared" si="76"/>
        <v>0.22274881516587675</v>
      </c>
      <c r="K264" s="115">
        <v>251</v>
      </c>
      <c r="L264" s="116">
        <f t="shared" si="77"/>
        <v>-2.7131782945736482E-2</v>
      </c>
      <c r="M264" s="115">
        <v>185</v>
      </c>
      <c r="N264" s="116">
        <f>IFERROR(M264/K264-1,"-")</f>
        <v>-0.26294820717131473</v>
      </c>
      <c r="O264" s="116">
        <f t="shared" si="80"/>
        <v>-0.57274826789838329</v>
      </c>
    </row>
    <row r="265" spans="2:15" x14ac:dyDescent="0.25">
      <c r="B265" s="114" t="s">
        <v>91</v>
      </c>
      <c r="C265" s="115">
        <v>2170</v>
      </c>
      <c r="D265" s="116">
        <v>3.2350142721217834E-2</v>
      </c>
      <c r="E265" s="115">
        <v>0</v>
      </c>
      <c r="F265" s="116">
        <f t="shared" si="76"/>
        <v>-1</v>
      </c>
      <c r="G265" s="115">
        <v>2021</v>
      </c>
      <c r="H265" s="116" t="str">
        <f t="shared" si="76"/>
        <v>-</v>
      </c>
      <c r="I265" s="115">
        <v>980</v>
      </c>
      <c r="J265" s="116">
        <f t="shared" si="76"/>
        <v>-0.5150915388421573</v>
      </c>
      <c r="K265" s="115">
        <v>1434</v>
      </c>
      <c r="L265" s="116">
        <f t="shared" si="77"/>
        <v>0.46326530612244898</v>
      </c>
      <c r="M265" s="115"/>
      <c r="N265" s="116"/>
      <c r="O265" s="116"/>
    </row>
    <row r="266" spans="2:15" x14ac:dyDescent="0.25">
      <c r="B266" s="114" t="s">
        <v>93</v>
      </c>
      <c r="C266" s="115">
        <v>2713</v>
      </c>
      <c r="D266" s="116">
        <v>9.3070104754230387E-2</v>
      </c>
      <c r="E266" s="115">
        <v>32</v>
      </c>
      <c r="F266" s="116">
        <f t="shared" si="76"/>
        <v>-0.9882049391817177</v>
      </c>
      <c r="G266" s="115">
        <v>1211</v>
      </c>
      <c r="H266" s="116">
        <f t="shared" si="76"/>
        <v>36.84375</v>
      </c>
      <c r="I266" s="115">
        <v>908</v>
      </c>
      <c r="J266" s="116">
        <f t="shared" si="76"/>
        <v>-0.25020644095788602</v>
      </c>
      <c r="K266" s="115">
        <v>1500</v>
      </c>
      <c r="L266" s="116">
        <f t="shared" si="77"/>
        <v>0.65198237885462551</v>
      </c>
      <c r="M266" s="115"/>
      <c r="N266" s="116"/>
      <c r="O266" s="116"/>
    </row>
    <row r="267" spans="2:15" ht="15.75" x14ac:dyDescent="0.25">
      <c r="B267" s="117" t="s">
        <v>30</v>
      </c>
      <c r="C267" s="118">
        <v>13480</v>
      </c>
      <c r="D267" s="119">
        <v>5.2631578947368363E-2</v>
      </c>
      <c r="E267" s="118">
        <v>7286</v>
      </c>
      <c r="F267" s="119">
        <f t="shared" si="76"/>
        <v>-0.4594955489614243</v>
      </c>
      <c r="G267" s="118">
        <v>3610</v>
      </c>
      <c r="H267" s="119">
        <f t="shared" si="76"/>
        <v>-0.50452923414768047</v>
      </c>
      <c r="I267" s="118">
        <v>7507</v>
      </c>
      <c r="J267" s="119">
        <f t="shared" si="76"/>
        <v>1.0795013850415511</v>
      </c>
      <c r="K267" s="118">
        <v>7656</v>
      </c>
      <c r="L267" s="119">
        <f t="shared" si="77"/>
        <v>1.9848141734381208E-2</v>
      </c>
      <c r="M267" s="118">
        <v>9099</v>
      </c>
      <c r="N267" s="119">
        <v>0.92693773824650583</v>
      </c>
      <c r="O267" s="119">
        <v>5.8392462486914098E-2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3634D-4847-4D6C-94B2-9ECE10B0CE25}">
  <sheetPr>
    <tabColor rgb="FFF29140"/>
  </sheetPr>
  <dimension ref="A4:P9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286</v>
      </c>
      <c r="F7" s="296"/>
      <c r="G7" s="297" t="s">
        <v>287</v>
      </c>
      <c r="H7" s="296"/>
      <c r="I7" s="297" t="s">
        <v>288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96827</v>
      </c>
      <c r="D9" s="116">
        <v>6.719938278408466E-2</v>
      </c>
      <c r="E9" s="115">
        <v>103867</v>
      </c>
      <c r="F9" s="116">
        <f t="shared" ref="F9:L21" si="0">IFERROR(E9/C9-1,"-")</f>
        <v>7.2706992884216115E-2</v>
      </c>
      <c r="G9" s="115">
        <v>18472</v>
      </c>
      <c r="H9" s="116">
        <f t="shared" si="0"/>
        <v>-0.82215718178054631</v>
      </c>
      <c r="I9" s="115">
        <v>95884</v>
      </c>
      <c r="J9" s="116">
        <f t="shared" si="0"/>
        <v>4.190775227371156</v>
      </c>
      <c r="K9" s="115">
        <v>98876</v>
      </c>
      <c r="L9" s="116">
        <f t="shared" si="0"/>
        <v>3.1204371949438814E-2</v>
      </c>
      <c r="M9" s="115">
        <v>114993</v>
      </c>
      <c r="N9" s="116">
        <f t="shared" ref="N9:N17" si="1">IFERROR(M9/K9-1,"-")</f>
        <v>0.1630021440996805</v>
      </c>
      <c r="O9" s="116">
        <f t="shared" ref="O9" si="2">IFERROR(M9/C9-1,"-")</f>
        <v>0.18761295919526577</v>
      </c>
    </row>
    <row r="10" spans="1:16" x14ac:dyDescent="0.25">
      <c r="A10" s="1" t="s">
        <v>72</v>
      </c>
      <c r="B10" s="114" t="s">
        <v>73</v>
      </c>
      <c r="C10" s="115">
        <v>90570</v>
      </c>
      <c r="D10" s="116">
        <v>-3.3198121263877001E-2</v>
      </c>
      <c r="E10" s="115">
        <v>99005</v>
      </c>
      <c r="F10" s="116">
        <f t="shared" si="0"/>
        <v>9.3132383791542539E-2</v>
      </c>
      <c r="G10" s="115">
        <v>9638</v>
      </c>
      <c r="H10" s="116">
        <f t="shared" si="0"/>
        <v>-0.90265138124337152</v>
      </c>
      <c r="I10" s="115">
        <v>101150</v>
      </c>
      <c r="J10" s="116">
        <f t="shared" si="0"/>
        <v>9.4949159576675655</v>
      </c>
      <c r="K10" s="115">
        <v>108040</v>
      </c>
      <c r="L10" s="116">
        <f t="shared" si="0"/>
        <v>6.8116658428077015E-2</v>
      </c>
      <c r="M10" s="115">
        <v>113195</v>
      </c>
      <c r="N10" s="116">
        <f t="shared" si="1"/>
        <v>4.7713809700111076E-2</v>
      </c>
      <c r="O10" s="116">
        <f>IFERROR(M10/C10-1,"-")</f>
        <v>0.24980677928673956</v>
      </c>
    </row>
    <row r="11" spans="1:16" x14ac:dyDescent="0.25">
      <c r="A11" s="1" t="s">
        <v>74</v>
      </c>
      <c r="B11" s="114" t="s">
        <v>75</v>
      </c>
      <c r="C11" s="115">
        <v>94375</v>
      </c>
      <c r="D11" s="116">
        <v>4.6170047666555858E-2</v>
      </c>
      <c r="E11" s="115">
        <v>45771</v>
      </c>
      <c r="F11" s="116">
        <f t="shared" si="0"/>
        <v>-0.51500927152317888</v>
      </c>
      <c r="G11" s="115">
        <v>26161</v>
      </c>
      <c r="H11" s="116">
        <f t="shared" si="0"/>
        <v>-0.42843722007384588</v>
      </c>
      <c r="I11" s="115">
        <v>109311</v>
      </c>
      <c r="J11" s="116">
        <f t="shared" si="0"/>
        <v>3.1783953212797673</v>
      </c>
      <c r="K11" s="115">
        <v>108534</v>
      </c>
      <c r="L11" s="116">
        <f t="shared" si="0"/>
        <v>-7.1081592886351741E-3</v>
      </c>
      <c r="M11" s="115">
        <v>122553</v>
      </c>
      <c r="N11" s="116">
        <f t="shared" si="1"/>
        <v>0.12916689700923212</v>
      </c>
      <c r="O11" s="116">
        <f t="shared" ref="O11:O20" si="3">IFERROR(M11/C11-1,"-")</f>
        <v>0.29857483443708599</v>
      </c>
    </row>
    <row r="12" spans="1:16" x14ac:dyDescent="0.25">
      <c r="A12" s="1" t="s">
        <v>76</v>
      </c>
      <c r="B12" s="114" t="s">
        <v>77</v>
      </c>
      <c r="C12" s="115">
        <v>77887</v>
      </c>
      <c r="D12" s="116">
        <v>-6.1647631439448736E-2</v>
      </c>
      <c r="E12" s="115">
        <v>0</v>
      </c>
      <c r="F12" s="116">
        <f t="shared" si="0"/>
        <v>-1</v>
      </c>
      <c r="G12" s="115">
        <v>34934</v>
      </c>
      <c r="H12" s="116" t="str">
        <f t="shared" si="0"/>
        <v>-</v>
      </c>
      <c r="I12" s="115">
        <v>113016</v>
      </c>
      <c r="J12" s="116">
        <f t="shared" si="0"/>
        <v>2.2351291005896834</v>
      </c>
      <c r="K12" s="115">
        <v>122279</v>
      </c>
      <c r="L12" s="116">
        <f t="shared" si="0"/>
        <v>8.1961846110285341E-2</v>
      </c>
      <c r="M12" s="115">
        <v>113033</v>
      </c>
      <c r="N12" s="116">
        <f t="shared" si="1"/>
        <v>-7.5613964785449683E-2</v>
      </c>
      <c r="O12" s="116">
        <f t="shared" si="3"/>
        <v>0.45124346810122362</v>
      </c>
    </row>
    <row r="13" spans="1:16" x14ac:dyDescent="0.25">
      <c r="A13" s="1" t="s">
        <v>78</v>
      </c>
      <c r="B13" s="114" t="s">
        <v>79</v>
      </c>
      <c r="C13" s="115">
        <v>67335</v>
      </c>
      <c r="D13" s="116">
        <v>-0.12342480733180583</v>
      </c>
      <c r="E13" s="115">
        <v>0</v>
      </c>
      <c r="F13" s="116">
        <f t="shared" si="0"/>
        <v>-1</v>
      </c>
      <c r="G13" s="115">
        <v>42859</v>
      </c>
      <c r="H13" s="116" t="str">
        <f t="shared" si="0"/>
        <v>-</v>
      </c>
      <c r="I13" s="115">
        <v>104052</v>
      </c>
      <c r="J13" s="116">
        <f t="shared" si="0"/>
        <v>1.4277747964254881</v>
      </c>
      <c r="K13" s="115">
        <v>111302</v>
      </c>
      <c r="L13" s="116">
        <f t="shared" si="0"/>
        <v>6.9676700111482637E-2</v>
      </c>
      <c r="M13" s="115">
        <v>117998</v>
      </c>
      <c r="N13" s="116">
        <f t="shared" si="1"/>
        <v>6.0160644013584674E-2</v>
      </c>
      <c r="O13" s="116">
        <f t="shared" si="3"/>
        <v>0.75240216826316186</v>
      </c>
    </row>
    <row r="14" spans="1:16" x14ac:dyDescent="0.25">
      <c r="A14" s="1" t="s">
        <v>80</v>
      </c>
      <c r="B14" s="114" t="s">
        <v>81</v>
      </c>
      <c r="C14" s="115">
        <v>80250</v>
      </c>
      <c r="D14" s="116">
        <v>-3.979611371685654E-2</v>
      </c>
      <c r="E14" s="115">
        <v>0</v>
      </c>
      <c r="F14" s="116">
        <f t="shared" si="0"/>
        <v>-1</v>
      </c>
      <c r="G14" s="115">
        <v>64992</v>
      </c>
      <c r="H14" s="116" t="str">
        <f t="shared" si="0"/>
        <v>-</v>
      </c>
      <c r="I14" s="115">
        <v>93083</v>
      </c>
      <c r="J14" s="116">
        <f t="shared" si="0"/>
        <v>0.43222242737567695</v>
      </c>
      <c r="K14" s="115">
        <v>128219</v>
      </c>
      <c r="L14" s="116">
        <f t="shared" si="0"/>
        <v>0.37746957016855931</v>
      </c>
      <c r="M14" s="115">
        <v>124929</v>
      </c>
      <c r="N14" s="116">
        <f t="shared" si="1"/>
        <v>-2.5659223671998688E-2</v>
      </c>
      <c r="O14" s="116">
        <f t="shared" si="3"/>
        <v>0.55674766355140193</v>
      </c>
    </row>
    <row r="15" spans="1:16" x14ac:dyDescent="0.25">
      <c r="A15" s="1" t="s">
        <v>82</v>
      </c>
      <c r="B15" s="114" t="s">
        <v>83</v>
      </c>
      <c r="C15" s="115">
        <v>93169</v>
      </c>
      <c r="D15" s="116">
        <v>-4.0306132959765928E-2</v>
      </c>
      <c r="E15" s="115">
        <v>0</v>
      </c>
      <c r="F15" s="116">
        <f t="shared" si="0"/>
        <v>-1</v>
      </c>
      <c r="G15" s="115">
        <v>75700</v>
      </c>
      <c r="H15" s="116" t="str">
        <f t="shared" si="0"/>
        <v>-</v>
      </c>
      <c r="I15" s="115">
        <v>99960</v>
      </c>
      <c r="J15" s="116">
        <f t="shared" si="0"/>
        <v>0.32047556142668432</v>
      </c>
      <c r="K15" s="115">
        <v>125973</v>
      </c>
      <c r="L15" s="116">
        <f t="shared" si="0"/>
        <v>0.26023409363745498</v>
      </c>
      <c r="M15" s="115">
        <v>138511</v>
      </c>
      <c r="N15" s="116">
        <f t="shared" si="1"/>
        <v>9.9529264207409485E-2</v>
      </c>
      <c r="O15" s="116">
        <f t="shared" si="3"/>
        <v>0.48666401914799984</v>
      </c>
    </row>
    <row r="16" spans="1:16" x14ac:dyDescent="0.25">
      <c r="A16" s="1" t="s">
        <v>84</v>
      </c>
      <c r="B16" s="114" t="s">
        <v>85</v>
      </c>
      <c r="C16" s="115">
        <v>106171</v>
      </c>
      <c r="D16" s="116">
        <v>0.12345509184796422</v>
      </c>
      <c r="E16" s="115">
        <v>51125</v>
      </c>
      <c r="F16" s="116">
        <f t="shared" si="0"/>
        <v>-0.51846549434402989</v>
      </c>
      <c r="G16" s="115">
        <v>93383</v>
      </c>
      <c r="H16" s="116">
        <f t="shared" si="0"/>
        <v>0.82656234718826416</v>
      </c>
      <c r="I16" s="115">
        <v>136811</v>
      </c>
      <c r="J16" s="116">
        <f t="shared" si="0"/>
        <v>0.46505252562029487</v>
      </c>
      <c r="K16" s="115">
        <v>135765</v>
      </c>
      <c r="L16" s="116">
        <f t="shared" si="0"/>
        <v>-7.6455840539138009E-3</v>
      </c>
      <c r="M16" s="115">
        <v>150260</v>
      </c>
      <c r="N16" s="116">
        <f t="shared" si="1"/>
        <v>0.10676536662615543</v>
      </c>
      <c r="O16" s="116">
        <f t="shared" si="3"/>
        <v>0.41526405515630449</v>
      </c>
    </row>
    <row r="17" spans="1:16" x14ac:dyDescent="0.25">
      <c r="A17" s="1" t="s">
        <v>86</v>
      </c>
      <c r="B17" s="114" t="s">
        <v>87</v>
      </c>
      <c r="C17" s="115">
        <v>88940</v>
      </c>
      <c r="D17" s="116">
        <v>3.0925445103857641E-2</v>
      </c>
      <c r="E17" s="115">
        <v>50300</v>
      </c>
      <c r="F17" s="116">
        <f t="shared" si="0"/>
        <v>-0.43445019114009442</v>
      </c>
      <c r="G17" s="115">
        <v>89465</v>
      </c>
      <c r="H17" s="116">
        <f t="shared" si="0"/>
        <v>0.77862823061630215</v>
      </c>
      <c r="I17" s="115">
        <v>107425</v>
      </c>
      <c r="J17" s="116">
        <f t="shared" si="0"/>
        <v>0.20074889621639747</v>
      </c>
      <c r="K17" s="115">
        <v>125237</v>
      </c>
      <c r="L17" s="116">
        <f t="shared" si="0"/>
        <v>0.16580870374680012</v>
      </c>
      <c r="M17" s="115">
        <v>124231</v>
      </c>
      <c r="N17" s="116">
        <f t="shared" si="1"/>
        <v>-8.0327698683296811E-3</v>
      </c>
      <c r="O17" s="116">
        <f t="shared" si="3"/>
        <v>0.39679559253429275</v>
      </c>
    </row>
    <row r="18" spans="1:16" x14ac:dyDescent="0.25">
      <c r="A18" s="1" t="s">
        <v>88</v>
      </c>
      <c r="B18" s="114" t="s">
        <v>89</v>
      </c>
      <c r="C18" s="115">
        <v>84734</v>
      </c>
      <c r="D18" s="116">
        <v>-7.2150498779058991E-2</v>
      </c>
      <c r="E18" s="115">
        <v>20597</v>
      </c>
      <c r="F18" s="116">
        <f t="shared" si="0"/>
        <v>-0.75692166072650879</v>
      </c>
      <c r="G18" s="115">
        <v>105169</v>
      </c>
      <c r="H18" s="116">
        <f t="shared" si="0"/>
        <v>4.1060348594455505</v>
      </c>
      <c r="I18" s="115">
        <v>132612</v>
      </c>
      <c r="J18" s="116">
        <f t="shared" si="0"/>
        <v>0.26094191254076771</v>
      </c>
      <c r="K18" s="115">
        <v>146405</v>
      </c>
      <c r="L18" s="116">
        <f t="shared" si="0"/>
        <v>0.1040101951557928</v>
      </c>
      <c r="M18" s="115">
        <v>126079</v>
      </c>
      <c r="N18" s="116">
        <f>IFERROR(M18/K18-1,"-")</f>
        <v>-0.13883405621392708</v>
      </c>
      <c r="O18" s="116">
        <f t="shared" si="3"/>
        <v>0.48793872589515419</v>
      </c>
    </row>
    <row r="19" spans="1:16" x14ac:dyDescent="0.25">
      <c r="A19" s="1" t="s">
        <v>90</v>
      </c>
      <c r="B19" s="114" t="s">
        <v>91</v>
      </c>
      <c r="C19" s="115">
        <v>86307</v>
      </c>
      <c r="D19" s="116">
        <v>-7.1098769816925533E-2</v>
      </c>
      <c r="E19" s="115">
        <v>22189</v>
      </c>
      <c r="F19" s="116">
        <f t="shared" si="0"/>
        <v>-0.74290613739325895</v>
      </c>
      <c r="G19" s="115">
        <v>91621</v>
      </c>
      <c r="H19" s="116">
        <f t="shared" si="0"/>
        <v>3.1291180314570282</v>
      </c>
      <c r="I19" s="115">
        <v>113773</v>
      </c>
      <c r="J19" s="116">
        <f t="shared" si="0"/>
        <v>0.24177863153643808</v>
      </c>
      <c r="K19" s="115">
        <v>116842</v>
      </c>
      <c r="L19" s="116">
        <f t="shared" si="0"/>
        <v>2.697476554191236E-2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89250</v>
      </c>
      <c r="D20" s="116">
        <v>3.2018593679536522E-2</v>
      </c>
      <c r="E20" s="115">
        <v>41809</v>
      </c>
      <c r="F20" s="116">
        <f t="shared" si="0"/>
        <v>-0.53155182072829132</v>
      </c>
      <c r="G20" s="115">
        <v>96818</v>
      </c>
      <c r="H20" s="116">
        <f t="shared" si="0"/>
        <v>1.3157214953718097</v>
      </c>
      <c r="I20" s="115">
        <v>108987</v>
      </c>
      <c r="J20" s="116">
        <f t="shared" si="0"/>
        <v>0.12568943791443732</v>
      </c>
      <c r="K20" s="115">
        <v>119696</v>
      </c>
      <c r="L20" s="116">
        <f t="shared" si="0"/>
        <v>9.8259425436061143E-2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1055815</v>
      </c>
      <c r="D21" s="119">
        <v>-1.0103216696934481E-2</v>
      </c>
      <c r="E21" s="118">
        <v>442013</v>
      </c>
      <c r="F21" s="119">
        <f t="shared" si="0"/>
        <v>-0.5813537409489351</v>
      </c>
      <c r="G21" s="118">
        <v>749212</v>
      </c>
      <c r="H21" s="119">
        <f t="shared" si="0"/>
        <v>0.6949999208168085</v>
      </c>
      <c r="I21" s="118">
        <v>1316064</v>
      </c>
      <c r="J21" s="119">
        <f t="shared" si="0"/>
        <v>0.75659759854353648</v>
      </c>
      <c r="K21" s="118">
        <v>1447168</v>
      </c>
      <c r="L21" s="119">
        <f t="shared" si="0"/>
        <v>9.9618255647141885E-2</v>
      </c>
      <c r="M21" s="118">
        <v>1245782</v>
      </c>
      <c r="N21" s="119">
        <v>2.9036121688707617E-2</v>
      </c>
      <c r="O21" s="119">
        <v>0.4152464391121693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289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286</v>
      </c>
      <c r="F29" s="296"/>
      <c r="G29" s="297" t="s">
        <v>287</v>
      </c>
      <c r="H29" s="296"/>
      <c r="I29" s="297" t="s">
        <v>288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48362</v>
      </c>
      <c r="D31" s="116">
        <v>0.15216200119118528</v>
      </c>
      <c r="E31" s="115">
        <v>60333</v>
      </c>
      <c r="F31" s="116">
        <f t="shared" ref="F31:J43" si="4">IFERROR(E31/C31-1,"-")</f>
        <v>0.24752905173483319</v>
      </c>
      <c r="G31" s="115">
        <v>18444</v>
      </c>
      <c r="H31" s="116">
        <f t="shared" si="4"/>
        <v>-0.69429665357267167</v>
      </c>
      <c r="I31" s="115">
        <v>82498</v>
      </c>
      <c r="J31" s="116">
        <f t="shared" si="4"/>
        <v>3.4728909130340488</v>
      </c>
      <c r="K31" s="115">
        <v>81033</v>
      </c>
      <c r="L31" s="116">
        <f t="shared" ref="L31:L43" si="5">IFERROR(K31/I31-1,"-")</f>
        <v>-1.7758006254697034E-2</v>
      </c>
      <c r="M31" s="115">
        <v>94186</v>
      </c>
      <c r="N31" s="116">
        <f t="shared" ref="N31:N39" si="6">IFERROR(M31/K31-1,"-")</f>
        <v>0.16231658706946561</v>
      </c>
      <c r="O31" s="116">
        <f t="shared" ref="O31" si="7">IFERROR(M31/C31-1,"-")</f>
        <v>0.94752078077829704</v>
      </c>
    </row>
    <row r="32" spans="1:16" x14ac:dyDescent="0.25">
      <c r="B32" s="114" t="s">
        <v>73</v>
      </c>
      <c r="C32" s="115">
        <v>45160</v>
      </c>
      <c r="D32" s="116">
        <v>2.0311335035358535E-2</v>
      </c>
      <c r="E32" s="115">
        <v>58894</v>
      </c>
      <c r="F32" s="116">
        <f t="shared" si="4"/>
        <v>0.30411868910540307</v>
      </c>
      <c r="G32" s="115">
        <v>0</v>
      </c>
      <c r="H32" s="116">
        <f t="shared" si="4"/>
        <v>-1</v>
      </c>
      <c r="I32" s="115">
        <v>87548</v>
      </c>
      <c r="J32" s="116" t="str">
        <f t="shared" si="4"/>
        <v>-</v>
      </c>
      <c r="K32" s="115">
        <v>91933</v>
      </c>
      <c r="L32" s="116">
        <f t="shared" si="5"/>
        <v>5.0086809521633802E-2</v>
      </c>
      <c r="M32" s="115">
        <v>93044</v>
      </c>
      <c r="N32" s="116">
        <f t="shared" si="6"/>
        <v>1.2084887907497954E-2</v>
      </c>
      <c r="O32" s="116">
        <f>IFERROR(M32/C32-1,"-")</f>
        <v>1.0603188662533216</v>
      </c>
    </row>
    <row r="33" spans="2:16" x14ac:dyDescent="0.25">
      <c r="B33" s="114" t="s">
        <v>75</v>
      </c>
      <c r="C33" s="115">
        <v>54071</v>
      </c>
      <c r="D33" s="116">
        <v>6.4473580596897451E-2</v>
      </c>
      <c r="E33" s="115">
        <v>26023</v>
      </c>
      <c r="F33" s="116">
        <f t="shared" si="4"/>
        <v>-0.5187253795934974</v>
      </c>
      <c r="G33" s="115">
        <v>26161</v>
      </c>
      <c r="H33" s="116">
        <f t="shared" si="4"/>
        <v>5.30300119125382E-3</v>
      </c>
      <c r="I33" s="115">
        <v>95606</v>
      </c>
      <c r="J33" s="116">
        <f t="shared" si="4"/>
        <v>2.6545239096364819</v>
      </c>
      <c r="K33" s="115">
        <v>91721</v>
      </c>
      <c r="L33" s="116">
        <f t="shared" si="5"/>
        <v>-4.063552496705225E-2</v>
      </c>
      <c r="M33" s="115">
        <v>101928</v>
      </c>
      <c r="N33" s="116">
        <f t="shared" si="6"/>
        <v>0.11128313036273041</v>
      </c>
      <c r="O33" s="116">
        <f t="shared" ref="O33:O42" si="8">IFERROR(M33/C33-1,"-")</f>
        <v>0.88507702835161184</v>
      </c>
    </row>
    <row r="34" spans="2:16" x14ac:dyDescent="0.25">
      <c r="B34" s="114" t="s">
        <v>77</v>
      </c>
      <c r="C34" s="115">
        <v>45312</v>
      </c>
      <c r="D34" s="116">
        <v>-7.0294226271082061E-2</v>
      </c>
      <c r="E34" s="115">
        <v>0</v>
      </c>
      <c r="F34" s="116">
        <f t="shared" si="4"/>
        <v>-1</v>
      </c>
      <c r="G34" s="115">
        <v>34911</v>
      </c>
      <c r="H34" s="116" t="str">
        <f t="shared" si="4"/>
        <v>-</v>
      </c>
      <c r="I34" s="115">
        <v>99428</v>
      </c>
      <c r="J34" s="116">
        <f t="shared" si="4"/>
        <v>1.8480421643608032</v>
      </c>
      <c r="K34" s="115">
        <v>105403</v>
      </c>
      <c r="L34" s="116">
        <f t="shared" si="5"/>
        <v>6.0093736170897527E-2</v>
      </c>
      <c r="M34" s="115">
        <v>90674</v>
      </c>
      <c r="N34" s="116">
        <f t="shared" si="6"/>
        <v>-0.139739855601833</v>
      </c>
      <c r="O34" s="116">
        <f t="shared" si="8"/>
        <v>1.0011034604519775</v>
      </c>
    </row>
    <row r="35" spans="2:16" x14ac:dyDescent="0.25">
      <c r="B35" s="114" t="s">
        <v>79</v>
      </c>
      <c r="C35" s="115">
        <v>36253</v>
      </c>
      <c r="D35" s="116">
        <v>-0.21548981844149662</v>
      </c>
      <c r="E35" s="115">
        <v>0</v>
      </c>
      <c r="F35" s="116">
        <f t="shared" si="4"/>
        <v>-1</v>
      </c>
      <c r="G35" s="115">
        <v>42819</v>
      </c>
      <c r="H35" s="116" t="str">
        <f t="shared" si="4"/>
        <v>-</v>
      </c>
      <c r="I35" s="115">
        <v>91838</v>
      </c>
      <c r="J35" s="116">
        <f t="shared" si="4"/>
        <v>1.1447955346925429</v>
      </c>
      <c r="K35" s="115">
        <v>95608</v>
      </c>
      <c r="L35" s="116">
        <f t="shared" si="5"/>
        <v>4.1050545525817217E-2</v>
      </c>
      <c r="M35" s="115">
        <v>97635</v>
      </c>
      <c r="N35" s="116">
        <f t="shared" si="6"/>
        <v>2.1201154715086545E-2</v>
      </c>
      <c r="O35" s="116">
        <f t="shared" si="8"/>
        <v>1.6931564284335088</v>
      </c>
    </row>
    <row r="36" spans="2:16" x14ac:dyDescent="0.25">
      <c r="B36" s="114" t="s">
        <v>81</v>
      </c>
      <c r="C36" s="115">
        <v>45594</v>
      </c>
      <c r="D36" s="116">
        <v>-0.11558978139002585</v>
      </c>
      <c r="E36" s="115">
        <v>0</v>
      </c>
      <c r="F36" s="116">
        <f t="shared" si="4"/>
        <v>-1</v>
      </c>
      <c r="G36" s="115">
        <v>64132</v>
      </c>
      <c r="H36" s="116" t="str">
        <f t="shared" si="4"/>
        <v>-</v>
      </c>
      <c r="I36" s="115">
        <v>81401</v>
      </c>
      <c r="J36" s="116">
        <f t="shared" si="4"/>
        <v>0.26927274995322148</v>
      </c>
      <c r="K36" s="115">
        <v>111389</v>
      </c>
      <c r="L36" s="116">
        <f t="shared" si="5"/>
        <v>0.36839842262380063</v>
      </c>
      <c r="M36" s="115">
        <v>106420</v>
      </c>
      <c r="N36" s="116">
        <f t="shared" si="6"/>
        <v>-4.4609431811040601E-2</v>
      </c>
      <c r="O36" s="116">
        <f t="shared" si="8"/>
        <v>1.3340790454884415</v>
      </c>
    </row>
    <row r="37" spans="2:16" x14ac:dyDescent="0.25">
      <c r="B37" s="114" t="s">
        <v>83</v>
      </c>
      <c r="C37" s="115">
        <v>55481</v>
      </c>
      <c r="D37" s="116">
        <v>-2.4732808325130029E-2</v>
      </c>
      <c r="E37" s="115">
        <v>0</v>
      </c>
      <c r="F37" s="116">
        <f t="shared" si="4"/>
        <v>-1</v>
      </c>
      <c r="G37" s="115">
        <v>71982</v>
      </c>
      <c r="H37" s="116" t="str">
        <f t="shared" si="4"/>
        <v>-</v>
      </c>
      <c r="I37" s="115">
        <v>84367</v>
      </c>
      <c r="J37" s="116">
        <f t="shared" si="4"/>
        <v>0.17205690311466748</v>
      </c>
      <c r="K37" s="115">
        <v>104344</v>
      </c>
      <c r="L37" s="116">
        <f t="shared" si="5"/>
        <v>0.23678689535007758</v>
      </c>
      <c r="M37" s="115">
        <v>112902</v>
      </c>
      <c r="N37" s="116">
        <f t="shared" si="6"/>
        <v>8.2017173963045309E-2</v>
      </c>
      <c r="O37" s="116">
        <f t="shared" si="8"/>
        <v>1.034966925614174</v>
      </c>
    </row>
    <row r="38" spans="2:16" x14ac:dyDescent="0.25">
      <c r="B38" s="114" t="s">
        <v>85</v>
      </c>
      <c r="C38" s="115">
        <v>58545</v>
      </c>
      <c r="D38" s="116">
        <v>0.36950571943203347</v>
      </c>
      <c r="E38" s="115">
        <v>49605</v>
      </c>
      <c r="F38" s="116">
        <f t="shared" si="4"/>
        <v>-0.15270304893671538</v>
      </c>
      <c r="G38" s="115">
        <v>84470</v>
      </c>
      <c r="H38" s="116">
        <f t="shared" si="4"/>
        <v>0.70285253502671097</v>
      </c>
      <c r="I38" s="115">
        <v>115980</v>
      </c>
      <c r="J38" s="116">
        <f t="shared" si="4"/>
        <v>0.37303184562566583</v>
      </c>
      <c r="K38" s="115">
        <v>111788</v>
      </c>
      <c r="L38" s="116">
        <f t="shared" si="5"/>
        <v>-3.6144162786687306E-2</v>
      </c>
      <c r="M38" s="115">
        <v>123329</v>
      </c>
      <c r="N38" s="116">
        <f t="shared" si="6"/>
        <v>0.10324006154506749</v>
      </c>
      <c r="O38" s="116">
        <f t="shared" si="8"/>
        <v>1.1065675975745153</v>
      </c>
    </row>
    <row r="39" spans="2:16" x14ac:dyDescent="0.25">
      <c r="B39" s="114" t="s">
        <v>87</v>
      </c>
      <c r="C39" s="115">
        <v>47515</v>
      </c>
      <c r="D39" s="116">
        <v>-6.9719633487352217E-2</v>
      </c>
      <c r="E39" s="115">
        <v>50276</v>
      </c>
      <c r="F39" s="116">
        <f t="shared" si="4"/>
        <v>5.8107965905503489E-2</v>
      </c>
      <c r="G39" s="115">
        <v>81854</v>
      </c>
      <c r="H39" s="116">
        <f t="shared" si="4"/>
        <v>0.62809292704272424</v>
      </c>
      <c r="I39" s="115">
        <v>92418</v>
      </c>
      <c r="J39" s="116">
        <f t="shared" si="4"/>
        <v>0.12905905636865644</v>
      </c>
      <c r="K39" s="115">
        <v>106633</v>
      </c>
      <c r="L39" s="116">
        <f t="shared" si="5"/>
        <v>0.15381202795992133</v>
      </c>
      <c r="M39" s="115">
        <v>103394</v>
      </c>
      <c r="N39" s="116">
        <f t="shared" si="6"/>
        <v>-3.0375212176343203E-2</v>
      </c>
      <c r="O39" s="116">
        <f t="shared" si="8"/>
        <v>1.1760286225402505</v>
      </c>
    </row>
    <row r="40" spans="2:16" x14ac:dyDescent="0.25">
      <c r="B40" s="114" t="s">
        <v>89</v>
      </c>
      <c r="C40" s="115">
        <v>46631</v>
      </c>
      <c r="D40" s="116">
        <v>-2.6472368942984215E-2</v>
      </c>
      <c r="E40" s="115">
        <v>20597</v>
      </c>
      <c r="F40" s="116">
        <f t="shared" si="4"/>
        <v>-0.55829812785486044</v>
      </c>
      <c r="G40" s="115">
        <v>92461</v>
      </c>
      <c r="H40" s="116">
        <f t="shared" si="4"/>
        <v>3.4890518036607272</v>
      </c>
      <c r="I40" s="115">
        <v>115251</v>
      </c>
      <c r="J40" s="116">
        <f t="shared" si="4"/>
        <v>0.24648230064567755</v>
      </c>
      <c r="K40" s="115">
        <v>127971</v>
      </c>
      <c r="L40" s="116">
        <f t="shared" si="5"/>
        <v>0.11036780591925455</v>
      </c>
      <c r="M40" s="115">
        <v>101754</v>
      </c>
      <c r="N40" s="116">
        <f>IFERROR(M40/K40-1,"-")</f>
        <v>-0.20486672761797597</v>
      </c>
      <c r="O40" s="116">
        <f t="shared" si="8"/>
        <v>1.1821106131114494</v>
      </c>
    </row>
    <row r="41" spans="2:16" x14ac:dyDescent="0.25">
      <c r="B41" s="114" t="s">
        <v>91</v>
      </c>
      <c r="C41" s="115">
        <v>45164</v>
      </c>
      <c r="D41" s="116">
        <v>-2.5587918015102518E-2</v>
      </c>
      <c r="E41" s="115">
        <v>22105</v>
      </c>
      <c r="F41" s="116">
        <f t="shared" si="4"/>
        <v>-0.51056150916659293</v>
      </c>
      <c r="G41" s="115">
        <v>78967</v>
      </c>
      <c r="H41" s="116">
        <f t="shared" si="4"/>
        <v>2.5723591947523183</v>
      </c>
      <c r="I41" s="115">
        <v>96584</v>
      </c>
      <c r="J41" s="116">
        <f t="shared" si="4"/>
        <v>0.22309319082654788</v>
      </c>
      <c r="K41" s="115">
        <v>99767</v>
      </c>
      <c r="L41" s="116">
        <f t="shared" si="5"/>
        <v>3.29557690714819E-2</v>
      </c>
      <c r="M41" s="115"/>
      <c r="N41" s="116"/>
      <c r="O41" s="116"/>
    </row>
    <row r="42" spans="2:16" x14ac:dyDescent="0.25">
      <c r="B42" s="114" t="s">
        <v>93</v>
      </c>
      <c r="C42" s="115">
        <v>43914</v>
      </c>
      <c r="D42" s="116">
        <v>3.9975370624733664E-2</v>
      </c>
      <c r="E42" s="115">
        <v>41689</v>
      </c>
      <c r="F42" s="116">
        <f t="shared" si="4"/>
        <v>-5.0667213189415694E-2</v>
      </c>
      <c r="G42" s="115">
        <v>83769</v>
      </c>
      <c r="H42" s="116">
        <f t="shared" si="4"/>
        <v>1.0093789728705413</v>
      </c>
      <c r="I42" s="115">
        <v>90601</v>
      </c>
      <c r="J42" s="116">
        <f t="shared" si="4"/>
        <v>8.1557616779476927E-2</v>
      </c>
      <c r="K42" s="115">
        <v>98445</v>
      </c>
      <c r="L42" s="116">
        <f t="shared" si="5"/>
        <v>8.6577410845354974E-2</v>
      </c>
      <c r="M42" s="115"/>
      <c r="N42" s="116"/>
      <c r="O42" s="116"/>
    </row>
    <row r="43" spans="2:16" ht="15.75" x14ac:dyDescent="0.25">
      <c r="B43" s="117" t="s">
        <v>30</v>
      </c>
      <c r="C43" s="118">
        <v>572002</v>
      </c>
      <c r="D43" s="119">
        <v>2.2427731890481972E-3</v>
      </c>
      <c r="E43" s="118">
        <v>336567</v>
      </c>
      <c r="F43" s="119">
        <f t="shared" si="4"/>
        <v>-0.41159821119506579</v>
      </c>
      <c r="G43" s="118">
        <v>689608</v>
      </c>
      <c r="H43" s="119">
        <f t="shared" si="4"/>
        <v>1.0489471635662437</v>
      </c>
      <c r="I43" s="118">
        <v>1133520</v>
      </c>
      <c r="J43" s="119">
        <f t="shared" si="4"/>
        <v>0.64371643020382585</v>
      </c>
      <c r="K43" s="118">
        <v>1226035</v>
      </c>
      <c r="L43" s="119">
        <f t="shared" si="5"/>
        <v>8.161743948055622E-2</v>
      </c>
      <c r="M43" s="118">
        <v>1025266</v>
      </c>
      <c r="N43" s="119">
        <v>-2.487782429465013E-3</v>
      </c>
      <c r="O43" s="119">
        <v>1.123037993555922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290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286</v>
      </c>
      <c r="F51" s="296"/>
      <c r="G51" s="297" t="s">
        <v>287</v>
      </c>
      <c r="H51" s="296"/>
      <c r="I51" s="297" t="s">
        <v>288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48362</v>
      </c>
      <c r="D53" s="116">
        <v>0.15216200119118528</v>
      </c>
      <c r="E53" s="115">
        <v>60333</v>
      </c>
      <c r="F53" s="116">
        <f t="shared" ref="F53:J65" si="9">IFERROR(E53/C53-1,"-")</f>
        <v>0.24752905173483319</v>
      </c>
      <c r="G53" s="115">
        <v>0</v>
      </c>
      <c r="H53" s="116">
        <f t="shared" si="9"/>
        <v>-1</v>
      </c>
      <c r="I53" s="115">
        <v>0</v>
      </c>
      <c r="J53" s="116" t="str">
        <f t="shared" si="9"/>
        <v>-</v>
      </c>
      <c r="K53" s="115">
        <v>0</v>
      </c>
      <c r="L53" s="116" t="str">
        <f t="shared" ref="L53:L65" si="10">IFERROR(K53/I53-1,"-")</f>
        <v>-</v>
      </c>
      <c r="M53" s="115">
        <v>0</v>
      </c>
      <c r="N53" s="116" t="str">
        <f t="shared" ref="N53:N61" si="11">IFERROR(M53/K53-1,"-")</f>
        <v>-</v>
      </c>
      <c r="O53" s="116">
        <f t="shared" ref="O53" si="12">IFERROR(M53/C53-1,"-")</f>
        <v>-1</v>
      </c>
    </row>
    <row r="54" spans="1:16" x14ac:dyDescent="0.25">
      <c r="A54" s="1">
        <v>2</v>
      </c>
      <c r="B54" s="114" t="s">
        <v>73</v>
      </c>
      <c r="C54" s="115">
        <v>45160</v>
      </c>
      <c r="D54" s="116">
        <v>2.0311335035358535E-2</v>
      </c>
      <c r="E54" s="115">
        <v>58894</v>
      </c>
      <c r="F54" s="116">
        <f t="shared" si="9"/>
        <v>0.30411868910540307</v>
      </c>
      <c r="G54" s="115">
        <v>0</v>
      </c>
      <c r="H54" s="116">
        <f t="shared" si="9"/>
        <v>-1</v>
      </c>
      <c r="I54" s="115">
        <v>0</v>
      </c>
      <c r="J54" s="116" t="str">
        <f t="shared" si="9"/>
        <v>-</v>
      </c>
      <c r="K54" s="115">
        <v>0</v>
      </c>
      <c r="L54" s="116" t="str">
        <f t="shared" si="10"/>
        <v>-</v>
      </c>
      <c r="M54" s="115">
        <v>0</v>
      </c>
      <c r="N54" s="116" t="str">
        <f t="shared" si="11"/>
        <v>-</v>
      </c>
      <c r="O54" s="116">
        <f>IFERROR(M54/C54-1,"-")</f>
        <v>-1</v>
      </c>
    </row>
    <row r="55" spans="1:16" x14ac:dyDescent="0.25">
      <c r="A55" s="1">
        <v>3</v>
      </c>
      <c r="B55" s="114" t="s">
        <v>75</v>
      </c>
      <c r="C55" s="115">
        <v>54071</v>
      </c>
      <c r="D55" s="116">
        <v>6.4473580596897451E-2</v>
      </c>
      <c r="E55" s="115">
        <v>26023</v>
      </c>
      <c r="F55" s="116">
        <f t="shared" si="9"/>
        <v>-0.5187253795934974</v>
      </c>
      <c r="G55" s="115">
        <v>0</v>
      </c>
      <c r="H55" s="116">
        <f t="shared" si="9"/>
        <v>-1</v>
      </c>
      <c r="I55" s="115">
        <v>0</v>
      </c>
      <c r="J55" s="116" t="str">
        <f t="shared" si="9"/>
        <v>-</v>
      </c>
      <c r="K55" s="115">
        <v>0</v>
      </c>
      <c r="L55" s="116" t="str">
        <f t="shared" si="10"/>
        <v>-</v>
      </c>
      <c r="M55" s="115">
        <v>0</v>
      </c>
      <c r="N55" s="116" t="str">
        <f t="shared" si="11"/>
        <v>-</v>
      </c>
      <c r="O55" s="116">
        <f t="shared" ref="O55:O64" si="13">IFERROR(M55/C55-1,"-")</f>
        <v>-1</v>
      </c>
    </row>
    <row r="56" spans="1:16" x14ac:dyDescent="0.25">
      <c r="A56" s="1">
        <v>4</v>
      </c>
      <c r="B56" s="114" t="s">
        <v>77</v>
      </c>
      <c r="C56" s="115">
        <v>45312</v>
      </c>
      <c r="D56" s="116">
        <v>-7.0294226271082061E-2</v>
      </c>
      <c r="E56" s="115">
        <v>0</v>
      </c>
      <c r="F56" s="116">
        <f t="shared" si="9"/>
        <v>-1</v>
      </c>
      <c r="G56" s="115">
        <v>0</v>
      </c>
      <c r="H56" s="116" t="str">
        <f t="shared" si="9"/>
        <v>-</v>
      </c>
      <c r="I56" s="115">
        <v>0</v>
      </c>
      <c r="J56" s="116" t="str">
        <f t="shared" si="9"/>
        <v>-</v>
      </c>
      <c r="K56" s="115">
        <v>0</v>
      </c>
      <c r="L56" s="116" t="str">
        <f t="shared" si="10"/>
        <v>-</v>
      </c>
      <c r="M56" s="115">
        <v>0</v>
      </c>
      <c r="N56" s="116" t="str">
        <f t="shared" si="11"/>
        <v>-</v>
      </c>
      <c r="O56" s="116">
        <f t="shared" si="13"/>
        <v>-1</v>
      </c>
    </row>
    <row r="57" spans="1:16" x14ac:dyDescent="0.25">
      <c r="A57" s="1">
        <v>5</v>
      </c>
      <c r="B57" s="114" t="s">
        <v>79</v>
      </c>
      <c r="C57" s="115">
        <v>36253</v>
      </c>
      <c r="D57" s="116">
        <v>-0.21548981844149662</v>
      </c>
      <c r="E57" s="115">
        <v>0</v>
      </c>
      <c r="F57" s="116">
        <f t="shared" si="9"/>
        <v>-1</v>
      </c>
      <c r="G57" s="115">
        <v>0</v>
      </c>
      <c r="H57" s="116" t="str">
        <f t="shared" si="9"/>
        <v>-</v>
      </c>
      <c r="I57" s="115">
        <v>0</v>
      </c>
      <c r="J57" s="116" t="str">
        <f t="shared" si="9"/>
        <v>-</v>
      </c>
      <c r="K57" s="115">
        <v>0</v>
      </c>
      <c r="L57" s="116" t="str">
        <f t="shared" si="10"/>
        <v>-</v>
      </c>
      <c r="M57" s="115">
        <v>0</v>
      </c>
      <c r="N57" s="116" t="str">
        <f t="shared" si="11"/>
        <v>-</v>
      </c>
      <c r="O57" s="116">
        <f t="shared" si="13"/>
        <v>-1</v>
      </c>
    </row>
    <row r="58" spans="1:16" x14ac:dyDescent="0.25">
      <c r="A58" s="1">
        <v>6</v>
      </c>
      <c r="B58" s="114" t="s">
        <v>81</v>
      </c>
      <c r="C58" s="115">
        <v>45594</v>
      </c>
      <c r="D58" s="116">
        <v>-0.11558978139002585</v>
      </c>
      <c r="E58" s="115">
        <v>0</v>
      </c>
      <c r="F58" s="116">
        <f t="shared" si="9"/>
        <v>-1</v>
      </c>
      <c r="G58" s="115">
        <v>0</v>
      </c>
      <c r="H58" s="116" t="str">
        <f t="shared" si="9"/>
        <v>-</v>
      </c>
      <c r="I58" s="115">
        <v>0</v>
      </c>
      <c r="J58" s="116" t="str">
        <f t="shared" si="9"/>
        <v>-</v>
      </c>
      <c r="K58" s="115">
        <v>0</v>
      </c>
      <c r="L58" s="116" t="str">
        <f t="shared" si="10"/>
        <v>-</v>
      </c>
      <c r="M58" s="115">
        <v>0</v>
      </c>
      <c r="N58" s="116" t="str">
        <f t="shared" si="11"/>
        <v>-</v>
      </c>
      <c r="O58" s="116">
        <f t="shared" si="13"/>
        <v>-1</v>
      </c>
    </row>
    <row r="59" spans="1:16" x14ac:dyDescent="0.25">
      <c r="A59" s="1">
        <v>7</v>
      </c>
      <c r="B59" s="114" t="s">
        <v>83</v>
      </c>
      <c r="C59" s="115">
        <v>55481</v>
      </c>
      <c r="D59" s="116">
        <v>-2.4732808325130029E-2</v>
      </c>
      <c r="E59" s="115">
        <v>0</v>
      </c>
      <c r="F59" s="116">
        <f t="shared" si="9"/>
        <v>-1</v>
      </c>
      <c r="G59" s="115">
        <v>0</v>
      </c>
      <c r="H59" s="116" t="str">
        <f t="shared" si="9"/>
        <v>-</v>
      </c>
      <c r="I59" s="115">
        <v>0</v>
      </c>
      <c r="J59" s="116" t="str">
        <f t="shared" si="9"/>
        <v>-</v>
      </c>
      <c r="K59" s="115">
        <v>0</v>
      </c>
      <c r="L59" s="116" t="str">
        <f t="shared" si="10"/>
        <v>-</v>
      </c>
      <c r="M59" s="115">
        <v>0</v>
      </c>
      <c r="N59" s="116" t="str">
        <f t="shared" si="11"/>
        <v>-</v>
      </c>
      <c r="O59" s="116">
        <f t="shared" si="13"/>
        <v>-1</v>
      </c>
    </row>
    <row r="60" spans="1:16" x14ac:dyDescent="0.25">
      <c r="A60" s="1">
        <v>8</v>
      </c>
      <c r="B60" s="114" t="s">
        <v>85</v>
      </c>
      <c r="C60" s="115">
        <v>58545</v>
      </c>
      <c r="D60" s="116">
        <v>0.36950571943203347</v>
      </c>
      <c r="E60" s="115">
        <v>0</v>
      </c>
      <c r="F60" s="116">
        <f t="shared" si="9"/>
        <v>-1</v>
      </c>
      <c r="G60" s="115">
        <v>0</v>
      </c>
      <c r="H60" s="116" t="str">
        <f t="shared" si="9"/>
        <v>-</v>
      </c>
      <c r="I60" s="115">
        <v>0</v>
      </c>
      <c r="J60" s="116" t="str">
        <f t="shared" si="9"/>
        <v>-</v>
      </c>
      <c r="K60" s="115">
        <v>0</v>
      </c>
      <c r="L60" s="116" t="str">
        <f t="shared" si="10"/>
        <v>-</v>
      </c>
      <c r="M60" s="115">
        <v>0</v>
      </c>
      <c r="N60" s="116" t="str">
        <f t="shared" si="11"/>
        <v>-</v>
      </c>
      <c r="O60" s="116">
        <f t="shared" si="13"/>
        <v>-1</v>
      </c>
    </row>
    <row r="61" spans="1:16" x14ac:dyDescent="0.25">
      <c r="A61" s="1">
        <v>9</v>
      </c>
      <c r="B61" s="114" t="s">
        <v>87</v>
      </c>
      <c r="C61" s="115">
        <v>47515</v>
      </c>
      <c r="D61" s="116">
        <v>-6.9719633487352217E-2</v>
      </c>
      <c r="E61" s="115">
        <v>0</v>
      </c>
      <c r="F61" s="116">
        <f t="shared" si="9"/>
        <v>-1</v>
      </c>
      <c r="G61" s="115">
        <v>0</v>
      </c>
      <c r="H61" s="116" t="str">
        <f t="shared" si="9"/>
        <v>-</v>
      </c>
      <c r="I61" s="115">
        <v>0</v>
      </c>
      <c r="J61" s="116" t="str">
        <f t="shared" si="9"/>
        <v>-</v>
      </c>
      <c r="K61" s="115">
        <v>0</v>
      </c>
      <c r="L61" s="116" t="str">
        <f t="shared" si="10"/>
        <v>-</v>
      </c>
      <c r="M61" s="115">
        <v>0</v>
      </c>
      <c r="N61" s="116" t="str">
        <f t="shared" si="11"/>
        <v>-</v>
      </c>
      <c r="O61" s="116">
        <f t="shared" si="13"/>
        <v>-1</v>
      </c>
    </row>
    <row r="62" spans="1:16" x14ac:dyDescent="0.25">
      <c r="A62" s="1">
        <v>10</v>
      </c>
      <c r="B62" s="114" t="s">
        <v>89</v>
      </c>
      <c r="C62" s="115">
        <v>46631</v>
      </c>
      <c r="D62" s="116">
        <v>-2.6472368942984215E-2</v>
      </c>
      <c r="E62" s="115">
        <v>0</v>
      </c>
      <c r="F62" s="116">
        <f t="shared" si="9"/>
        <v>-1</v>
      </c>
      <c r="G62" s="115">
        <v>0</v>
      </c>
      <c r="H62" s="116" t="str">
        <f t="shared" si="9"/>
        <v>-</v>
      </c>
      <c r="I62" s="115">
        <v>0</v>
      </c>
      <c r="J62" s="116" t="str">
        <f t="shared" si="9"/>
        <v>-</v>
      </c>
      <c r="K62" s="115">
        <v>0</v>
      </c>
      <c r="L62" s="116" t="str">
        <f t="shared" si="10"/>
        <v>-</v>
      </c>
      <c r="M62" s="115">
        <v>0</v>
      </c>
      <c r="N62" s="116" t="str">
        <f>IFERROR(M62/K62-1,"-")</f>
        <v>-</v>
      </c>
      <c r="O62" s="116">
        <f t="shared" si="13"/>
        <v>-1</v>
      </c>
    </row>
    <row r="63" spans="1:16" x14ac:dyDescent="0.25">
      <c r="A63" s="1">
        <v>11</v>
      </c>
      <c r="B63" s="114" t="s">
        <v>91</v>
      </c>
      <c r="C63" s="115">
        <v>45164</v>
      </c>
      <c r="D63" s="116">
        <v>-2.5587918015102518E-2</v>
      </c>
      <c r="E63" s="115">
        <v>0</v>
      </c>
      <c r="F63" s="116">
        <f t="shared" si="9"/>
        <v>-1</v>
      </c>
      <c r="G63" s="115">
        <v>0</v>
      </c>
      <c r="H63" s="116" t="str">
        <f t="shared" si="9"/>
        <v>-</v>
      </c>
      <c r="I63" s="115">
        <v>0</v>
      </c>
      <c r="J63" s="116" t="str">
        <f t="shared" si="9"/>
        <v>-</v>
      </c>
      <c r="K63" s="115">
        <v>0</v>
      </c>
      <c r="L63" s="116" t="str">
        <f t="shared" si="10"/>
        <v>-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43914</v>
      </c>
      <c r="D64" s="116">
        <v>3.9975370624733664E-2</v>
      </c>
      <c r="E64" s="115">
        <v>0</v>
      </c>
      <c r="F64" s="116">
        <f t="shared" si="9"/>
        <v>-1</v>
      </c>
      <c r="G64" s="115">
        <v>0</v>
      </c>
      <c r="H64" s="116" t="str">
        <f t="shared" si="9"/>
        <v>-</v>
      </c>
      <c r="I64" s="115">
        <v>0</v>
      </c>
      <c r="J64" s="116" t="str">
        <f t="shared" si="9"/>
        <v>-</v>
      </c>
      <c r="K64" s="115">
        <v>0</v>
      </c>
      <c r="L64" s="116" t="str">
        <f t="shared" si="10"/>
        <v>-</v>
      </c>
      <c r="M64" s="115"/>
      <c r="N64" s="116"/>
      <c r="O64" s="116"/>
    </row>
    <row r="65" spans="2:16" ht="15.75" x14ac:dyDescent="0.25">
      <c r="B65" s="117" t="s">
        <v>30</v>
      </c>
      <c r="C65" s="118">
        <v>572002</v>
      </c>
      <c r="D65" s="119">
        <v>2.2427731890481972E-3</v>
      </c>
      <c r="E65" s="118">
        <v>0</v>
      </c>
      <c r="F65" s="119">
        <f t="shared" si="9"/>
        <v>-1</v>
      </c>
      <c r="G65" s="118">
        <v>0</v>
      </c>
      <c r="H65" s="119" t="str">
        <f t="shared" si="9"/>
        <v>-</v>
      </c>
      <c r="I65" s="118">
        <v>0</v>
      </c>
      <c r="J65" s="119" t="str">
        <f t="shared" si="9"/>
        <v>-</v>
      </c>
      <c r="K65" s="118">
        <v>0</v>
      </c>
      <c r="L65" s="119" t="str">
        <f t="shared" si="10"/>
        <v>-</v>
      </c>
      <c r="M65" s="118">
        <v>0</v>
      </c>
      <c r="N65" s="119" t="s">
        <v>238</v>
      </c>
      <c r="O65" s="119">
        <v>-1</v>
      </c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2" spans="2:16" ht="48.75" customHeight="1" thickBot="1" x14ac:dyDescent="0.3">
      <c r="B72" s="270" t="s">
        <v>291</v>
      </c>
      <c r="C72" s="270"/>
      <c r="D72" s="270"/>
      <c r="E72" s="270"/>
      <c r="F72" s="270"/>
      <c r="G72" s="270"/>
      <c r="H72" s="270"/>
      <c r="I72" s="270"/>
      <c r="J72" s="270"/>
      <c r="K72" s="270"/>
      <c r="L72" s="270"/>
      <c r="M72" s="270"/>
      <c r="N72" s="270"/>
      <c r="O72" s="270"/>
      <c r="P72" s="1" t="s">
        <v>114</v>
      </c>
    </row>
    <row r="73" spans="2:16" ht="10.5" customHeight="1" thickBot="1" x14ac:dyDescent="0.3">
      <c r="B73" s="106"/>
      <c r="C73" s="107"/>
      <c r="D73" s="106"/>
      <c r="E73" s="106"/>
      <c r="F73" s="106"/>
      <c r="G73" s="106"/>
      <c r="H73" s="106"/>
      <c r="I73" s="106"/>
      <c r="J73" s="106"/>
      <c r="K73" s="106"/>
      <c r="L73" s="106"/>
      <c r="M73" s="4"/>
      <c r="N73" s="4"/>
      <c r="P73" s="1" t="s">
        <v>115</v>
      </c>
    </row>
    <row r="74" spans="2:16" ht="22.5" thickTop="1" thickBot="1" x14ac:dyDescent="0.3">
      <c r="B74" s="121" t="s">
        <v>96</v>
      </c>
      <c r="C74" s="292" t="s">
        <v>32</v>
      </c>
      <c r="D74" s="293"/>
      <c r="E74" s="293"/>
      <c r="F74" s="293"/>
      <c r="G74" s="293"/>
      <c r="H74" s="293"/>
      <c r="I74" s="293"/>
      <c r="J74" s="293"/>
      <c r="K74" s="293"/>
      <c r="L74" s="293"/>
      <c r="M74" s="293"/>
      <c r="N74" s="293"/>
      <c r="O74" s="294"/>
    </row>
    <row r="75" spans="2:16" ht="22.5" thickTop="1" thickBot="1" x14ac:dyDescent="0.3">
      <c r="B75" s="109"/>
      <c r="C75" s="295">
        <v>2019</v>
      </c>
      <c r="D75" s="296"/>
      <c r="E75" s="297" t="s">
        <v>286</v>
      </c>
      <c r="F75" s="296"/>
      <c r="G75" s="297" t="s">
        <v>287</v>
      </c>
      <c r="H75" s="296"/>
      <c r="I75" s="297" t="s">
        <v>288</v>
      </c>
      <c r="J75" s="296"/>
      <c r="K75" s="297">
        <v>2023</v>
      </c>
      <c r="L75" s="296"/>
      <c r="M75" s="297">
        <v>2024</v>
      </c>
      <c r="N75" s="298"/>
      <c r="O75" s="299"/>
    </row>
    <row r="76" spans="2:16" ht="16.5" thickTop="1" thickBot="1" x14ac:dyDescent="0.3">
      <c r="B76" s="85"/>
      <c r="C76" s="111" t="s">
        <v>69</v>
      </c>
      <c r="D76" s="112" t="str">
        <f>CONCATENATE("var ",RIGHT(C75,2),"/",RIGHT(C75-1,2))</f>
        <v>var 19/18</v>
      </c>
      <c r="E76" s="113" t="s">
        <v>69</v>
      </c>
      <c r="F76" s="112" t="str">
        <f>CONCATENATE("var ",RIGHT(E75,2),"/",RIGHT(C75,2))</f>
        <v>var 20/19</v>
      </c>
      <c r="G76" s="113" t="s">
        <v>69</v>
      </c>
      <c r="H76" s="112" t="str">
        <f>CONCATENATE("var ",RIGHT(G75,2),"/",RIGHT(E75,2))</f>
        <v>var 21/20</v>
      </c>
      <c r="I76" s="113" t="s">
        <v>69</v>
      </c>
      <c r="J76" s="112" t="str">
        <f>CONCATENATE("var ",RIGHT(I75,2),"/",RIGHT(G75,2))</f>
        <v>var 22/21</v>
      </c>
      <c r="K76" s="113" t="s">
        <v>69</v>
      </c>
      <c r="L76" s="112" t="str">
        <f>CONCATENATE("var ",RIGHT(K75,2),"/",RIGHT(I75,2))</f>
        <v>var 23/22</v>
      </c>
      <c r="M76" s="113" t="s">
        <v>69</v>
      </c>
      <c r="N76" s="112" t="str">
        <f>CONCATENATE("var ",RIGHT(M75,2),"/",RIGHT(K75,2))</f>
        <v>var 24/23</v>
      </c>
      <c r="O76" s="112" t="str">
        <f>CONCATENATE("var ",RIGHT(M75,2),"/",RIGHT(C75,2))</f>
        <v>var 24/19</v>
      </c>
    </row>
    <row r="77" spans="2:16" x14ac:dyDescent="0.25">
      <c r="B77" s="114" t="s">
        <v>71</v>
      </c>
      <c r="C77" s="115">
        <v>48465</v>
      </c>
      <c r="D77" s="116">
        <v>-5.9481078863706793E-3</v>
      </c>
      <c r="E77" s="115">
        <v>43534</v>
      </c>
      <c r="F77" s="116">
        <f t="shared" ref="F77:J89" si="14">IFERROR(E77/C77-1,"-")</f>
        <v>-0.10174352625606109</v>
      </c>
      <c r="G77" s="115">
        <v>28</v>
      </c>
      <c r="H77" s="116">
        <f t="shared" si="14"/>
        <v>-0.99935682455092567</v>
      </c>
      <c r="I77" s="115">
        <v>13386</v>
      </c>
      <c r="J77" s="116">
        <f t="shared" si="14"/>
        <v>477.07142857142856</v>
      </c>
      <c r="K77" s="115">
        <v>17843</v>
      </c>
      <c r="L77" s="116">
        <f t="shared" ref="L77:L89" si="15">IFERROR(K77/I77-1,"-")</f>
        <v>0.3329598087554162</v>
      </c>
      <c r="M77" s="115">
        <v>20807</v>
      </c>
      <c r="N77" s="116">
        <f t="shared" ref="N77:N85" si="16">IFERROR(M77/K77-1,"-")</f>
        <v>0.16611556352631274</v>
      </c>
      <c r="O77" s="116">
        <f t="shared" ref="O77" si="17">IFERROR(M77/C77-1,"-")</f>
        <v>-0.57067987207262971</v>
      </c>
    </row>
    <row r="78" spans="2:16" x14ac:dyDescent="0.25">
      <c r="B78" s="114" t="s">
        <v>73</v>
      </c>
      <c r="C78" s="115">
        <v>45410</v>
      </c>
      <c r="D78" s="116">
        <v>-8.1122645136485927E-2</v>
      </c>
      <c r="E78" s="115">
        <v>40111</v>
      </c>
      <c r="F78" s="116">
        <f t="shared" si="14"/>
        <v>-0.11669235851134108</v>
      </c>
      <c r="G78" s="115">
        <v>0</v>
      </c>
      <c r="H78" s="116">
        <f t="shared" si="14"/>
        <v>-1</v>
      </c>
      <c r="I78" s="115">
        <v>13602</v>
      </c>
      <c r="J78" s="116" t="str">
        <f t="shared" si="14"/>
        <v>-</v>
      </c>
      <c r="K78" s="115">
        <v>16107</v>
      </c>
      <c r="L78" s="116">
        <f t="shared" si="15"/>
        <v>0.18416409351565943</v>
      </c>
      <c r="M78" s="115">
        <v>20151</v>
      </c>
      <c r="N78" s="116">
        <f t="shared" si="16"/>
        <v>0.25107096293536979</v>
      </c>
      <c r="O78" s="116">
        <f>IFERROR(M78/C78-1,"-")</f>
        <v>-0.55624311825589079</v>
      </c>
    </row>
    <row r="79" spans="2:16" x14ac:dyDescent="0.25">
      <c r="B79" s="114" t="s">
        <v>75</v>
      </c>
      <c r="C79" s="115">
        <v>40304</v>
      </c>
      <c r="D79" s="116">
        <v>2.2580808849647305E-2</v>
      </c>
      <c r="E79" s="115">
        <v>19748</v>
      </c>
      <c r="F79" s="116">
        <f t="shared" si="14"/>
        <v>-0.51002381897578397</v>
      </c>
      <c r="G79" s="115">
        <v>0</v>
      </c>
      <c r="H79" s="116">
        <f t="shared" si="14"/>
        <v>-1</v>
      </c>
      <c r="I79" s="115">
        <v>13705</v>
      </c>
      <c r="J79" s="116" t="str">
        <f t="shared" si="14"/>
        <v>-</v>
      </c>
      <c r="K79" s="115">
        <v>16813</v>
      </c>
      <c r="L79" s="116">
        <f t="shared" si="15"/>
        <v>0.22677854797519159</v>
      </c>
      <c r="M79" s="115">
        <v>20625</v>
      </c>
      <c r="N79" s="116">
        <f t="shared" si="16"/>
        <v>0.22672931660024975</v>
      </c>
      <c r="O79" s="116">
        <f t="shared" ref="O79:O88" si="18">IFERROR(M79/C79-1,"-")</f>
        <v>-0.48826419213973804</v>
      </c>
    </row>
    <row r="80" spans="2:16" x14ac:dyDescent="0.25">
      <c r="B80" s="114" t="s">
        <v>77</v>
      </c>
      <c r="C80" s="115">
        <v>32575</v>
      </c>
      <c r="D80" s="116">
        <v>-4.9349209128582316E-2</v>
      </c>
      <c r="E80" s="115">
        <v>0</v>
      </c>
      <c r="F80" s="116">
        <f t="shared" si="14"/>
        <v>-1</v>
      </c>
      <c r="G80" s="115">
        <v>23</v>
      </c>
      <c r="H80" s="116" t="str">
        <f t="shared" si="14"/>
        <v>-</v>
      </c>
      <c r="I80" s="115">
        <v>13588</v>
      </c>
      <c r="J80" s="116">
        <f t="shared" si="14"/>
        <v>589.78260869565213</v>
      </c>
      <c r="K80" s="115">
        <v>16876</v>
      </c>
      <c r="L80" s="116">
        <f t="shared" si="15"/>
        <v>0.24197821607300551</v>
      </c>
      <c r="M80" s="115">
        <v>22359</v>
      </c>
      <c r="N80" s="116">
        <f t="shared" si="16"/>
        <v>0.32489926522872725</v>
      </c>
      <c r="O80" s="116">
        <f t="shared" si="18"/>
        <v>-0.3136147352264006</v>
      </c>
    </row>
    <row r="81" spans="2:15" x14ac:dyDescent="0.25">
      <c r="B81" s="114" t="s">
        <v>79</v>
      </c>
      <c r="C81" s="115">
        <v>31082</v>
      </c>
      <c r="D81" s="116">
        <v>1.5585688612971715E-2</v>
      </c>
      <c r="E81" s="115">
        <v>0</v>
      </c>
      <c r="F81" s="116">
        <f t="shared" si="14"/>
        <v>-1</v>
      </c>
      <c r="G81" s="115">
        <v>40</v>
      </c>
      <c r="H81" s="116" t="str">
        <f t="shared" si="14"/>
        <v>-</v>
      </c>
      <c r="I81" s="115">
        <v>12214</v>
      </c>
      <c r="J81" s="116">
        <f t="shared" si="14"/>
        <v>304.35000000000002</v>
      </c>
      <c r="K81" s="115">
        <v>15694</v>
      </c>
      <c r="L81" s="116">
        <f t="shared" si="15"/>
        <v>0.28491894547240881</v>
      </c>
      <c r="M81" s="115">
        <v>20363</v>
      </c>
      <c r="N81" s="116">
        <f t="shared" si="16"/>
        <v>0.29750223015165034</v>
      </c>
      <c r="O81" s="116">
        <f t="shared" si="18"/>
        <v>-0.34486197799369411</v>
      </c>
    </row>
    <row r="82" spans="2:15" x14ac:dyDescent="0.25">
      <c r="B82" s="114" t="s">
        <v>81</v>
      </c>
      <c r="C82" s="115">
        <v>34656</v>
      </c>
      <c r="D82" s="116">
        <v>8.2222152827655215E-2</v>
      </c>
      <c r="E82" s="115">
        <v>0</v>
      </c>
      <c r="F82" s="116">
        <f t="shared" si="14"/>
        <v>-1</v>
      </c>
      <c r="G82" s="115">
        <v>860</v>
      </c>
      <c r="H82" s="116" t="str">
        <f t="shared" si="14"/>
        <v>-</v>
      </c>
      <c r="I82" s="115">
        <v>11682</v>
      </c>
      <c r="J82" s="116">
        <f t="shared" si="14"/>
        <v>12.583720930232559</v>
      </c>
      <c r="K82" s="115">
        <v>16830</v>
      </c>
      <c r="L82" s="116">
        <f t="shared" si="15"/>
        <v>0.44067796610169485</v>
      </c>
      <c r="M82" s="115">
        <v>18509</v>
      </c>
      <c r="N82" s="116">
        <f t="shared" si="16"/>
        <v>9.9762329174093889E-2</v>
      </c>
      <c r="O82" s="116">
        <f t="shared" si="18"/>
        <v>-0.46592220683287167</v>
      </c>
    </row>
    <row r="83" spans="2:15" x14ac:dyDescent="0.25">
      <c r="B83" s="114" t="s">
        <v>83</v>
      </c>
      <c r="C83" s="115">
        <v>37688</v>
      </c>
      <c r="D83" s="116">
        <v>-6.2347614071752044E-2</v>
      </c>
      <c r="E83" s="115">
        <v>0</v>
      </c>
      <c r="F83" s="116">
        <f t="shared" si="14"/>
        <v>-1</v>
      </c>
      <c r="G83" s="115">
        <v>3718</v>
      </c>
      <c r="H83" s="116" t="str">
        <f t="shared" si="14"/>
        <v>-</v>
      </c>
      <c r="I83" s="115">
        <v>15593</v>
      </c>
      <c r="J83" s="116">
        <f t="shared" si="14"/>
        <v>3.1939214631522326</v>
      </c>
      <c r="K83" s="115">
        <v>21629</v>
      </c>
      <c r="L83" s="116">
        <f t="shared" si="15"/>
        <v>0.38709677419354849</v>
      </c>
      <c r="M83" s="115">
        <v>25609</v>
      </c>
      <c r="N83" s="116">
        <f t="shared" si="16"/>
        <v>0.18401220583475886</v>
      </c>
      <c r="O83" s="116">
        <f t="shared" si="18"/>
        <v>-0.32049989386542133</v>
      </c>
    </row>
    <row r="84" spans="2:15" x14ac:dyDescent="0.25">
      <c r="B84" s="114" t="s">
        <v>85</v>
      </c>
      <c r="C84" s="115">
        <v>47626</v>
      </c>
      <c r="D84" s="116">
        <v>-7.9779731426915301E-2</v>
      </c>
      <c r="E84" s="115">
        <v>1520</v>
      </c>
      <c r="F84" s="116">
        <f t="shared" si="14"/>
        <v>-0.96808465963969259</v>
      </c>
      <c r="G84" s="115">
        <v>8913</v>
      </c>
      <c r="H84" s="116">
        <f t="shared" si="14"/>
        <v>4.8638157894736844</v>
      </c>
      <c r="I84" s="115">
        <v>20831</v>
      </c>
      <c r="J84" s="116">
        <f t="shared" si="14"/>
        <v>1.3371479860877371</v>
      </c>
      <c r="K84" s="115">
        <v>23977</v>
      </c>
      <c r="L84" s="116">
        <f t="shared" si="15"/>
        <v>0.15102491479045654</v>
      </c>
      <c r="M84" s="115">
        <v>26931</v>
      </c>
      <c r="N84" s="116">
        <f t="shared" si="16"/>
        <v>0.12320140134295365</v>
      </c>
      <c r="O84" s="116">
        <f t="shared" si="18"/>
        <v>-0.4345315583924747</v>
      </c>
    </row>
    <row r="85" spans="2:15" x14ac:dyDescent="0.25">
      <c r="B85" s="114" t="s">
        <v>87</v>
      </c>
      <c r="C85" s="115">
        <v>41425</v>
      </c>
      <c r="D85" s="116">
        <v>0.17698033867484941</v>
      </c>
      <c r="E85" s="115">
        <v>24</v>
      </c>
      <c r="F85" s="116">
        <f t="shared" si="14"/>
        <v>-0.9994206397103198</v>
      </c>
      <c r="G85" s="115">
        <v>7611</v>
      </c>
      <c r="H85" s="116">
        <f t="shared" si="14"/>
        <v>316.125</v>
      </c>
      <c r="I85" s="115">
        <v>15007</v>
      </c>
      <c r="J85" s="116">
        <f t="shared" si="14"/>
        <v>0.97175141242937846</v>
      </c>
      <c r="K85" s="115">
        <v>18604</v>
      </c>
      <c r="L85" s="116">
        <f t="shared" si="15"/>
        <v>0.23968814553208495</v>
      </c>
      <c r="M85" s="115">
        <v>20837</v>
      </c>
      <c r="N85" s="116">
        <f t="shared" si="16"/>
        <v>0.12002795097828423</v>
      </c>
      <c r="O85" s="116">
        <f t="shared" si="18"/>
        <v>-0.49699456849728429</v>
      </c>
    </row>
    <row r="86" spans="2:15" x14ac:dyDescent="0.25">
      <c r="B86" s="114" t="s">
        <v>89</v>
      </c>
      <c r="C86" s="115">
        <v>38103</v>
      </c>
      <c r="D86" s="116">
        <v>-0.12253592483419307</v>
      </c>
      <c r="E86" s="115">
        <v>0</v>
      </c>
      <c r="F86" s="116">
        <f t="shared" si="14"/>
        <v>-1</v>
      </c>
      <c r="G86" s="115">
        <v>12708</v>
      </c>
      <c r="H86" s="116" t="str">
        <f t="shared" si="14"/>
        <v>-</v>
      </c>
      <c r="I86" s="115">
        <v>17361</v>
      </c>
      <c r="J86" s="116">
        <f t="shared" si="14"/>
        <v>0.36614730878186963</v>
      </c>
      <c r="K86" s="115">
        <v>18434</v>
      </c>
      <c r="L86" s="116">
        <f t="shared" si="15"/>
        <v>6.180519555325148E-2</v>
      </c>
      <c r="M86" s="115">
        <v>24325</v>
      </c>
      <c r="N86" s="116">
        <f>IFERROR(M86/K86-1,"-")</f>
        <v>0.31957252902245847</v>
      </c>
      <c r="O86" s="116">
        <f t="shared" si="18"/>
        <v>-0.36159882423956113</v>
      </c>
    </row>
    <row r="87" spans="2:15" x14ac:dyDescent="0.25">
      <c r="B87" s="114" t="s">
        <v>91</v>
      </c>
      <c r="C87" s="115">
        <v>41143</v>
      </c>
      <c r="D87" s="116">
        <v>-0.11640143461546726</v>
      </c>
      <c r="E87" s="115">
        <v>84</v>
      </c>
      <c r="F87" s="116">
        <f t="shared" si="14"/>
        <v>-0.99795834042242904</v>
      </c>
      <c r="G87" s="115">
        <v>12654</v>
      </c>
      <c r="H87" s="116">
        <f t="shared" si="14"/>
        <v>149.64285714285714</v>
      </c>
      <c r="I87" s="115">
        <v>17189</v>
      </c>
      <c r="J87" s="116">
        <f t="shared" si="14"/>
        <v>0.35838470048996363</v>
      </c>
      <c r="K87" s="115">
        <v>17075</v>
      </c>
      <c r="L87" s="116">
        <f t="shared" si="15"/>
        <v>-6.6321484670428532E-3</v>
      </c>
      <c r="M87" s="115"/>
      <c r="N87" s="116"/>
      <c r="O87" s="116"/>
    </row>
    <row r="88" spans="2:15" x14ac:dyDescent="0.25">
      <c r="B88" s="114" t="s">
        <v>93</v>
      </c>
      <c r="C88" s="115">
        <v>45336</v>
      </c>
      <c r="D88" s="116">
        <v>2.4426618461190763E-2</v>
      </c>
      <c r="E88" s="115">
        <v>120</v>
      </c>
      <c r="F88" s="116">
        <f t="shared" si="14"/>
        <v>-0.9973530968766543</v>
      </c>
      <c r="G88" s="115">
        <v>13049</v>
      </c>
      <c r="H88" s="116">
        <f t="shared" si="14"/>
        <v>107.74166666666666</v>
      </c>
      <c r="I88" s="115">
        <v>18386</v>
      </c>
      <c r="J88" s="116">
        <f t="shared" si="14"/>
        <v>0.40899685799678132</v>
      </c>
      <c r="K88" s="115">
        <v>21251</v>
      </c>
      <c r="L88" s="116">
        <f t="shared" si="15"/>
        <v>0.15582508430327424</v>
      </c>
      <c r="M88" s="115"/>
      <c r="N88" s="116"/>
      <c r="O88" s="116"/>
    </row>
    <row r="89" spans="2:15" ht="15.75" x14ac:dyDescent="0.25">
      <c r="B89" s="117" t="s">
        <v>30</v>
      </c>
      <c r="C89" s="118">
        <v>483813</v>
      </c>
      <c r="D89" s="119">
        <v>-2.4312872956365528E-2</v>
      </c>
      <c r="E89" s="118">
        <v>105446</v>
      </c>
      <c r="F89" s="119">
        <f t="shared" si="14"/>
        <v>-0.78205215651501714</v>
      </c>
      <c r="G89" s="118">
        <v>59604</v>
      </c>
      <c r="H89" s="119">
        <f t="shared" si="14"/>
        <v>-0.4347438499326669</v>
      </c>
      <c r="I89" s="118">
        <v>182544</v>
      </c>
      <c r="J89" s="119">
        <f t="shared" si="14"/>
        <v>2.0626132474330583</v>
      </c>
      <c r="K89" s="118">
        <v>221133</v>
      </c>
      <c r="L89" s="119">
        <f t="shared" si="15"/>
        <v>0.21139560872995</v>
      </c>
      <c r="M89" s="118">
        <v>220516</v>
      </c>
      <c r="N89" s="119">
        <v>0.20627765895179073</v>
      </c>
      <c r="O89" s="119">
        <v>-0.44501099830369417</v>
      </c>
    </row>
    <row r="90" spans="2:15" ht="6" customHeight="1" x14ac:dyDescent="0.25"/>
    <row r="91" spans="2:15" x14ac:dyDescent="0.25">
      <c r="B91" s="105" t="s">
        <v>55</v>
      </c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</row>
    <row r="93" spans="2:15" x14ac:dyDescent="0.25">
      <c r="C93" s="120"/>
    </row>
  </sheetData>
  <mergeCells count="32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2:O72"/>
    <mergeCell ref="C74:O74"/>
    <mergeCell ref="C75:D75"/>
    <mergeCell ref="E75:F75"/>
    <mergeCell ref="G75:H75"/>
    <mergeCell ref="I75:J75"/>
    <mergeCell ref="K75:L75"/>
    <mergeCell ref="M75:O7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27CAB-F77D-4161-9685-AAA7E2DA076B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226</v>
      </c>
      <c r="E6" s="172" t="s">
        <v>236</v>
      </c>
      <c r="F6" s="172" t="s">
        <v>228</v>
      </c>
      <c r="G6" s="172" t="s">
        <v>229</v>
      </c>
      <c r="H6" s="172" t="s">
        <v>230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3014621</v>
      </c>
      <c r="D8" s="176">
        <v>2848678</v>
      </c>
      <c r="E8" s="176">
        <v>385368</v>
      </c>
      <c r="F8" s="176">
        <v>2809781</v>
      </c>
      <c r="G8" s="176">
        <v>3055908</v>
      </c>
      <c r="H8" s="176">
        <v>3165719</v>
      </c>
      <c r="I8" s="177">
        <f>IFERROR(H8/G8-1,"-")</f>
        <v>3.5934000630909013E-2</v>
      </c>
      <c r="J8" s="177">
        <f>IFERROR(H8/D8-1,"-")</f>
        <v>0.11129408097370086</v>
      </c>
      <c r="K8" s="176">
        <f>H8-G8</f>
        <v>109811</v>
      </c>
      <c r="L8" s="176">
        <f>H8-D8</f>
        <v>317041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347190</v>
      </c>
      <c r="D9" s="158">
        <v>348745</v>
      </c>
      <c r="E9" s="158">
        <v>154044</v>
      </c>
      <c r="F9" s="158">
        <v>329359</v>
      </c>
      <c r="G9" s="158">
        <v>314595</v>
      </c>
      <c r="H9" s="158">
        <v>324649</v>
      </c>
      <c r="I9" s="159">
        <f>IFERROR(H9/G9-1,"-")</f>
        <v>3.1958549881593745E-2</v>
      </c>
      <c r="J9" s="160">
        <f t="shared" ref="J9:J20" si="0">IFERROR(H9/D9-1,"-")</f>
        <v>-6.9093463705572788E-2</v>
      </c>
      <c r="K9" s="158">
        <f t="shared" ref="K9:K19" si="1">H9-G9</f>
        <v>10054</v>
      </c>
      <c r="L9" s="158">
        <f t="shared" ref="L9:L20" si="2">H9-D9</f>
        <v>-24096</v>
      </c>
      <c r="M9" s="159">
        <f>H9/H$8</f>
        <v>0.10255142670590789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0.37031650629762147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0.79657291124070073</v>
      </c>
      <c r="N11" s="79"/>
    </row>
    <row r="12" spans="1:14" x14ac:dyDescent="0.25">
      <c r="A12" s="1"/>
      <c r="B12" s="157" t="s">
        <v>107</v>
      </c>
      <c r="C12" s="158">
        <v>2667431</v>
      </c>
      <c r="D12" s="158">
        <v>2499933</v>
      </c>
      <c r="E12" s="158">
        <v>231324</v>
      </c>
      <c r="F12" s="158">
        <v>2480422</v>
      </c>
      <c r="G12" s="158">
        <v>2741313</v>
      </c>
      <c r="H12" s="158">
        <v>2841070</v>
      </c>
      <c r="I12" s="159">
        <f>IFERROR(H12/G12-1,"-")</f>
        <v>3.6390226143457438E-2</v>
      </c>
      <c r="J12" s="160">
        <f t="shared" si="0"/>
        <v>0.13645845708664983</v>
      </c>
      <c r="K12" s="158">
        <f t="shared" si="1"/>
        <v>99757</v>
      </c>
      <c r="L12" s="158">
        <f t="shared" si="2"/>
        <v>341137</v>
      </c>
      <c r="M12" s="159">
        <f>H12/H$8</f>
        <v>0.89744857329409211</v>
      </c>
      <c r="N12" s="79"/>
    </row>
    <row r="13" spans="1:14" s="56" customFormat="1" x14ac:dyDescent="0.25">
      <c r="A13" s="161"/>
      <c r="B13" s="162" t="s">
        <v>110</v>
      </c>
      <c r="C13" s="163">
        <v>1210964</v>
      </c>
      <c r="D13" s="163">
        <v>1158077</v>
      </c>
      <c r="E13" s="163">
        <v>83174</v>
      </c>
      <c r="F13" s="163">
        <v>1232885</v>
      </c>
      <c r="G13" s="163">
        <v>1325573</v>
      </c>
      <c r="H13" s="163">
        <v>1342475</v>
      </c>
      <c r="I13" s="164">
        <f t="shared" ref="I13:I20" si="3">IFERROR(H13/G13-1,"-")</f>
        <v>1.2750712333458925E-2</v>
      </c>
      <c r="J13" s="165">
        <f t="shared" si="0"/>
        <v>0.15922775428576852</v>
      </c>
      <c r="K13" s="163">
        <f t="shared" si="1"/>
        <v>16902</v>
      </c>
      <c r="L13" s="163">
        <f t="shared" si="2"/>
        <v>184398</v>
      </c>
      <c r="M13" s="164">
        <f t="shared" ref="M13:M20" si="4">H13/H$8</f>
        <v>0.42406638112858408</v>
      </c>
      <c r="N13" s="166"/>
    </row>
    <row r="14" spans="1:14" s="56" customFormat="1" x14ac:dyDescent="0.25">
      <c r="A14" s="161"/>
      <c r="B14" s="162" t="s">
        <v>113</v>
      </c>
      <c r="C14" s="163">
        <v>454044</v>
      </c>
      <c r="D14" s="163">
        <v>360471</v>
      </c>
      <c r="E14" s="163">
        <v>10444</v>
      </c>
      <c r="F14" s="163">
        <v>256441</v>
      </c>
      <c r="G14" s="163">
        <v>302013</v>
      </c>
      <c r="H14" s="163">
        <v>324116</v>
      </c>
      <c r="I14" s="164">
        <f t="shared" si="3"/>
        <v>7.3185591348716716E-2</v>
      </c>
      <c r="J14" s="165">
        <f t="shared" si="0"/>
        <v>-0.10085416025144878</v>
      </c>
      <c r="K14" s="163">
        <f t="shared" si="1"/>
        <v>22103</v>
      </c>
      <c r="L14" s="163">
        <f t="shared" si="2"/>
        <v>-36355</v>
      </c>
      <c r="M14" s="164">
        <f t="shared" si="4"/>
        <v>0.1023830605306409</v>
      </c>
      <c r="N14" s="166"/>
    </row>
    <row r="15" spans="1:14" x14ac:dyDescent="0.25">
      <c r="A15" s="161"/>
      <c r="B15" s="162" t="s">
        <v>116</v>
      </c>
      <c r="C15" s="163">
        <v>106012</v>
      </c>
      <c r="D15" s="163">
        <v>102739</v>
      </c>
      <c r="E15" s="163">
        <v>35919</v>
      </c>
      <c r="F15" s="163">
        <v>129560</v>
      </c>
      <c r="G15" s="163">
        <v>162308</v>
      </c>
      <c r="H15" s="163">
        <v>162996</v>
      </c>
      <c r="I15" s="164">
        <f t="shared" si="3"/>
        <v>4.2388545234985919E-3</v>
      </c>
      <c r="J15" s="165">
        <f t="shared" si="0"/>
        <v>0.58650561130631984</v>
      </c>
      <c r="K15" s="163">
        <f t="shared" si="1"/>
        <v>688</v>
      </c>
      <c r="L15" s="163">
        <f t="shared" si="2"/>
        <v>60257</v>
      </c>
      <c r="M15" s="164">
        <f t="shared" si="4"/>
        <v>5.1487829463069845E-2</v>
      </c>
      <c r="N15" s="79"/>
    </row>
    <row r="16" spans="1:14" x14ac:dyDescent="0.25">
      <c r="A16" s="161"/>
      <c r="B16" s="162" t="s">
        <v>123</v>
      </c>
      <c r="C16" s="163">
        <v>109159</v>
      </c>
      <c r="D16" s="163">
        <v>97778</v>
      </c>
      <c r="E16" s="163">
        <v>2609</v>
      </c>
      <c r="F16" s="163">
        <v>100406</v>
      </c>
      <c r="G16" s="163">
        <v>126881</v>
      </c>
      <c r="H16" s="163">
        <v>137384</v>
      </c>
      <c r="I16" s="164">
        <f t="shared" si="3"/>
        <v>8.2778351368605119E-2</v>
      </c>
      <c r="J16" s="165">
        <f t="shared" si="0"/>
        <v>0.40506044304444755</v>
      </c>
      <c r="K16" s="163">
        <f t="shared" si="1"/>
        <v>10503</v>
      </c>
      <c r="L16" s="163">
        <f t="shared" si="2"/>
        <v>39606</v>
      </c>
      <c r="M16" s="164">
        <f t="shared" si="4"/>
        <v>4.3397408298083313E-2</v>
      </c>
      <c r="N16" s="79"/>
    </row>
    <row r="17" spans="1:14" x14ac:dyDescent="0.25">
      <c r="A17" s="161"/>
      <c r="B17" s="162" t="s">
        <v>119</v>
      </c>
      <c r="C17" s="163">
        <v>90449</v>
      </c>
      <c r="D17" s="163">
        <v>81111</v>
      </c>
      <c r="E17" s="163">
        <v>28253</v>
      </c>
      <c r="F17" s="163">
        <v>88293</v>
      </c>
      <c r="G17" s="163">
        <v>101995</v>
      </c>
      <c r="H17" s="163">
        <v>105772</v>
      </c>
      <c r="I17" s="164">
        <f t="shared" si="3"/>
        <v>3.7031227020932311E-2</v>
      </c>
      <c r="J17" s="165">
        <f t="shared" si="0"/>
        <v>0.30404014252074307</v>
      </c>
      <c r="K17" s="163">
        <f t="shared" si="1"/>
        <v>3777</v>
      </c>
      <c r="L17" s="163">
        <f t="shared" si="2"/>
        <v>24661</v>
      </c>
      <c r="M17" s="164">
        <f t="shared" si="4"/>
        <v>3.3411683096320297E-2</v>
      </c>
      <c r="N17" s="79"/>
    </row>
    <row r="18" spans="1:14" x14ac:dyDescent="0.25">
      <c r="A18" s="161"/>
      <c r="B18" s="162" t="s">
        <v>128</v>
      </c>
      <c r="C18" s="163">
        <v>38115</v>
      </c>
      <c r="D18" s="163">
        <v>40520</v>
      </c>
      <c r="E18" s="163">
        <v>289</v>
      </c>
      <c r="F18" s="163">
        <v>45582</v>
      </c>
      <c r="G18" s="163">
        <v>33793</v>
      </c>
      <c r="H18" s="163">
        <v>33913</v>
      </c>
      <c r="I18" s="164">
        <f t="shared" si="3"/>
        <v>3.5510312786670717E-3</v>
      </c>
      <c r="J18" s="165">
        <f t="shared" si="0"/>
        <v>-0.16305528134254688</v>
      </c>
      <c r="K18" s="163">
        <f t="shared" si="1"/>
        <v>120</v>
      </c>
      <c r="L18" s="163">
        <f t="shared" si="2"/>
        <v>-6607</v>
      </c>
      <c r="M18" s="164">
        <f t="shared" si="4"/>
        <v>1.0712574299866792E-2</v>
      </c>
      <c r="N18" s="79"/>
    </row>
    <row r="19" spans="1:14" x14ac:dyDescent="0.25">
      <c r="A19" s="161" t="s">
        <v>144</v>
      </c>
      <c r="B19" s="162" t="s">
        <v>131</v>
      </c>
      <c r="C19" s="163">
        <v>62961</v>
      </c>
      <c r="D19" s="163">
        <v>59957</v>
      </c>
      <c r="E19" s="163">
        <v>3908</v>
      </c>
      <c r="F19" s="163">
        <v>31890</v>
      </c>
      <c r="G19" s="163">
        <v>33236</v>
      </c>
      <c r="H19" s="163">
        <v>32445</v>
      </c>
      <c r="I19" s="164">
        <f t="shared" si="3"/>
        <v>-2.379949452401009E-2</v>
      </c>
      <c r="J19" s="165">
        <f t="shared" si="0"/>
        <v>-0.45886218456560535</v>
      </c>
      <c r="K19" s="163">
        <f t="shared" si="1"/>
        <v>-791</v>
      </c>
      <c r="L19" s="163">
        <f t="shared" si="2"/>
        <v>-27512</v>
      </c>
      <c r="M19" s="164">
        <f t="shared" si="4"/>
        <v>1.0248856578868813E-2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595727</v>
      </c>
      <c r="D20" s="169">
        <f t="shared" si="5"/>
        <v>599280</v>
      </c>
      <c r="E20" s="169">
        <f t="shared" si="5"/>
        <v>66728</v>
      </c>
      <c r="F20" s="169">
        <f t="shared" si="5"/>
        <v>595365</v>
      </c>
      <c r="G20" s="169">
        <f t="shared" si="5"/>
        <v>655514</v>
      </c>
      <c r="H20" s="169">
        <f t="shared" si="5"/>
        <v>701969</v>
      </c>
      <c r="I20" s="170">
        <f t="shared" si="3"/>
        <v>7.0868051635815554E-2</v>
      </c>
      <c r="J20" s="171">
        <f t="shared" si="0"/>
        <v>0.171353958083033</v>
      </c>
      <c r="K20" s="169">
        <f>H20-G20</f>
        <v>46455</v>
      </c>
      <c r="L20" s="169">
        <f t="shared" si="2"/>
        <v>102689</v>
      </c>
      <c r="M20" s="170">
        <f t="shared" si="4"/>
        <v>0.22174077989865809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1182091</v>
      </c>
      <c r="D22" s="176">
        <v>1159119</v>
      </c>
      <c r="E22" s="176">
        <v>137871</v>
      </c>
      <c r="F22" s="176">
        <v>1125132</v>
      </c>
      <c r="G22" s="176">
        <v>1207802</v>
      </c>
      <c r="H22" s="176">
        <v>1223794</v>
      </c>
      <c r="I22" s="177">
        <f>IFERROR(H22/G22-1,"-")</f>
        <v>1.3240580823677961E-2</v>
      </c>
      <c r="J22" s="177">
        <f>IFERROR(H22/D22-1,"-")</f>
        <v>5.5796686966566922E-2</v>
      </c>
      <c r="K22" s="176">
        <f>H22-G22</f>
        <v>15992</v>
      </c>
      <c r="L22" s="176">
        <f>H22-D22</f>
        <v>64675</v>
      </c>
      <c r="M22" s="177">
        <f>H22/H$8</f>
        <v>0.38657695139713916</v>
      </c>
      <c r="N22" s="79"/>
    </row>
    <row r="23" spans="1:14" x14ac:dyDescent="0.25">
      <c r="A23" s="161" t="s">
        <v>96</v>
      </c>
      <c r="B23" s="157" t="s">
        <v>97</v>
      </c>
      <c r="C23" s="158">
        <v>76444</v>
      </c>
      <c r="D23" s="158">
        <v>76048</v>
      </c>
      <c r="E23" s="158">
        <v>41506</v>
      </c>
      <c r="F23" s="158">
        <v>58177</v>
      </c>
      <c r="G23" s="158">
        <v>58380</v>
      </c>
      <c r="H23" s="158">
        <v>51466</v>
      </c>
      <c r="I23" s="159">
        <f>IFERROR(H23/G23-1,"-")</f>
        <v>-0.11843096951010623</v>
      </c>
      <c r="J23" s="160">
        <f t="shared" ref="J23:J34" si="6">IFERROR(H23/D23-1,"-")</f>
        <v>-0.32324321481169782</v>
      </c>
      <c r="K23" s="158">
        <f t="shared" ref="K23:K33" si="7">H23-G23</f>
        <v>-6914</v>
      </c>
      <c r="L23" s="158">
        <f t="shared" ref="L23:L34" si="8">H23-D23</f>
        <v>-24582</v>
      </c>
      <c r="M23" s="159">
        <f>H23/H$8</f>
        <v>1.6257286259456383E-2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6.1949907746076012E-2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0.1442402184148372</v>
      </c>
      <c r="N25" s="79"/>
    </row>
    <row r="26" spans="1:14" x14ac:dyDescent="0.25">
      <c r="A26" s="161"/>
      <c r="B26" s="157" t="s">
        <v>107</v>
      </c>
      <c r="C26" s="158">
        <v>1105647</v>
      </c>
      <c r="D26" s="158">
        <v>1083071</v>
      </c>
      <c r="E26" s="158">
        <v>96365</v>
      </c>
      <c r="F26" s="158">
        <v>1066955</v>
      </c>
      <c r="G26" s="158">
        <v>1149422</v>
      </c>
      <c r="H26" s="158">
        <v>1172328</v>
      </c>
      <c r="I26" s="159">
        <f>IFERROR(H26/G26-1,"-")</f>
        <v>1.9928276994872096E-2</v>
      </c>
      <c r="J26" s="160">
        <f t="shared" si="6"/>
        <v>8.2411033071700723E-2</v>
      </c>
      <c r="K26" s="158">
        <f t="shared" si="7"/>
        <v>22906</v>
      </c>
      <c r="L26" s="158">
        <f t="shared" si="8"/>
        <v>89257</v>
      </c>
      <c r="M26" s="159">
        <f>H26/H$8</f>
        <v>0.37031966513768277</v>
      </c>
      <c r="N26" s="79"/>
    </row>
    <row r="27" spans="1:14" s="56" customFormat="1" x14ac:dyDescent="0.25">
      <c r="A27" s="161"/>
      <c r="B27" s="162" t="s">
        <v>110</v>
      </c>
      <c r="C27" s="163">
        <v>532888</v>
      </c>
      <c r="D27" s="163">
        <v>521682</v>
      </c>
      <c r="E27" s="163">
        <v>35708</v>
      </c>
      <c r="F27" s="163">
        <v>572438</v>
      </c>
      <c r="G27" s="163">
        <v>604663</v>
      </c>
      <c r="H27" s="163">
        <v>615103</v>
      </c>
      <c r="I27" s="164">
        <f t="shared" ref="I27:I34" si="9">IFERROR(H27/G27-1,"-")</f>
        <v>1.7265815834605291E-2</v>
      </c>
      <c r="J27" s="165">
        <f t="shared" si="6"/>
        <v>0.17907652554621389</v>
      </c>
      <c r="K27" s="163">
        <f t="shared" si="7"/>
        <v>10440</v>
      </c>
      <c r="L27" s="163">
        <f t="shared" si="8"/>
        <v>93421</v>
      </c>
      <c r="M27" s="164">
        <f t="shared" ref="M27:M34" si="10">H27/H$8</f>
        <v>0.19430119982222049</v>
      </c>
      <c r="N27" s="166"/>
    </row>
    <row r="28" spans="1:14" s="56" customFormat="1" x14ac:dyDescent="0.25">
      <c r="A28" s="161"/>
      <c r="B28" s="162" t="s">
        <v>113</v>
      </c>
      <c r="C28" s="163">
        <v>185111</v>
      </c>
      <c r="D28" s="163">
        <v>161015</v>
      </c>
      <c r="E28" s="163">
        <v>4111</v>
      </c>
      <c r="F28" s="163">
        <v>119919</v>
      </c>
      <c r="G28" s="163">
        <v>130638</v>
      </c>
      <c r="H28" s="163">
        <v>135499</v>
      </c>
      <c r="I28" s="164">
        <f t="shared" si="9"/>
        <v>3.7209693963471624E-2</v>
      </c>
      <c r="J28" s="165">
        <f t="shared" si="6"/>
        <v>-0.15846970779119962</v>
      </c>
      <c r="K28" s="163">
        <f t="shared" si="7"/>
        <v>4861</v>
      </c>
      <c r="L28" s="163">
        <f t="shared" si="8"/>
        <v>-25516</v>
      </c>
      <c r="M28" s="164">
        <f t="shared" si="10"/>
        <v>4.2801966946529366E-2</v>
      </c>
      <c r="N28" s="166"/>
    </row>
    <row r="29" spans="1:14" x14ac:dyDescent="0.25">
      <c r="A29" s="161"/>
      <c r="B29" s="162" t="s">
        <v>116</v>
      </c>
      <c r="C29" s="163">
        <v>37397</v>
      </c>
      <c r="D29" s="163">
        <v>36634</v>
      </c>
      <c r="E29" s="163">
        <v>14907</v>
      </c>
      <c r="F29" s="163">
        <v>43770</v>
      </c>
      <c r="G29" s="163">
        <v>54486</v>
      </c>
      <c r="H29" s="163">
        <v>37926</v>
      </c>
      <c r="I29" s="164">
        <f t="shared" si="9"/>
        <v>-0.30393128510075984</v>
      </c>
      <c r="J29" s="165">
        <f t="shared" si="6"/>
        <v>3.5267784025768467E-2</v>
      </c>
      <c r="K29" s="163">
        <f t="shared" si="7"/>
        <v>-16560</v>
      </c>
      <c r="L29" s="163">
        <f t="shared" si="8"/>
        <v>1292</v>
      </c>
      <c r="M29" s="164">
        <f t="shared" si="10"/>
        <v>1.1980216816464127E-2</v>
      </c>
      <c r="N29" s="79"/>
    </row>
    <row r="30" spans="1:14" x14ac:dyDescent="0.25">
      <c r="A30" s="161"/>
      <c r="B30" s="162" t="s">
        <v>123</v>
      </c>
      <c r="C30" s="163">
        <v>47542</v>
      </c>
      <c r="D30" s="163">
        <v>48095</v>
      </c>
      <c r="E30" s="163">
        <v>873</v>
      </c>
      <c r="F30" s="163">
        <v>45028</v>
      </c>
      <c r="G30" s="163">
        <v>51497</v>
      </c>
      <c r="H30" s="163">
        <v>54475</v>
      </c>
      <c r="I30" s="164">
        <f t="shared" si="9"/>
        <v>5.7828611375419836E-2</v>
      </c>
      <c r="J30" s="165">
        <f t="shared" si="6"/>
        <v>0.13265412205010918</v>
      </c>
      <c r="K30" s="163">
        <f t="shared" si="7"/>
        <v>2978</v>
      </c>
      <c r="L30" s="163">
        <f t="shared" si="8"/>
        <v>6380</v>
      </c>
      <c r="M30" s="164">
        <f t="shared" si="10"/>
        <v>1.7207781233899787E-2</v>
      </c>
      <c r="N30" s="79"/>
    </row>
    <row r="31" spans="1:14" x14ac:dyDescent="0.25">
      <c r="A31" s="161"/>
      <c r="B31" s="162" t="s">
        <v>119</v>
      </c>
      <c r="C31" s="163">
        <v>46949</v>
      </c>
      <c r="D31" s="163">
        <v>40651</v>
      </c>
      <c r="E31" s="163">
        <v>15055</v>
      </c>
      <c r="F31" s="163">
        <v>49340</v>
      </c>
      <c r="G31" s="163">
        <v>53334</v>
      </c>
      <c r="H31" s="163">
        <v>56505</v>
      </c>
      <c r="I31" s="164">
        <f t="shared" si="9"/>
        <v>5.9455506806164848E-2</v>
      </c>
      <c r="J31" s="165">
        <f t="shared" si="6"/>
        <v>0.39000270596049291</v>
      </c>
      <c r="K31" s="163">
        <f t="shared" si="7"/>
        <v>3171</v>
      </c>
      <c r="L31" s="163">
        <f t="shared" si="8"/>
        <v>15854</v>
      </c>
      <c r="M31" s="164">
        <f t="shared" si="10"/>
        <v>1.7849025766342497E-2</v>
      </c>
      <c r="N31" s="79"/>
    </row>
    <row r="32" spans="1:14" x14ac:dyDescent="0.25">
      <c r="A32" s="161"/>
      <c r="B32" s="162" t="s">
        <v>128</v>
      </c>
      <c r="C32" s="163">
        <v>13660</v>
      </c>
      <c r="D32" s="163">
        <v>16600</v>
      </c>
      <c r="E32" s="163">
        <v>76</v>
      </c>
      <c r="F32" s="163">
        <v>16522</v>
      </c>
      <c r="G32" s="163">
        <v>13495</v>
      </c>
      <c r="H32" s="163">
        <v>14121</v>
      </c>
      <c r="I32" s="164">
        <f t="shared" si="9"/>
        <v>4.6387550944794409E-2</v>
      </c>
      <c r="J32" s="165">
        <f t="shared" si="6"/>
        <v>-0.14933734939759036</v>
      </c>
      <c r="K32" s="163">
        <f t="shared" si="7"/>
        <v>626</v>
      </c>
      <c r="L32" s="163">
        <f t="shared" si="8"/>
        <v>-2479</v>
      </c>
      <c r="M32" s="164">
        <f t="shared" si="10"/>
        <v>4.4605980505534448E-3</v>
      </c>
      <c r="N32" s="79"/>
    </row>
    <row r="33" spans="1:14" x14ac:dyDescent="0.25">
      <c r="A33" s="161" t="s">
        <v>144</v>
      </c>
      <c r="B33" s="162" t="s">
        <v>131</v>
      </c>
      <c r="C33" s="163">
        <v>17827</v>
      </c>
      <c r="D33" s="163">
        <v>21791</v>
      </c>
      <c r="E33" s="163">
        <v>932</v>
      </c>
      <c r="F33" s="163">
        <v>12360</v>
      </c>
      <c r="G33" s="163">
        <v>12009</v>
      </c>
      <c r="H33" s="163">
        <v>13301</v>
      </c>
      <c r="I33" s="164">
        <f t="shared" si="9"/>
        <v>0.10758597718377882</v>
      </c>
      <c r="J33" s="165">
        <f t="shared" si="6"/>
        <v>-0.38961038961038963</v>
      </c>
      <c r="K33" s="163">
        <f t="shared" si="7"/>
        <v>1292</v>
      </c>
      <c r="L33" s="163">
        <f t="shared" si="8"/>
        <v>-8490</v>
      </c>
      <c r="M33" s="164">
        <f t="shared" si="10"/>
        <v>4.2015731655273255E-3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224273</v>
      </c>
      <c r="D34" s="169">
        <f t="shared" si="11"/>
        <v>236603</v>
      </c>
      <c r="E34" s="169">
        <f t="shared" si="11"/>
        <v>24703</v>
      </c>
      <c r="F34" s="169">
        <f t="shared" si="11"/>
        <v>207578</v>
      </c>
      <c r="G34" s="169">
        <f t="shared" si="11"/>
        <v>229300</v>
      </c>
      <c r="H34" s="169">
        <f t="shared" si="11"/>
        <v>245398</v>
      </c>
      <c r="I34" s="170">
        <f t="shared" si="9"/>
        <v>7.0204971652856552E-2</v>
      </c>
      <c r="J34" s="171">
        <f t="shared" si="6"/>
        <v>3.7171971614899268E-2</v>
      </c>
      <c r="K34" s="169">
        <f>H34-G34</f>
        <v>16098</v>
      </c>
      <c r="L34" s="169">
        <f t="shared" si="8"/>
        <v>8795</v>
      </c>
      <c r="M34" s="170">
        <f t="shared" si="10"/>
        <v>7.751730333614576E-2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897627</v>
      </c>
      <c r="D36" s="176">
        <v>827986</v>
      </c>
      <c r="E36" s="176">
        <v>101639</v>
      </c>
      <c r="F36" s="176">
        <v>801936</v>
      </c>
      <c r="G36" s="176">
        <v>863416</v>
      </c>
      <c r="H36" s="176">
        <v>870321</v>
      </c>
      <c r="I36" s="177">
        <f>IFERROR(H36/G36-1,"-")</f>
        <v>7.997303733078942E-3</v>
      </c>
      <c r="J36" s="177">
        <f>IFERROR(H36/D36-1,"-")</f>
        <v>5.1130091571596648E-2</v>
      </c>
      <c r="K36" s="176">
        <f>H36-G36</f>
        <v>6905</v>
      </c>
      <c r="L36" s="176">
        <f>H36-D36</f>
        <v>42335</v>
      </c>
      <c r="M36" s="177">
        <f>H36/H$8</f>
        <v>0.27492048409855707</v>
      </c>
      <c r="N36" s="79"/>
    </row>
    <row r="37" spans="1:14" x14ac:dyDescent="0.25">
      <c r="A37" s="161" t="s">
        <v>96</v>
      </c>
      <c r="B37" s="157" t="s">
        <v>97</v>
      </c>
      <c r="C37" s="158">
        <v>51894</v>
      </c>
      <c r="D37" s="158">
        <v>50417</v>
      </c>
      <c r="E37" s="158">
        <v>28673</v>
      </c>
      <c r="F37" s="158">
        <v>38548</v>
      </c>
      <c r="G37" s="158">
        <v>44421</v>
      </c>
      <c r="H37" s="158">
        <v>43620</v>
      </c>
      <c r="I37" s="159">
        <f>IFERROR(H37/G37-1,"-")</f>
        <v>-1.8032011886270016E-2</v>
      </c>
      <c r="J37" s="160">
        <f t="shared" ref="J37:J48" si="12">IFERROR(H37/D37-1,"-")</f>
        <v>-0.13481563758256143</v>
      </c>
      <c r="K37" s="158">
        <f t="shared" ref="K37:K47" si="13">H37-G37</f>
        <v>-801</v>
      </c>
      <c r="L37" s="158">
        <f t="shared" ref="L37:L48" si="14">H37-D37</f>
        <v>-6797</v>
      </c>
      <c r="M37" s="159">
        <f>H37/H$8</f>
        <v>1.3778860347365007E-2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6.7832931476230207E-2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8.4555514876715213E-2</v>
      </c>
      <c r="N39" s="79"/>
    </row>
    <row r="40" spans="1:14" x14ac:dyDescent="0.25">
      <c r="A40" s="161"/>
      <c r="B40" s="157" t="s">
        <v>107</v>
      </c>
      <c r="C40" s="158">
        <v>845733</v>
      </c>
      <c r="D40" s="158">
        <v>777569</v>
      </c>
      <c r="E40" s="158">
        <v>72966</v>
      </c>
      <c r="F40" s="158">
        <v>763388</v>
      </c>
      <c r="G40" s="158">
        <v>818995</v>
      </c>
      <c r="H40" s="158">
        <v>826701</v>
      </c>
      <c r="I40" s="159">
        <f>IFERROR(H40/G40-1,"-")</f>
        <v>9.4090928516046279E-3</v>
      </c>
      <c r="J40" s="160">
        <f t="shared" si="12"/>
        <v>6.318667539472389E-2</v>
      </c>
      <c r="K40" s="158">
        <f t="shared" si="13"/>
        <v>7706</v>
      </c>
      <c r="L40" s="158">
        <f t="shared" si="14"/>
        <v>49132</v>
      </c>
      <c r="M40" s="159">
        <f>H40/H$8</f>
        <v>0.26114162375119204</v>
      </c>
      <c r="N40" s="79"/>
    </row>
    <row r="41" spans="1:14" s="56" customFormat="1" x14ac:dyDescent="0.25">
      <c r="A41" s="161"/>
      <c r="B41" s="162" t="s">
        <v>110</v>
      </c>
      <c r="C41" s="163">
        <v>443147</v>
      </c>
      <c r="D41" s="163">
        <v>432642</v>
      </c>
      <c r="E41" s="163">
        <v>32753</v>
      </c>
      <c r="F41" s="163">
        <v>411383</v>
      </c>
      <c r="G41" s="163">
        <v>438839</v>
      </c>
      <c r="H41" s="163">
        <v>440688</v>
      </c>
      <c r="I41" s="164">
        <f t="shared" ref="I41:I48" si="15">IFERROR(H41/G41-1,"-")</f>
        <v>4.2133903322174593E-3</v>
      </c>
      <c r="J41" s="165">
        <f t="shared" si="12"/>
        <v>1.8597362253317984E-2</v>
      </c>
      <c r="K41" s="163">
        <f t="shared" si="13"/>
        <v>1849</v>
      </c>
      <c r="L41" s="163">
        <f t="shared" si="14"/>
        <v>8046</v>
      </c>
      <c r="M41" s="164">
        <f t="shared" ref="M41:M48" si="16">H41/H$8</f>
        <v>0.13920629089315886</v>
      </c>
      <c r="N41" s="166"/>
    </row>
    <row r="42" spans="1:14" s="56" customFormat="1" x14ac:dyDescent="0.25">
      <c r="A42" s="161"/>
      <c r="B42" s="162" t="s">
        <v>113</v>
      </c>
      <c r="C42" s="163">
        <v>55950</v>
      </c>
      <c r="D42" s="163">
        <v>35739</v>
      </c>
      <c r="E42" s="163">
        <v>1419</v>
      </c>
      <c r="F42" s="163">
        <v>22674</v>
      </c>
      <c r="G42" s="163">
        <v>29023</v>
      </c>
      <c r="H42" s="163">
        <v>30463</v>
      </c>
      <c r="I42" s="164">
        <f t="shared" si="15"/>
        <v>4.9615821934327897E-2</v>
      </c>
      <c r="J42" s="165">
        <f t="shared" si="12"/>
        <v>-0.14762584291670167</v>
      </c>
      <c r="K42" s="163">
        <f t="shared" si="13"/>
        <v>1440</v>
      </c>
      <c r="L42" s="163">
        <f t="shared" si="14"/>
        <v>-5276</v>
      </c>
      <c r="M42" s="164">
        <f t="shared" si="16"/>
        <v>9.6227744787203157E-3</v>
      </c>
      <c r="N42" s="166"/>
    </row>
    <row r="43" spans="1:14" x14ac:dyDescent="0.25">
      <c r="A43" s="161"/>
      <c r="B43" s="162" t="s">
        <v>116</v>
      </c>
      <c r="C43" s="163">
        <v>15598</v>
      </c>
      <c r="D43" s="163">
        <v>13638</v>
      </c>
      <c r="E43" s="163">
        <v>7424</v>
      </c>
      <c r="F43" s="163">
        <v>19469</v>
      </c>
      <c r="G43" s="163">
        <v>23246</v>
      </c>
      <c r="H43" s="163">
        <v>21587</v>
      </c>
      <c r="I43" s="164">
        <f t="shared" si="15"/>
        <v>-7.1367116923341634E-2</v>
      </c>
      <c r="J43" s="165">
        <f t="shared" si="12"/>
        <v>0.58285672385980347</v>
      </c>
      <c r="K43" s="163">
        <f t="shared" si="13"/>
        <v>-1659</v>
      </c>
      <c r="L43" s="163">
        <f t="shared" si="14"/>
        <v>7949</v>
      </c>
      <c r="M43" s="164">
        <f t="shared" si="16"/>
        <v>6.8189880403156438E-3</v>
      </c>
      <c r="N43" s="79"/>
    </row>
    <row r="44" spans="1:14" x14ac:dyDescent="0.25">
      <c r="A44" s="161"/>
      <c r="B44" s="162" t="s">
        <v>123</v>
      </c>
      <c r="C44" s="163">
        <v>44286</v>
      </c>
      <c r="D44" s="163">
        <v>36996</v>
      </c>
      <c r="E44" s="163">
        <v>1075</v>
      </c>
      <c r="F44" s="163">
        <v>37257</v>
      </c>
      <c r="G44" s="163">
        <v>47048</v>
      </c>
      <c r="H44" s="163">
        <v>49338</v>
      </c>
      <c r="I44" s="164">
        <f t="shared" si="15"/>
        <v>4.8673694949838531E-2</v>
      </c>
      <c r="J44" s="165">
        <f t="shared" si="12"/>
        <v>0.33360363282517036</v>
      </c>
      <c r="K44" s="163">
        <f t="shared" si="13"/>
        <v>2290</v>
      </c>
      <c r="L44" s="163">
        <f t="shared" si="14"/>
        <v>12342</v>
      </c>
      <c r="M44" s="164">
        <f t="shared" si="16"/>
        <v>1.5585085094412992E-2</v>
      </c>
      <c r="N44" s="79"/>
    </row>
    <row r="45" spans="1:14" x14ac:dyDescent="0.25">
      <c r="A45" s="161"/>
      <c r="B45" s="162" t="s">
        <v>119</v>
      </c>
      <c r="C45" s="163">
        <v>28382</v>
      </c>
      <c r="D45" s="163">
        <v>30757</v>
      </c>
      <c r="E45" s="163">
        <v>8123</v>
      </c>
      <c r="F45" s="163">
        <v>28129</v>
      </c>
      <c r="G45" s="163">
        <v>34381</v>
      </c>
      <c r="H45" s="163">
        <v>32149</v>
      </c>
      <c r="I45" s="164">
        <f t="shared" si="15"/>
        <v>-6.4919577673715145E-2</v>
      </c>
      <c r="J45" s="165">
        <f t="shared" si="12"/>
        <v>4.5257990051045249E-2</v>
      </c>
      <c r="K45" s="163">
        <f t="shared" si="13"/>
        <v>-2232</v>
      </c>
      <c r="L45" s="163">
        <f t="shared" si="14"/>
        <v>1392</v>
      </c>
      <c r="M45" s="164">
        <f t="shared" si="16"/>
        <v>1.0155354913054507E-2</v>
      </c>
      <c r="N45" s="79"/>
    </row>
    <row r="46" spans="1:14" x14ac:dyDescent="0.25">
      <c r="A46" s="161"/>
      <c r="B46" s="162" t="s">
        <v>128</v>
      </c>
      <c r="C46" s="163">
        <v>16791</v>
      </c>
      <c r="D46" s="163">
        <v>13615</v>
      </c>
      <c r="E46" s="163">
        <v>144</v>
      </c>
      <c r="F46" s="163">
        <v>14250</v>
      </c>
      <c r="G46" s="163">
        <v>13071</v>
      </c>
      <c r="H46" s="163">
        <v>11574</v>
      </c>
      <c r="I46" s="164">
        <f t="shared" si="15"/>
        <v>-0.11452834519164568</v>
      </c>
      <c r="J46" s="165">
        <f t="shared" si="12"/>
        <v>-0.14990818949687845</v>
      </c>
      <c r="K46" s="163">
        <f t="shared" si="13"/>
        <v>-1497</v>
      </c>
      <c r="L46" s="163">
        <f t="shared" si="14"/>
        <v>-2041</v>
      </c>
      <c r="M46" s="164">
        <f t="shared" si="16"/>
        <v>3.6560414869418289E-3</v>
      </c>
      <c r="N46" s="79"/>
    </row>
    <row r="47" spans="1:14" x14ac:dyDescent="0.25">
      <c r="A47" s="161" t="s">
        <v>144</v>
      </c>
      <c r="B47" s="162" t="s">
        <v>131</v>
      </c>
      <c r="C47" s="163">
        <v>32768</v>
      </c>
      <c r="D47" s="163">
        <v>24352</v>
      </c>
      <c r="E47" s="163">
        <v>2086</v>
      </c>
      <c r="F47" s="163">
        <v>12144</v>
      </c>
      <c r="G47" s="163">
        <v>13940</v>
      </c>
      <c r="H47" s="163">
        <v>12474</v>
      </c>
      <c r="I47" s="164">
        <f t="shared" si="15"/>
        <v>-0.10516499282639891</v>
      </c>
      <c r="J47" s="165">
        <f t="shared" si="12"/>
        <v>-0.48776281208935612</v>
      </c>
      <c r="K47" s="163">
        <f t="shared" si="13"/>
        <v>-1466</v>
      </c>
      <c r="L47" s="163">
        <f t="shared" si="14"/>
        <v>-11878</v>
      </c>
      <c r="M47" s="164">
        <f t="shared" si="16"/>
        <v>3.9403370924583009E-3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208811</v>
      </c>
      <c r="D48" s="169">
        <f t="shared" si="17"/>
        <v>189830</v>
      </c>
      <c r="E48" s="169">
        <f t="shared" si="17"/>
        <v>19942</v>
      </c>
      <c r="F48" s="169">
        <f t="shared" si="17"/>
        <v>218082</v>
      </c>
      <c r="G48" s="169">
        <f t="shared" si="17"/>
        <v>219447</v>
      </c>
      <c r="H48" s="169">
        <f t="shared" si="17"/>
        <v>228428</v>
      </c>
      <c r="I48" s="170">
        <f t="shared" si="15"/>
        <v>4.0925599347450659E-2</v>
      </c>
      <c r="J48" s="171">
        <f t="shared" si="12"/>
        <v>0.2033292946320393</v>
      </c>
      <c r="K48" s="169">
        <f>H48-G48</f>
        <v>8981</v>
      </c>
      <c r="L48" s="169">
        <f t="shared" si="14"/>
        <v>38598</v>
      </c>
      <c r="M48" s="170">
        <f t="shared" si="16"/>
        <v>7.2156751752129614E-2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18773</v>
      </c>
      <c r="D50" s="176">
        <v>18601</v>
      </c>
      <c r="E50" s="176">
        <v>1107</v>
      </c>
      <c r="F50" s="176">
        <v>14638</v>
      </c>
      <c r="G50" s="176">
        <v>17811</v>
      </c>
      <c r="H50" s="176">
        <v>17886</v>
      </c>
      <c r="I50" s="177">
        <f>IFERROR(H50/G50-1,"-")</f>
        <v>4.2108809162877403E-3</v>
      </c>
      <c r="J50" s="177">
        <f>IFERROR(H50/D50-1,"-")</f>
        <v>-3.8438793613246647E-2</v>
      </c>
      <c r="K50" s="176">
        <f>H50-G50</f>
        <v>75</v>
      </c>
      <c r="L50" s="176">
        <f>H50-D50</f>
        <v>-715</v>
      </c>
      <c r="M50" s="177">
        <f>H50/H$8</f>
        <v>5.6499013336306853E-3</v>
      </c>
      <c r="N50" s="79"/>
    </row>
    <row r="51" spans="1:14" x14ac:dyDescent="0.25">
      <c r="A51" s="161" t="s">
        <v>96</v>
      </c>
      <c r="B51" s="157" t="s">
        <v>97</v>
      </c>
      <c r="C51" s="158">
        <v>2068</v>
      </c>
      <c r="D51" s="158">
        <v>3643</v>
      </c>
      <c r="E51" s="158">
        <v>528</v>
      </c>
      <c r="F51" s="158">
        <v>2115</v>
      </c>
      <c r="G51" s="158">
        <v>2565</v>
      </c>
      <c r="H51" s="158">
        <v>2189</v>
      </c>
      <c r="I51" s="159">
        <f>IFERROR(H51/G51-1,"-")</f>
        <v>-0.14658869395711505</v>
      </c>
      <c r="J51" s="160">
        <f t="shared" ref="J51:J62" si="18">IFERROR(H51/D51-1,"-")</f>
        <v>-0.39912160307438926</v>
      </c>
      <c r="K51" s="158">
        <f t="shared" ref="K51:K61" si="19">H51-G51</f>
        <v>-376</v>
      </c>
      <c r="L51" s="158">
        <f t="shared" ref="L51:L62" si="20">H51-D51</f>
        <v>-1454</v>
      </c>
      <c r="M51" s="159">
        <f>H51/H$8</f>
        <v>6.9147008941728566E-4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4.1759865610308429E-3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3.113352764411497E-3</v>
      </c>
      <c r="N53" s="79"/>
    </row>
    <row r="54" spans="1:14" x14ac:dyDescent="0.25">
      <c r="A54" s="161"/>
      <c r="B54" s="157" t="s">
        <v>107</v>
      </c>
      <c r="C54" s="158">
        <v>16705</v>
      </c>
      <c r="D54" s="158">
        <v>14958</v>
      </c>
      <c r="E54" s="158">
        <v>579</v>
      </c>
      <c r="F54" s="158">
        <v>12523</v>
      </c>
      <c r="G54" s="158">
        <v>15246</v>
      </c>
      <c r="H54" s="158">
        <v>15697</v>
      </c>
      <c r="I54" s="159">
        <f>IFERROR(H54/G54-1,"-")</f>
        <v>2.9581529581529598E-2</v>
      </c>
      <c r="J54" s="160">
        <f t="shared" si="18"/>
        <v>4.9405000668538479E-2</v>
      </c>
      <c r="K54" s="158">
        <f t="shared" si="19"/>
        <v>451</v>
      </c>
      <c r="L54" s="158">
        <f t="shared" si="20"/>
        <v>739</v>
      </c>
      <c r="M54" s="159">
        <f>H54/H$8</f>
        <v>4.9584312442133996E-3</v>
      </c>
      <c r="N54" s="79"/>
    </row>
    <row r="55" spans="1:14" s="56" customFormat="1" x14ac:dyDescent="0.25">
      <c r="A55" s="161"/>
      <c r="B55" s="162" t="s">
        <v>110</v>
      </c>
      <c r="C55" s="163">
        <v>5736</v>
      </c>
      <c r="D55" s="163">
        <v>5839</v>
      </c>
      <c r="E55" s="163">
        <v>110</v>
      </c>
      <c r="F55" s="163">
        <v>5929</v>
      </c>
      <c r="G55" s="163">
        <v>5420</v>
      </c>
      <c r="H55" s="163">
        <v>6559</v>
      </c>
      <c r="I55" s="164">
        <f t="shared" ref="I55:I62" si="21">IFERROR(H55/G55-1,"-")</f>
        <v>0.21014760147601486</v>
      </c>
      <c r="J55" s="165">
        <f t="shared" si="18"/>
        <v>0.1233087857509847</v>
      </c>
      <c r="K55" s="163">
        <f t="shared" si="19"/>
        <v>1139</v>
      </c>
      <c r="L55" s="163">
        <f t="shared" si="20"/>
        <v>720</v>
      </c>
      <c r="M55" s="164">
        <f t="shared" ref="M55:M62" si="22">H55/H$8</f>
        <v>2.0718831962028214E-3</v>
      </c>
      <c r="N55" s="166"/>
    </row>
    <row r="56" spans="1:14" s="56" customFormat="1" x14ac:dyDescent="0.25">
      <c r="A56" s="161"/>
      <c r="B56" s="162" t="s">
        <v>113</v>
      </c>
      <c r="C56" s="163">
        <v>6720</v>
      </c>
      <c r="D56" s="163">
        <v>4551</v>
      </c>
      <c r="E56" s="163">
        <v>210</v>
      </c>
      <c r="F56" s="163">
        <v>2086</v>
      </c>
      <c r="G56" s="163">
        <v>3442</v>
      </c>
      <c r="H56" s="163">
        <v>3103</v>
      </c>
      <c r="I56" s="164">
        <f t="shared" si="21"/>
        <v>-9.8489250435793152E-2</v>
      </c>
      <c r="J56" s="165">
        <f t="shared" si="18"/>
        <v>-0.31817183036695229</v>
      </c>
      <c r="K56" s="163">
        <f t="shared" si="19"/>
        <v>-339</v>
      </c>
      <c r="L56" s="163">
        <f t="shared" si="20"/>
        <v>-1448</v>
      </c>
      <c r="M56" s="164">
        <f t="shared" si="22"/>
        <v>9.8018807101956924E-4</v>
      </c>
      <c r="N56" s="166"/>
    </row>
    <row r="57" spans="1:14" x14ac:dyDescent="0.25">
      <c r="A57" s="161"/>
      <c r="B57" s="162" t="s">
        <v>116</v>
      </c>
      <c r="C57" s="163">
        <v>324</v>
      </c>
      <c r="D57" s="163">
        <v>336</v>
      </c>
      <c r="E57" s="163">
        <v>10</v>
      </c>
      <c r="F57" s="163">
        <v>562</v>
      </c>
      <c r="G57" s="163">
        <v>717</v>
      </c>
      <c r="H57" s="163">
        <v>709</v>
      </c>
      <c r="I57" s="164">
        <f t="shared" si="21"/>
        <v>-1.1157601115760141E-2</v>
      </c>
      <c r="J57" s="165">
        <f t="shared" si="18"/>
        <v>1.1101190476190474</v>
      </c>
      <c r="K57" s="163">
        <f t="shared" si="19"/>
        <v>-8</v>
      </c>
      <c r="L57" s="163">
        <f t="shared" si="20"/>
        <v>373</v>
      </c>
      <c r="M57" s="164">
        <f t="shared" si="22"/>
        <v>2.23961760345754E-4</v>
      </c>
      <c r="N57" s="79"/>
    </row>
    <row r="58" spans="1:14" x14ac:dyDescent="0.25">
      <c r="A58" s="161"/>
      <c r="B58" s="162" t="s">
        <v>123</v>
      </c>
      <c r="C58" s="163">
        <v>607</v>
      </c>
      <c r="D58" s="163">
        <v>273</v>
      </c>
      <c r="E58" s="163">
        <v>17</v>
      </c>
      <c r="F58" s="163">
        <v>281</v>
      </c>
      <c r="G58" s="163">
        <v>435</v>
      </c>
      <c r="H58" s="163">
        <v>490</v>
      </c>
      <c r="I58" s="164">
        <f t="shared" si="21"/>
        <v>0.12643678160919536</v>
      </c>
      <c r="J58" s="165">
        <f t="shared" si="18"/>
        <v>0.79487179487179493</v>
      </c>
      <c r="K58" s="163">
        <f t="shared" si="19"/>
        <v>55</v>
      </c>
      <c r="L58" s="163">
        <f t="shared" si="20"/>
        <v>217</v>
      </c>
      <c r="M58" s="164">
        <f t="shared" si="22"/>
        <v>1.547831630034125E-4</v>
      </c>
      <c r="N58" s="79"/>
    </row>
    <row r="59" spans="1:14" x14ac:dyDescent="0.25">
      <c r="A59" s="161"/>
      <c r="B59" s="162" t="s">
        <v>119</v>
      </c>
      <c r="C59" s="163">
        <v>262</v>
      </c>
      <c r="D59" s="163">
        <v>118</v>
      </c>
      <c r="E59" s="163">
        <v>25</v>
      </c>
      <c r="F59" s="163">
        <v>46</v>
      </c>
      <c r="G59" s="163">
        <v>181</v>
      </c>
      <c r="H59" s="163">
        <v>440</v>
      </c>
      <c r="I59" s="164">
        <f t="shared" si="21"/>
        <v>1.430939226519337</v>
      </c>
      <c r="J59" s="165">
        <f t="shared" si="18"/>
        <v>2.7288135593220337</v>
      </c>
      <c r="K59" s="163">
        <f t="shared" si="19"/>
        <v>259</v>
      </c>
      <c r="L59" s="163">
        <f t="shared" si="20"/>
        <v>322</v>
      </c>
      <c r="M59" s="164">
        <f t="shared" si="22"/>
        <v>1.3898896269694182E-4</v>
      </c>
      <c r="N59" s="79"/>
    </row>
    <row r="60" spans="1:14" x14ac:dyDescent="0.25">
      <c r="A60" s="161"/>
      <c r="B60" s="162" t="s">
        <v>128</v>
      </c>
      <c r="C60" s="163">
        <v>9</v>
      </c>
      <c r="D60" s="163">
        <v>18</v>
      </c>
      <c r="E60" s="163">
        <v>0</v>
      </c>
      <c r="F60" s="163">
        <v>17</v>
      </c>
      <c r="G60" s="163">
        <v>20</v>
      </c>
      <c r="H60" s="163">
        <v>10</v>
      </c>
      <c r="I60" s="164">
        <f t="shared" si="21"/>
        <v>-0.5</v>
      </c>
      <c r="J60" s="165">
        <f t="shared" si="18"/>
        <v>-0.44444444444444442</v>
      </c>
      <c r="K60" s="163">
        <f t="shared" si="19"/>
        <v>-10</v>
      </c>
      <c r="L60" s="163">
        <f t="shared" si="20"/>
        <v>-8</v>
      </c>
      <c r="M60" s="164">
        <f t="shared" si="22"/>
        <v>3.1588400612941327E-6</v>
      </c>
      <c r="N60" s="79"/>
    </row>
    <row r="61" spans="1:14" x14ac:dyDescent="0.25">
      <c r="A61" s="161" t="s">
        <v>144</v>
      </c>
      <c r="B61" s="162" t="s">
        <v>131</v>
      </c>
      <c r="C61" s="163">
        <v>13</v>
      </c>
      <c r="D61" s="163">
        <v>89</v>
      </c>
      <c r="E61" s="163">
        <v>6</v>
      </c>
      <c r="F61" s="163">
        <v>13</v>
      </c>
      <c r="G61" s="163">
        <v>62</v>
      </c>
      <c r="H61" s="163">
        <v>26</v>
      </c>
      <c r="I61" s="164">
        <f t="shared" si="21"/>
        <v>-0.58064516129032251</v>
      </c>
      <c r="J61" s="165">
        <f t="shared" si="18"/>
        <v>-0.7078651685393258</v>
      </c>
      <c r="K61" s="163">
        <f t="shared" si="19"/>
        <v>-36</v>
      </c>
      <c r="L61" s="163">
        <f t="shared" si="20"/>
        <v>-63</v>
      </c>
      <c r="M61" s="164">
        <f t="shared" si="22"/>
        <v>8.2129841593647449E-6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3034</v>
      </c>
      <c r="D62" s="169">
        <f t="shared" si="23"/>
        <v>3734</v>
      </c>
      <c r="E62" s="169">
        <f t="shared" si="23"/>
        <v>201</v>
      </c>
      <c r="F62" s="169">
        <f t="shared" si="23"/>
        <v>3589</v>
      </c>
      <c r="G62" s="169">
        <f t="shared" si="23"/>
        <v>4969</v>
      </c>
      <c r="H62" s="169">
        <f t="shared" si="23"/>
        <v>4360</v>
      </c>
      <c r="I62" s="170">
        <f t="shared" si="21"/>
        <v>-0.12255987120144896</v>
      </c>
      <c r="J62" s="171">
        <f t="shared" si="18"/>
        <v>0.16764863417246922</v>
      </c>
      <c r="K62" s="169">
        <f>H62-G62</f>
        <v>-609</v>
      </c>
      <c r="L62" s="169">
        <f t="shared" si="20"/>
        <v>626</v>
      </c>
      <c r="M62" s="170">
        <f t="shared" si="22"/>
        <v>1.3772542667242417E-3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78129</v>
      </c>
      <c r="D64" s="176">
        <v>73712</v>
      </c>
      <c r="E64" s="176">
        <v>15842</v>
      </c>
      <c r="F64" s="176">
        <v>96232</v>
      </c>
      <c r="G64" s="176">
        <v>103075</v>
      </c>
      <c r="H64" s="176">
        <v>146033</v>
      </c>
      <c r="I64" s="177">
        <f>IFERROR(H64/G64-1,"-")</f>
        <v>0.41676449187484832</v>
      </c>
      <c r="J64" s="177">
        <f>IFERROR(H64/D64-1,"-")</f>
        <v>0.98112925982201005</v>
      </c>
      <c r="K64" s="176">
        <f>H64-G64</f>
        <v>42958</v>
      </c>
      <c r="L64" s="176">
        <f>H64-D64</f>
        <v>72321</v>
      </c>
      <c r="M64" s="177">
        <f>H64/H$8</f>
        <v>4.6129489067096609E-2</v>
      </c>
      <c r="N64" s="79"/>
    </row>
    <row r="65" spans="1:14" x14ac:dyDescent="0.25">
      <c r="A65" s="161" t="s">
        <v>96</v>
      </c>
      <c r="B65" s="157" t="s">
        <v>97</v>
      </c>
      <c r="C65" s="158">
        <v>9286</v>
      </c>
      <c r="D65" s="158">
        <v>11878</v>
      </c>
      <c r="E65" s="158">
        <v>9120</v>
      </c>
      <c r="F65" s="158">
        <v>4935</v>
      </c>
      <c r="G65" s="158">
        <v>8019</v>
      </c>
      <c r="H65" s="158">
        <v>18094</v>
      </c>
      <c r="I65" s="159">
        <f>IFERROR(H65/G65-1,"-")</f>
        <v>1.2563910712058859</v>
      </c>
      <c r="J65" s="160">
        <f t="shared" ref="J65:J76" si="24">IFERROR(H65/D65-1,"-")</f>
        <v>0.52332042431385761</v>
      </c>
      <c r="K65" s="158">
        <f t="shared" ref="K65:K75" si="25">H65-G65</f>
        <v>10075</v>
      </c>
      <c r="L65" s="158">
        <f t="shared" ref="L65:L76" si="26">H65-D65</f>
        <v>6216</v>
      </c>
      <c r="M65" s="159">
        <f>H65/H$8</f>
        <v>5.7156052069056032E-3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3.5184108254712437E-2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3.5903376136669107E-2</v>
      </c>
      <c r="N67" s="79"/>
    </row>
    <row r="68" spans="1:14" x14ac:dyDescent="0.25">
      <c r="A68" s="161"/>
      <c r="B68" s="157" t="s">
        <v>107</v>
      </c>
      <c r="C68" s="158">
        <v>68843</v>
      </c>
      <c r="D68" s="158">
        <v>61834</v>
      </c>
      <c r="E68" s="158">
        <v>6722</v>
      </c>
      <c r="F68" s="158">
        <v>91297</v>
      </c>
      <c r="G68" s="158">
        <v>95056</v>
      </c>
      <c r="H68" s="158">
        <v>127939</v>
      </c>
      <c r="I68" s="159">
        <f>IFERROR(H68/G68-1,"-")</f>
        <v>0.34593292375021045</v>
      </c>
      <c r="J68" s="160">
        <f t="shared" si="24"/>
        <v>1.0690720315683926</v>
      </c>
      <c r="K68" s="158">
        <f t="shared" si="25"/>
        <v>32883</v>
      </c>
      <c r="L68" s="158">
        <f t="shared" si="26"/>
        <v>66105</v>
      </c>
      <c r="M68" s="159">
        <f>H68/H$8</f>
        <v>4.0413883860190999E-2</v>
      </c>
      <c r="N68" s="79"/>
    </row>
    <row r="69" spans="1:14" s="56" customFormat="1" x14ac:dyDescent="0.25">
      <c r="A69" s="161"/>
      <c r="B69" s="162" t="s">
        <v>110</v>
      </c>
      <c r="C69" s="163">
        <v>33356</v>
      </c>
      <c r="D69" s="163">
        <v>24965</v>
      </c>
      <c r="E69" s="163">
        <v>2369</v>
      </c>
      <c r="F69" s="163">
        <v>40031</v>
      </c>
      <c r="G69" s="163">
        <v>26963</v>
      </c>
      <c r="H69" s="163">
        <v>45010</v>
      </c>
      <c r="I69" s="164">
        <f t="shared" ref="I69:I76" si="27">IFERROR(H69/G69-1,"-")</f>
        <v>0.66932463004858511</v>
      </c>
      <c r="J69" s="165">
        <f t="shared" si="24"/>
        <v>0.80292409373122364</v>
      </c>
      <c r="K69" s="163">
        <f t="shared" si="25"/>
        <v>18047</v>
      </c>
      <c r="L69" s="163">
        <f t="shared" si="26"/>
        <v>20045</v>
      </c>
      <c r="M69" s="164">
        <f t="shared" ref="M69:M76" si="28">H69/H$8</f>
        <v>1.4217939115884891E-2</v>
      </c>
      <c r="N69" s="166"/>
    </row>
    <row r="70" spans="1:14" s="56" customFormat="1" x14ac:dyDescent="0.25">
      <c r="A70" s="161"/>
      <c r="B70" s="162" t="s">
        <v>113</v>
      </c>
      <c r="C70" s="163">
        <v>13504</v>
      </c>
      <c r="D70" s="163">
        <v>10098</v>
      </c>
      <c r="E70" s="163">
        <v>598</v>
      </c>
      <c r="F70" s="163">
        <v>3026</v>
      </c>
      <c r="G70" s="163">
        <v>6685</v>
      </c>
      <c r="H70" s="163">
        <v>8807</v>
      </c>
      <c r="I70" s="164">
        <f t="shared" si="27"/>
        <v>0.3174270755422588</v>
      </c>
      <c r="J70" s="165">
        <f t="shared" si="24"/>
        <v>-0.12784709843533371</v>
      </c>
      <c r="K70" s="163">
        <f t="shared" si="25"/>
        <v>2122</v>
      </c>
      <c r="L70" s="163">
        <f t="shared" si="26"/>
        <v>-1291</v>
      </c>
      <c r="M70" s="164">
        <f t="shared" si="28"/>
        <v>2.7819904419817427E-3</v>
      </c>
      <c r="N70" s="166"/>
    </row>
    <row r="71" spans="1:14" x14ac:dyDescent="0.25">
      <c r="A71" s="161"/>
      <c r="B71" s="162" t="s">
        <v>116</v>
      </c>
      <c r="C71" s="163">
        <v>4232</v>
      </c>
      <c r="D71" s="163">
        <v>8329</v>
      </c>
      <c r="E71" s="163">
        <v>1310</v>
      </c>
      <c r="F71" s="163">
        <v>20423</v>
      </c>
      <c r="G71" s="163">
        <v>25712</v>
      </c>
      <c r="H71" s="163">
        <v>26260</v>
      </c>
      <c r="I71" s="164">
        <f t="shared" si="27"/>
        <v>2.1313005600497759E-2</v>
      </c>
      <c r="J71" s="165">
        <f t="shared" si="24"/>
        <v>2.1528394765277943</v>
      </c>
      <c r="K71" s="163">
        <f t="shared" si="25"/>
        <v>548</v>
      </c>
      <c r="L71" s="163">
        <f t="shared" si="26"/>
        <v>17931</v>
      </c>
      <c r="M71" s="164">
        <f t="shared" si="28"/>
        <v>8.2951140009583924E-3</v>
      </c>
      <c r="N71" s="79"/>
    </row>
    <row r="72" spans="1:14" x14ac:dyDescent="0.25">
      <c r="A72" s="161"/>
      <c r="B72" s="162" t="s">
        <v>123</v>
      </c>
      <c r="C72" s="163">
        <v>2661</v>
      </c>
      <c r="D72" s="163">
        <v>1011</v>
      </c>
      <c r="E72" s="163">
        <v>52</v>
      </c>
      <c r="F72" s="163">
        <v>2125</v>
      </c>
      <c r="G72" s="163">
        <v>2652</v>
      </c>
      <c r="H72" s="163">
        <v>6807</v>
      </c>
      <c r="I72" s="164">
        <f t="shared" si="27"/>
        <v>1.566742081447964</v>
      </c>
      <c r="J72" s="165">
        <f t="shared" si="24"/>
        <v>5.732937685459941</v>
      </c>
      <c r="K72" s="163">
        <f t="shared" si="25"/>
        <v>4155</v>
      </c>
      <c r="L72" s="163">
        <f t="shared" si="26"/>
        <v>5796</v>
      </c>
      <c r="M72" s="164">
        <f t="shared" si="28"/>
        <v>2.1502224297229159E-3</v>
      </c>
      <c r="N72" s="79"/>
    </row>
    <row r="73" spans="1:14" x14ac:dyDescent="0.25">
      <c r="A73" s="161"/>
      <c r="B73" s="162" t="s">
        <v>119</v>
      </c>
      <c r="C73" s="163">
        <v>1561</v>
      </c>
      <c r="D73" s="163">
        <v>1477</v>
      </c>
      <c r="E73" s="163">
        <v>680</v>
      </c>
      <c r="F73" s="163">
        <v>1136</v>
      </c>
      <c r="G73" s="163">
        <v>1837</v>
      </c>
      <c r="H73" s="163">
        <v>2875</v>
      </c>
      <c r="I73" s="164">
        <f t="shared" si="27"/>
        <v>0.56505171475231353</v>
      </c>
      <c r="J73" s="165">
        <f t="shared" si="24"/>
        <v>0.94651320243737302</v>
      </c>
      <c r="K73" s="163">
        <f t="shared" si="25"/>
        <v>1038</v>
      </c>
      <c r="L73" s="163">
        <f t="shared" si="26"/>
        <v>1398</v>
      </c>
      <c r="M73" s="164">
        <f t="shared" si="28"/>
        <v>9.0816651762206312E-4</v>
      </c>
      <c r="N73" s="79"/>
    </row>
    <row r="74" spans="1:14" x14ac:dyDescent="0.25">
      <c r="A74" s="161"/>
      <c r="B74" s="162" t="s">
        <v>128</v>
      </c>
      <c r="C74" s="163">
        <v>352</v>
      </c>
      <c r="D74" s="163">
        <v>2298</v>
      </c>
      <c r="E74" s="163">
        <v>2</v>
      </c>
      <c r="F74" s="163">
        <v>2187</v>
      </c>
      <c r="G74" s="163">
        <v>1351</v>
      </c>
      <c r="H74" s="163">
        <v>1750</v>
      </c>
      <c r="I74" s="164">
        <f t="shared" si="27"/>
        <v>0.29533678756476678</v>
      </c>
      <c r="J74" s="165">
        <f t="shared" si="24"/>
        <v>-0.23846823324630118</v>
      </c>
      <c r="K74" s="163">
        <f t="shared" si="25"/>
        <v>399</v>
      </c>
      <c r="L74" s="163">
        <f t="shared" si="26"/>
        <v>-548</v>
      </c>
      <c r="M74" s="164">
        <f t="shared" si="28"/>
        <v>5.5279701072647315E-4</v>
      </c>
      <c r="N74" s="79"/>
    </row>
    <row r="75" spans="1:14" x14ac:dyDescent="0.25">
      <c r="A75" s="161" t="s">
        <v>144</v>
      </c>
      <c r="B75" s="162" t="s">
        <v>131</v>
      </c>
      <c r="C75" s="163">
        <v>324</v>
      </c>
      <c r="D75" s="163">
        <v>1454</v>
      </c>
      <c r="E75" s="163">
        <v>254</v>
      </c>
      <c r="F75" s="163">
        <v>292</v>
      </c>
      <c r="G75" s="163">
        <v>280</v>
      </c>
      <c r="H75" s="163">
        <v>920</v>
      </c>
      <c r="I75" s="164">
        <f t="shared" si="27"/>
        <v>2.2857142857142856</v>
      </c>
      <c r="J75" s="165">
        <f t="shared" si="24"/>
        <v>-0.3672627235213205</v>
      </c>
      <c r="K75" s="163">
        <f t="shared" si="25"/>
        <v>640</v>
      </c>
      <c r="L75" s="163">
        <f t="shared" si="26"/>
        <v>-534</v>
      </c>
      <c r="M75" s="164">
        <f t="shared" si="28"/>
        <v>2.9061328563906021E-4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12853</v>
      </c>
      <c r="D76" s="169">
        <f t="shared" si="29"/>
        <v>12202</v>
      </c>
      <c r="E76" s="169">
        <f t="shared" si="29"/>
        <v>1457</v>
      </c>
      <c r="F76" s="169">
        <f t="shared" si="29"/>
        <v>22077</v>
      </c>
      <c r="G76" s="169">
        <f t="shared" si="29"/>
        <v>29576</v>
      </c>
      <c r="H76" s="169">
        <f t="shared" si="29"/>
        <v>35510</v>
      </c>
      <c r="I76" s="170">
        <f t="shared" si="27"/>
        <v>0.20063565052745469</v>
      </c>
      <c r="J76" s="171">
        <f t="shared" si="24"/>
        <v>1.9101786592361907</v>
      </c>
      <c r="K76" s="169">
        <f>H76-G76</f>
        <v>5934</v>
      </c>
      <c r="L76" s="169">
        <f t="shared" si="26"/>
        <v>23308</v>
      </c>
      <c r="M76" s="170">
        <f t="shared" si="28"/>
        <v>1.1217041057655464E-2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459297</v>
      </c>
      <c r="D78" s="176">
        <v>419789</v>
      </c>
      <c r="E78" s="176">
        <v>56100</v>
      </c>
      <c r="F78" s="176">
        <v>375972</v>
      </c>
      <c r="G78" s="176">
        <v>428972</v>
      </c>
      <c r="H78" s="176">
        <v>490987</v>
      </c>
      <c r="I78" s="177">
        <f>IFERROR(H78/G78-1,"-")</f>
        <v>0.14456654513581313</v>
      </c>
      <c r="J78" s="177">
        <f>IFERROR(H78/D78-1,"-")</f>
        <v>0.16960425356548181</v>
      </c>
      <c r="K78" s="176">
        <f>H78-G78</f>
        <v>62015</v>
      </c>
      <c r="L78" s="176">
        <f>H78-D78</f>
        <v>71198</v>
      </c>
      <c r="M78" s="177">
        <f>H78/H$8</f>
        <v>0.15509494051746223</v>
      </c>
      <c r="N78" s="79"/>
    </row>
    <row r="79" spans="1:14" x14ac:dyDescent="0.25">
      <c r="A79" s="161" t="s">
        <v>96</v>
      </c>
      <c r="B79" s="157" t="s">
        <v>97</v>
      </c>
      <c r="C79" s="158">
        <v>135311</v>
      </c>
      <c r="D79" s="158">
        <v>127243</v>
      </c>
      <c r="E79" s="158">
        <v>36133</v>
      </c>
      <c r="F79" s="158">
        <v>140180</v>
      </c>
      <c r="G79" s="158">
        <v>118073</v>
      </c>
      <c r="H79" s="158">
        <v>131586</v>
      </c>
      <c r="I79" s="159">
        <f>IFERROR(H79/G79-1,"-")</f>
        <v>0.11444614772217188</v>
      </c>
      <c r="J79" s="160">
        <f t="shared" ref="J79:J90" si="30">IFERROR(H79/D79-1,"-")</f>
        <v>3.4131543581965129E-2</v>
      </c>
      <c r="K79" s="158">
        <f t="shared" ref="K79:K89" si="31">H79-G79</f>
        <v>13513</v>
      </c>
      <c r="L79" s="158">
        <f t="shared" ref="L79:L90" si="32">H79-D79</f>
        <v>4343</v>
      </c>
      <c r="M79" s="159">
        <f>H79/H$8</f>
        <v>4.156591283054497E-2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8.0351414639138849E-2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0.38827482793008478</v>
      </c>
      <c r="N81" s="79"/>
    </row>
    <row r="82" spans="1:14" x14ac:dyDescent="0.25">
      <c r="A82" s="161"/>
      <c r="B82" s="157" t="s">
        <v>107</v>
      </c>
      <c r="C82" s="158">
        <v>323986</v>
      </c>
      <c r="D82" s="158">
        <v>292546</v>
      </c>
      <c r="E82" s="158">
        <v>19967</v>
      </c>
      <c r="F82" s="158">
        <v>235792</v>
      </c>
      <c r="G82" s="158">
        <v>310899</v>
      </c>
      <c r="H82" s="158">
        <v>359401</v>
      </c>
      <c r="I82" s="159">
        <f>IFERROR(H82/G82-1,"-")</f>
        <v>0.15600564813653306</v>
      </c>
      <c r="J82" s="160">
        <f t="shared" si="30"/>
        <v>0.22852816309229995</v>
      </c>
      <c r="K82" s="158">
        <f t="shared" si="31"/>
        <v>48502</v>
      </c>
      <c r="L82" s="158">
        <f t="shared" si="32"/>
        <v>66855</v>
      </c>
      <c r="M82" s="159">
        <f>H82/H$8</f>
        <v>0.11352902768691725</v>
      </c>
      <c r="N82" s="79"/>
    </row>
    <row r="83" spans="1:14" s="56" customFormat="1" x14ac:dyDescent="0.25">
      <c r="A83" s="161"/>
      <c r="B83" s="162" t="s">
        <v>110</v>
      </c>
      <c r="C83" s="163">
        <v>52128</v>
      </c>
      <c r="D83" s="163">
        <v>51277</v>
      </c>
      <c r="E83" s="163">
        <v>3047</v>
      </c>
      <c r="F83" s="163">
        <v>48171</v>
      </c>
      <c r="G83" s="163">
        <v>66201</v>
      </c>
      <c r="H83" s="163">
        <v>74256</v>
      </c>
      <c r="I83" s="164">
        <f t="shared" ref="I83:I90" si="33">IFERROR(H83/G83-1,"-")</f>
        <v>0.12167489917070728</v>
      </c>
      <c r="J83" s="165">
        <f t="shared" si="30"/>
        <v>0.44813464126216429</v>
      </c>
      <c r="K83" s="163">
        <f t="shared" si="31"/>
        <v>8055</v>
      </c>
      <c r="L83" s="163">
        <f t="shared" si="32"/>
        <v>22979</v>
      </c>
      <c r="M83" s="164">
        <f t="shared" ref="M83:M90" si="34">H83/H$8</f>
        <v>2.345628275914571E-2</v>
      </c>
      <c r="N83" s="166"/>
    </row>
    <row r="84" spans="1:14" s="56" customFormat="1" x14ac:dyDescent="0.25">
      <c r="A84" s="161"/>
      <c r="B84" s="162" t="s">
        <v>113</v>
      </c>
      <c r="C84" s="163">
        <v>148704</v>
      </c>
      <c r="D84" s="163">
        <v>116602</v>
      </c>
      <c r="E84" s="163">
        <v>2230</v>
      </c>
      <c r="F84" s="163">
        <v>81267</v>
      </c>
      <c r="G84" s="163">
        <v>95060</v>
      </c>
      <c r="H84" s="163">
        <v>109949</v>
      </c>
      <c r="I84" s="164">
        <f t="shared" si="33"/>
        <v>0.15662739322533148</v>
      </c>
      <c r="J84" s="165">
        <f t="shared" si="30"/>
        <v>-5.7057340354367825E-2</v>
      </c>
      <c r="K84" s="163">
        <f t="shared" si="31"/>
        <v>14889</v>
      </c>
      <c r="L84" s="163">
        <f t="shared" si="32"/>
        <v>-6653</v>
      </c>
      <c r="M84" s="164">
        <f t="shared" si="34"/>
        <v>3.473113058992286E-2</v>
      </c>
      <c r="N84" s="166"/>
    </row>
    <row r="85" spans="1:14" x14ac:dyDescent="0.25">
      <c r="A85" s="161"/>
      <c r="B85" s="162" t="s">
        <v>116</v>
      </c>
      <c r="C85" s="163">
        <v>14601</v>
      </c>
      <c r="D85" s="163">
        <v>15837</v>
      </c>
      <c r="E85" s="163">
        <v>4177</v>
      </c>
      <c r="F85" s="163">
        <v>15893</v>
      </c>
      <c r="G85" s="163">
        <v>29606</v>
      </c>
      <c r="H85" s="163">
        <v>36840</v>
      </c>
      <c r="I85" s="164">
        <f t="shared" si="33"/>
        <v>0.24434236303452006</v>
      </c>
      <c r="J85" s="165">
        <f t="shared" si="30"/>
        <v>1.3261981435878005</v>
      </c>
      <c r="K85" s="163">
        <f t="shared" si="31"/>
        <v>7234</v>
      </c>
      <c r="L85" s="163">
        <f t="shared" si="32"/>
        <v>21003</v>
      </c>
      <c r="M85" s="164">
        <f t="shared" si="34"/>
        <v>1.1637166785807585E-2</v>
      </c>
      <c r="N85" s="79"/>
    </row>
    <row r="86" spans="1:14" x14ac:dyDescent="0.25">
      <c r="A86" s="161"/>
      <c r="B86" s="162" t="s">
        <v>123</v>
      </c>
      <c r="C86" s="163">
        <v>7667</v>
      </c>
      <c r="D86" s="163">
        <v>5485</v>
      </c>
      <c r="E86" s="163">
        <v>218</v>
      </c>
      <c r="F86" s="163">
        <v>6492</v>
      </c>
      <c r="G86" s="163">
        <v>9266</v>
      </c>
      <c r="H86" s="163">
        <v>14761</v>
      </c>
      <c r="I86" s="164">
        <f t="shared" si="33"/>
        <v>0.59302827541549741</v>
      </c>
      <c r="J86" s="165">
        <f t="shared" si="30"/>
        <v>1.6911577028258886</v>
      </c>
      <c r="K86" s="163">
        <f t="shared" si="31"/>
        <v>5495</v>
      </c>
      <c r="L86" s="163">
        <f t="shared" si="32"/>
        <v>9276</v>
      </c>
      <c r="M86" s="164">
        <f t="shared" si="34"/>
        <v>4.6627638144762689E-3</v>
      </c>
      <c r="N86" s="79"/>
    </row>
    <row r="87" spans="1:14" x14ac:dyDescent="0.25">
      <c r="A87" s="161"/>
      <c r="B87" s="162" t="s">
        <v>119</v>
      </c>
      <c r="C87" s="163">
        <v>4428</v>
      </c>
      <c r="D87" s="163">
        <v>3124</v>
      </c>
      <c r="E87" s="163">
        <v>1379</v>
      </c>
      <c r="F87" s="163">
        <v>2154</v>
      </c>
      <c r="G87" s="163">
        <v>4047</v>
      </c>
      <c r="H87" s="163">
        <v>5700</v>
      </c>
      <c r="I87" s="164">
        <f t="shared" si="33"/>
        <v>0.40845070422535201</v>
      </c>
      <c r="J87" s="165">
        <f t="shared" si="30"/>
        <v>0.82458386683738794</v>
      </c>
      <c r="K87" s="163">
        <f t="shared" si="31"/>
        <v>1653</v>
      </c>
      <c r="L87" s="163">
        <f t="shared" si="32"/>
        <v>2576</v>
      </c>
      <c r="M87" s="164">
        <f t="shared" si="34"/>
        <v>1.8005388349376557E-3</v>
      </c>
      <c r="N87" s="79"/>
    </row>
    <row r="88" spans="1:14" x14ac:dyDescent="0.25">
      <c r="A88" s="161"/>
      <c r="B88" s="162" t="s">
        <v>128</v>
      </c>
      <c r="C88" s="163">
        <v>6412</v>
      </c>
      <c r="D88" s="163">
        <v>5718</v>
      </c>
      <c r="E88" s="163">
        <v>13</v>
      </c>
      <c r="F88" s="163">
        <v>6332</v>
      </c>
      <c r="G88" s="163">
        <v>4290</v>
      </c>
      <c r="H88" s="163">
        <v>4680</v>
      </c>
      <c r="I88" s="164">
        <f t="shared" si="33"/>
        <v>9.0909090909090828E-2</v>
      </c>
      <c r="J88" s="165">
        <f t="shared" si="30"/>
        <v>-0.18153200419727178</v>
      </c>
      <c r="K88" s="163">
        <f t="shared" si="31"/>
        <v>390</v>
      </c>
      <c r="L88" s="163">
        <f t="shared" si="32"/>
        <v>-1038</v>
      </c>
      <c r="M88" s="164">
        <f t="shared" si="34"/>
        <v>1.478337148685654E-3</v>
      </c>
      <c r="N88" s="79"/>
    </row>
    <row r="89" spans="1:14" x14ac:dyDescent="0.25">
      <c r="A89" s="161" t="s">
        <v>144</v>
      </c>
      <c r="B89" s="162" t="s">
        <v>131</v>
      </c>
      <c r="C89" s="163">
        <v>8107</v>
      </c>
      <c r="D89" s="163">
        <v>9352</v>
      </c>
      <c r="E89" s="163">
        <v>240</v>
      </c>
      <c r="F89" s="163">
        <v>5750</v>
      </c>
      <c r="G89" s="163">
        <v>5312</v>
      </c>
      <c r="H89" s="163">
        <v>3688</v>
      </c>
      <c r="I89" s="164">
        <f t="shared" si="33"/>
        <v>-0.30572289156626509</v>
      </c>
      <c r="J89" s="165">
        <f t="shared" si="30"/>
        <v>-0.60564585115483327</v>
      </c>
      <c r="K89" s="163">
        <f t="shared" si="31"/>
        <v>-1624</v>
      </c>
      <c r="L89" s="163">
        <f t="shared" si="32"/>
        <v>-5664</v>
      </c>
      <c r="M89" s="164">
        <f t="shared" si="34"/>
        <v>1.1649802146052762E-3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81939</v>
      </c>
      <c r="D90" s="169">
        <f t="shared" si="35"/>
        <v>85151</v>
      </c>
      <c r="E90" s="169">
        <f t="shared" si="35"/>
        <v>8663</v>
      </c>
      <c r="F90" s="169">
        <f t="shared" si="35"/>
        <v>69733</v>
      </c>
      <c r="G90" s="169">
        <f t="shared" si="35"/>
        <v>97117</v>
      </c>
      <c r="H90" s="169">
        <f t="shared" si="35"/>
        <v>109527</v>
      </c>
      <c r="I90" s="170">
        <f t="shared" si="33"/>
        <v>0.12778401309760401</v>
      </c>
      <c r="J90" s="171">
        <f t="shared" si="30"/>
        <v>0.28626792404082169</v>
      </c>
      <c r="K90" s="169">
        <f>H90-G90</f>
        <v>12410</v>
      </c>
      <c r="L90" s="169">
        <f t="shared" si="32"/>
        <v>24376</v>
      </c>
      <c r="M90" s="170">
        <f t="shared" si="34"/>
        <v>3.4597827539336247E-2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10593</v>
      </c>
      <c r="D92" s="176">
        <v>10636</v>
      </c>
      <c r="E92" s="176">
        <v>3603</v>
      </c>
      <c r="F92" s="176">
        <v>11595</v>
      </c>
      <c r="G92" s="176">
        <v>11107</v>
      </c>
      <c r="H92" s="176">
        <v>12187</v>
      </c>
      <c r="I92" s="177">
        <f>IFERROR(H92/G92-1,"-")</f>
        <v>9.7235977311605382E-2</v>
      </c>
      <c r="J92" s="177">
        <f>IFERROR(H92/D92-1,"-")</f>
        <v>0.14582549830763436</v>
      </c>
      <c r="K92" s="176">
        <f>H92-G92</f>
        <v>1080</v>
      </c>
      <c r="L92" s="176">
        <f>H92-D92</f>
        <v>1551</v>
      </c>
      <c r="M92" s="177">
        <f>H92/H$8</f>
        <v>3.8496783826991593E-3</v>
      </c>
      <c r="N92" s="79"/>
    </row>
    <row r="93" spans="1:14" x14ac:dyDescent="0.25">
      <c r="A93" s="161" t="s">
        <v>96</v>
      </c>
      <c r="B93" s="157" t="s">
        <v>97</v>
      </c>
      <c r="C93" s="158">
        <v>5386</v>
      </c>
      <c r="D93" s="158">
        <v>5938</v>
      </c>
      <c r="E93" s="158">
        <v>2778</v>
      </c>
      <c r="F93" s="158">
        <v>5470</v>
      </c>
      <c r="G93" s="158">
        <v>5517</v>
      </c>
      <c r="H93" s="158">
        <v>5734</v>
      </c>
      <c r="I93" s="159">
        <f>IFERROR(H93/G93-1,"-")</f>
        <v>3.9332970817473223E-2</v>
      </c>
      <c r="J93" s="160">
        <f t="shared" ref="J93:J104" si="36">IFERROR(H93/D93-1,"-")</f>
        <v>-3.4355001684068687E-2</v>
      </c>
      <c r="K93" s="158">
        <f t="shared" ref="K93:K103" si="37">H93-G93</f>
        <v>217</v>
      </c>
      <c r="L93" s="158">
        <f t="shared" ref="L93:L104" si="38">H93-D93</f>
        <v>-204</v>
      </c>
      <c r="M93" s="159">
        <f>H93/H$8</f>
        <v>1.8112788911460555E-3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5.0399293177947882E-3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1.310444799427871E-2</v>
      </c>
      <c r="N95" s="79"/>
    </row>
    <row r="96" spans="1:14" x14ac:dyDescent="0.25">
      <c r="A96" s="161"/>
      <c r="B96" s="157" t="s">
        <v>107</v>
      </c>
      <c r="C96" s="158">
        <v>5207</v>
      </c>
      <c r="D96" s="158">
        <v>4698</v>
      </c>
      <c r="E96" s="158">
        <v>825</v>
      </c>
      <c r="F96" s="158">
        <v>6125</v>
      </c>
      <c r="G96" s="158">
        <v>5590</v>
      </c>
      <c r="H96" s="158">
        <v>6453</v>
      </c>
      <c r="I96" s="159">
        <f>IFERROR(H96/G96-1,"-")</f>
        <v>0.15438282647584978</v>
      </c>
      <c r="J96" s="160">
        <f t="shared" si="36"/>
        <v>0.37356321839080464</v>
      </c>
      <c r="K96" s="158">
        <f t="shared" si="37"/>
        <v>863</v>
      </c>
      <c r="L96" s="158">
        <f t="shared" si="38"/>
        <v>1755</v>
      </c>
      <c r="M96" s="159">
        <f>H96/H$8</f>
        <v>2.0383994915531035E-3</v>
      </c>
      <c r="N96" s="79"/>
    </row>
    <row r="97" spans="1:14" s="56" customFormat="1" x14ac:dyDescent="0.25">
      <c r="A97" s="161"/>
      <c r="B97" s="162" t="s">
        <v>110</v>
      </c>
      <c r="C97" s="163">
        <v>458</v>
      </c>
      <c r="D97" s="163">
        <v>312</v>
      </c>
      <c r="E97" s="163">
        <v>90</v>
      </c>
      <c r="F97" s="163">
        <v>676</v>
      </c>
      <c r="G97" s="163">
        <v>658</v>
      </c>
      <c r="H97" s="163">
        <v>850</v>
      </c>
      <c r="I97" s="164">
        <f t="shared" ref="I97:I104" si="39">IFERROR(H97/G97-1,"-")</f>
        <v>0.29179331306990886</v>
      </c>
      <c r="J97" s="165">
        <f t="shared" si="36"/>
        <v>1.7243589743589745</v>
      </c>
      <c r="K97" s="163">
        <f t="shared" si="37"/>
        <v>192</v>
      </c>
      <c r="L97" s="163">
        <f t="shared" si="38"/>
        <v>538</v>
      </c>
      <c r="M97" s="164">
        <f t="shared" ref="M97:M104" si="40">H97/H$8</f>
        <v>2.6850140521000128E-4</v>
      </c>
      <c r="N97" s="166"/>
    </row>
    <row r="98" spans="1:14" s="56" customFormat="1" x14ac:dyDescent="0.25">
      <c r="A98" s="161"/>
      <c r="B98" s="162" t="s">
        <v>113</v>
      </c>
      <c r="C98" s="163">
        <v>1839</v>
      </c>
      <c r="D98" s="163">
        <v>1681</v>
      </c>
      <c r="E98" s="163">
        <v>122</v>
      </c>
      <c r="F98" s="163">
        <v>2114</v>
      </c>
      <c r="G98" s="163">
        <v>1758</v>
      </c>
      <c r="H98" s="163">
        <v>1824</v>
      </c>
      <c r="I98" s="164">
        <f t="shared" si="39"/>
        <v>3.7542662116040848E-2</v>
      </c>
      <c r="J98" s="165">
        <f t="shared" si="36"/>
        <v>8.5068411659726451E-2</v>
      </c>
      <c r="K98" s="163">
        <f t="shared" si="37"/>
        <v>66</v>
      </c>
      <c r="L98" s="163">
        <f t="shared" si="38"/>
        <v>143</v>
      </c>
      <c r="M98" s="164">
        <f t="shared" si="40"/>
        <v>5.7617242718004981E-4</v>
      </c>
      <c r="N98" s="166"/>
    </row>
    <row r="99" spans="1:14" x14ac:dyDescent="0.25">
      <c r="A99" s="161"/>
      <c r="B99" s="162" t="s">
        <v>116</v>
      </c>
      <c r="C99" s="163">
        <v>856</v>
      </c>
      <c r="D99" s="163">
        <v>638</v>
      </c>
      <c r="E99" s="163">
        <v>266</v>
      </c>
      <c r="F99" s="163">
        <v>484</v>
      </c>
      <c r="G99" s="163">
        <v>565</v>
      </c>
      <c r="H99" s="163">
        <v>622</v>
      </c>
      <c r="I99" s="164">
        <f t="shared" si="39"/>
        <v>0.10088495575221246</v>
      </c>
      <c r="J99" s="165">
        <f t="shared" si="36"/>
        <v>-2.5078369905956133E-2</v>
      </c>
      <c r="K99" s="163">
        <f t="shared" si="37"/>
        <v>57</v>
      </c>
      <c r="L99" s="163">
        <f t="shared" si="38"/>
        <v>-16</v>
      </c>
      <c r="M99" s="164">
        <f t="shared" si="40"/>
        <v>1.9647985181249505E-4</v>
      </c>
      <c r="N99" s="79"/>
    </row>
    <row r="100" spans="1:14" x14ac:dyDescent="0.25">
      <c r="A100" s="161"/>
      <c r="B100" s="162" t="s">
        <v>123</v>
      </c>
      <c r="C100" s="163">
        <v>73</v>
      </c>
      <c r="D100" s="163">
        <v>243</v>
      </c>
      <c r="E100" s="163">
        <v>5</v>
      </c>
      <c r="F100" s="163">
        <v>458</v>
      </c>
      <c r="G100" s="163">
        <v>266</v>
      </c>
      <c r="H100" s="163">
        <v>155</v>
      </c>
      <c r="I100" s="164">
        <f t="shared" si="39"/>
        <v>-0.41729323308270672</v>
      </c>
      <c r="J100" s="165">
        <f t="shared" si="36"/>
        <v>-0.36213991769547327</v>
      </c>
      <c r="K100" s="163">
        <f t="shared" si="37"/>
        <v>-111</v>
      </c>
      <c r="L100" s="163">
        <f t="shared" si="38"/>
        <v>-88</v>
      </c>
      <c r="M100" s="164">
        <f t="shared" si="40"/>
        <v>4.8962020950059053E-5</v>
      </c>
      <c r="N100" s="79"/>
    </row>
    <row r="101" spans="1:14" x14ac:dyDescent="0.25">
      <c r="A101" s="161"/>
      <c r="B101" s="162" t="s">
        <v>119</v>
      </c>
      <c r="C101" s="163">
        <v>110</v>
      </c>
      <c r="D101" s="163">
        <v>56</v>
      </c>
      <c r="E101" s="163">
        <v>74</v>
      </c>
      <c r="F101" s="163">
        <v>83</v>
      </c>
      <c r="G101" s="163">
        <v>116</v>
      </c>
      <c r="H101" s="163">
        <v>156</v>
      </c>
      <c r="I101" s="164">
        <f t="shared" si="39"/>
        <v>0.34482758620689657</v>
      </c>
      <c r="J101" s="165">
        <f t="shared" si="36"/>
        <v>1.7857142857142856</v>
      </c>
      <c r="K101" s="163">
        <f t="shared" si="37"/>
        <v>40</v>
      </c>
      <c r="L101" s="163">
        <f t="shared" si="38"/>
        <v>100</v>
      </c>
      <c r="M101" s="164">
        <f t="shared" si="40"/>
        <v>4.9277904956188466E-5</v>
      </c>
      <c r="N101" s="79"/>
    </row>
    <row r="102" spans="1:14" x14ac:dyDescent="0.25">
      <c r="A102" s="161"/>
      <c r="B102" s="162" t="s">
        <v>128</v>
      </c>
      <c r="C102" s="163">
        <v>21</v>
      </c>
      <c r="D102" s="163">
        <v>16</v>
      </c>
      <c r="E102" s="163">
        <v>0</v>
      </c>
      <c r="F102" s="163">
        <v>46</v>
      </c>
      <c r="G102" s="163">
        <v>6</v>
      </c>
      <c r="H102" s="163">
        <v>24</v>
      </c>
      <c r="I102" s="164">
        <f t="shared" si="39"/>
        <v>3</v>
      </c>
      <c r="J102" s="165">
        <f t="shared" si="36"/>
        <v>0.5</v>
      </c>
      <c r="K102" s="163">
        <f t="shared" si="37"/>
        <v>18</v>
      </c>
      <c r="L102" s="163">
        <f t="shared" si="38"/>
        <v>8</v>
      </c>
      <c r="M102" s="164">
        <f t="shared" si="40"/>
        <v>7.5812161471059178E-6</v>
      </c>
      <c r="N102" s="79"/>
    </row>
    <row r="103" spans="1:14" x14ac:dyDescent="0.25">
      <c r="A103" s="161" t="s">
        <v>144</v>
      </c>
      <c r="B103" s="162" t="s">
        <v>131</v>
      </c>
      <c r="C103" s="163">
        <v>43</v>
      </c>
      <c r="D103" s="163">
        <v>48</v>
      </c>
      <c r="E103" s="163">
        <v>6</v>
      </c>
      <c r="F103" s="163">
        <v>20</v>
      </c>
      <c r="G103" s="163">
        <v>26</v>
      </c>
      <c r="H103" s="163">
        <v>122</v>
      </c>
      <c r="I103" s="164">
        <f t="shared" si="39"/>
        <v>3.6923076923076925</v>
      </c>
      <c r="J103" s="165">
        <f t="shared" si="36"/>
        <v>1.5416666666666665</v>
      </c>
      <c r="K103" s="163">
        <f t="shared" si="37"/>
        <v>96</v>
      </c>
      <c r="L103" s="163">
        <f t="shared" si="38"/>
        <v>74</v>
      </c>
      <c r="M103" s="164">
        <f t="shared" si="40"/>
        <v>3.8537848747788415E-5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1807</v>
      </c>
      <c r="D104" s="169">
        <f t="shared" si="41"/>
        <v>1704</v>
      </c>
      <c r="E104" s="169">
        <f t="shared" si="41"/>
        <v>262</v>
      </c>
      <c r="F104" s="169">
        <f t="shared" si="41"/>
        <v>2244</v>
      </c>
      <c r="G104" s="169">
        <f t="shared" si="41"/>
        <v>2195</v>
      </c>
      <c r="H104" s="169">
        <f t="shared" si="41"/>
        <v>2700</v>
      </c>
      <c r="I104" s="170">
        <f t="shared" si="39"/>
        <v>0.23006833712984065</v>
      </c>
      <c r="J104" s="171">
        <f t="shared" si="36"/>
        <v>0.58450704225352124</v>
      </c>
      <c r="K104" s="169">
        <f>H104-G104</f>
        <v>505</v>
      </c>
      <c r="L104" s="169">
        <f t="shared" si="38"/>
        <v>996</v>
      </c>
      <c r="M104" s="170">
        <f t="shared" si="40"/>
        <v>8.5288681654941583E-4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91323</v>
      </c>
      <c r="D106" s="176">
        <v>84734</v>
      </c>
      <c r="E106" s="176">
        <v>20597</v>
      </c>
      <c r="F106" s="176">
        <v>132612</v>
      </c>
      <c r="G106" s="176">
        <v>146405</v>
      </c>
      <c r="H106" s="176">
        <v>126079</v>
      </c>
      <c r="I106" s="177">
        <f>IFERROR(H106/G106-1,"-")</f>
        <v>-0.13883405621392708</v>
      </c>
      <c r="J106" s="177">
        <f>IFERROR(H106/D106-1,"-")</f>
        <v>0.48793872589515419</v>
      </c>
      <c r="K106" s="176">
        <f>H106-G106</f>
        <v>-20326</v>
      </c>
      <c r="L106" s="176">
        <f>H106-D106</f>
        <v>41345</v>
      </c>
      <c r="M106" s="177">
        <f>H106/H$8</f>
        <v>3.9826339608790291E-2</v>
      </c>
      <c r="N106" s="79"/>
    </row>
    <row r="107" spans="1:14" x14ac:dyDescent="0.25">
      <c r="A107" s="161" t="s">
        <v>96</v>
      </c>
      <c r="B107" s="157" t="s">
        <v>97</v>
      </c>
      <c r="C107" s="158">
        <v>12483</v>
      </c>
      <c r="D107" s="158">
        <v>15718</v>
      </c>
      <c r="E107" s="158">
        <v>9240</v>
      </c>
      <c r="F107" s="158">
        <v>24745</v>
      </c>
      <c r="G107" s="158">
        <v>21110</v>
      </c>
      <c r="H107" s="158">
        <v>14338</v>
      </c>
      <c r="I107" s="159">
        <f>IFERROR(H107/G107-1,"-")</f>
        <v>-0.32079583135954526</v>
      </c>
      <c r="J107" s="160">
        <f t="shared" ref="J107:J118" si="42">IFERROR(H107/D107-1,"-")</f>
        <v>-8.7797429698434959E-2</v>
      </c>
      <c r="K107" s="158">
        <f t="shared" ref="K107:K117" si="43">H107-G107</f>
        <v>-6772</v>
      </c>
      <c r="L107" s="158">
        <f t="shared" ref="L107:L118" si="44">H107-D107</f>
        <v>-1380</v>
      </c>
      <c r="M107" s="159">
        <f>H107/H$8</f>
        <v>4.5291448798835269E-3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1.6681202595682055E-2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4.1605398331311147E-2</v>
      </c>
      <c r="N109" s="79"/>
    </row>
    <row r="110" spans="1:14" x14ac:dyDescent="0.25">
      <c r="A110" s="161"/>
      <c r="B110" s="157" t="s">
        <v>107</v>
      </c>
      <c r="C110" s="158">
        <v>78840</v>
      </c>
      <c r="D110" s="158">
        <v>69016</v>
      </c>
      <c r="E110" s="158">
        <v>11357</v>
      </c>
      <c r="F110" s="158">
        <v>107867</v>
      </c>
      <c r="G110" s="158">
        <v>125295</v>
      </c>
      <c r="H110" s="158">
        <v>111741</v>
      </c>
      <c r="I110" s="159">
        <f>IFERROR(H110/G110-1,"-")</f>
        <v>-0.10817670298096493</v>
      </c>
      <c r="J110" s="160">
        <f t="shared" si="42"/>
        <v>0.61905934855685629</v>
      </c>
      <c r="K110" s="158">
        <f t="shared" si="43"/>
        <v>-13554</v>
      </c>
      <c r="L110" s="158">
        <f t="shared" si="44"/>
        <v>42725</v>
      </c>
      <c r="M110" s="159">
        <f>H110/H$8</f>
        <v>3.5297194728906765E-2</v>
      </c>
      <c r="N110" s="79"/>
    </row>
    <row r="111" spans="1:14" s="56" customFormat="1" x14ac:dyDescent="0.25">
      <c r="A111" s="161"/>
      <c r="B111" s="162" t="s">
        <v>110</v>
      </c>
      <c r="C111" s="163">
        <v>43294</v>
      </c>
      <c r="D111" s="163">
        <v>37865</v>
      </c>
      <c r="E111" s="163">
        <v>5886</v>
      </c>
      <c r="F111" s="163">
        <v>68927</v>
      </c>
      <c r="G111" s="163">
        <v>90194</v>
      </c>
      <c r="H111" s="163">
        <v>68520</v>
      </c>
      <c r="I111" s="164">
        <f t="shared" ref="I111:I118" si="45">IFERROR(H111/G111-1,"-")</f>
        <v>-0.24030423309754534</v>
      </c>
      <c r="J111" s="165">
        <f t="shared" si="42"/>
        <v>0.80958668955499813</v>
      </c>
      <c r="K111" s="163">
        <f t="shared" si="43"/>
        <v>-21674</v>
      </c>
      <c r="L111" s="163">
        <f t="shared" si="44"/>
        <v>30655</v>
      </c>
      <c r="M111" s="164">
        <f t="shared" ref="M111:M118" si="46">H111/H$8</f>
        <v>2.1644372099987395E-2</v>
      </c>
      <c r="N111" s="166"/>
    </row>
    <row r="112" spans="1:14" s="56" customFormat="1" x14ac:dyDescent="0.25">
      <c r="A112" s="161"/>
      <c r="B112" s="162" t="s">
        <v>113</v>
      </c>
      <c r="C112" s="163">
        <v>8373</v>
      </c>
      <c r="D112" s="163">
        <v>5517</v>
      </c>
      <c r="E112" s="163">
        <v>442</v>
      </c>
      <c r="F112" s="163">
        <v>3075</v>
      </c>
      <c r="G112" s="163">
        <v>4324</v>
      </c>
      <c r="H112" s="163">
        <v>5830</v>
      </c>
      <c r="I112" s="164">
        <f t="shared" si="45"/>
        <v>0.34828862164662344</v>
      </c>
      <c r="J112" s="165">
        <f t="shared" si="42"/>
        <v>5.6733732100779477E-2</v>
      </c>
      <c r="K112" s="163">
        <f t="shared" si="43"/>
        <v>1506</v>
      </c>
      <c r="L112" s="163">
        <f t="shared" si="44"/>
        <v>313</v>
      </c>
      <c r="M112" s="164">
        <f t="shared" si="46"/>
        <v>1.8416037557344794E-3</v>
      </c>
      <c r="N112" s="166"/>
    </row>
    <row r="113" spans="1:14" x14ac:dyDescent="0.25">
      <c r="A113" s="161"/>
      <c r="B113" s="162" t="s">
        <v>116</v>
      </c>
      <c r="C113" s="163">
        <v>10664</v>
      </c>
      <c r="D113" s="163">
        <v>7592</v>
      </c>
      <c r="E113" s="163">
        <v>2076</v>
      </c>
      <c r="F113" s="163">
        <v>6802</v>
      </c>
      <c r="G113" s="163">
        <v>4406</v>
      </c>
      <c r="H113" s="163">
        <v>10904</v>
      </c>
      <c r="I113" s="164">
        <f t="shared" si="45"/>
        <v>1.4748070812528371</v>
      </c>
      <c r="J113" s="165">
        <f t="shared" si="42"/>
        <v>0.43624868282402529</v>
      </c>
      <c r="K113" s="163">
        <f t="shared" si="43"/>
        <v>6498</v>
      </c>
      <c r="L113" s="163">
        <f t="shared" si="44"/>
        <v>3312</v>
      </c>
      <c r="M113" s="164">
        <f t="shared" si="46"/>
        <v>3.4443992028351223E-3</v>
      </c>
      <c r="N113" s="79"/>
    </row>
    <row r="114" spans="1:14" x14ac:dyDescent="0.25">
      <c r="A114" s="161"/>
      <c r="B114" s="162" t="s">
        <v>123</v>
      </c>
      <c r="C114" s="163">
        <v>2661</v>
      </c>
      <c r="D114" s="163">
        <v>1718</v>
      </c>
      <c r="E114" s="163">
        <v>230</v>
      </c>
      <c r="F114" s="163">
        <v>3070</v>
      </c>
      <c r="G114" s="163">
        <v>6655</v>
      </c>
      <c r="H114" s="163">
        <v>4208</v>
      </c>
      <c r="I114" s="164">
        <f t="shared" si="45"/>
        <v>-0.36769346356123211</v>
      </c>
      <c r="J114" s="165">
        <f t="shared" si="42"/>
        <v>1.4493597206053552</v>
      </c>
      <c r="K114" s="163">
        <f t="shared" si="43"/>
        <v>-2447</v>
      </c>
      <c r="L114" s="163">
        <f t="shared" si="44"/>
        <v>2490</v>
      </c>
      <c r="M114" s="164">
        <f t="shared" si="46"/>
        <v>1.329239897792571E-3</v>
      </c>
      <c r="N114" s="79"/>
    </row>
    <row r="115" spans="1:14" x14ac:dyDescent="0.25">
      <c r="A115" s="161"/>
      <c r="B115" s="162" t="s">
        <v>119</v>
      </c>
      <c r="C115" s="163">
        <v>3018</v>
      </c>
      <c r="D115" s="163">
        <v>1511</v>
      </c>
      <c r="E115" s="163">
        <v>1415</v>
      </c>
      <c r="F115" s="163">
        <v>2701</v>
      </c>
      <c r="G115" s="163">
        <v>2228</v>
      </c>
      <c r="H115" s="163">
        <v>3906</v>
      </c>
      <c r="I115" s="164">
        <f t="shared" si="45"/>
        <v>0.7531418312387792</v>
      </c>
      <c r="J115" s="165">
        <f t="shared" si="42"/>
        <v>1.5850430178689607</v>
      </c>
      <c r="K115" s="163">
        <f t="shared" si="43"/>
        <v>1678</v>
      </c>
      <c r="L115" s="163">
        <f t="shared" si="44"/>
        <v>2395</v>
      </c>
      <c r="M115" s="164">
        <f t="shared" si="46"/>
        <v>1.2338429279414882E-3</v>
      </c>
      <c r="N115" s="79"/>
    </row>
    <row r="116" spans="1:14" x14ac:dyDescent="0.25">
      <c r="A116" s="161"/>
      <c r="B116" s="162" t="s">
        <v>128</v>
      </c>
      <c r="C116" s="163">
        <v>145</v>
      </c>
      <c r="D116" s="163">
        <v>365</v>
      </c>
      <c r="E116" s="163">
        <v>0</v>
      </c>
      <c r="F116" s="163">
        <v>5288</v>
      </c>
      <c r="G116" s="163">
        <v>682</v>
      </c>
      <c r="H116" s="163">
        <v>352</v>
      </c>
      <c r="I116" s="164">
        <f t="shared" si="45"/>
        <v>-0.4838709677419355</v>
      </c>
      <c r="J116" s="165">
        <f t="shared" si="42"/>
        <v>-3.5616438356164348E-2</v>
      </c>
      <c r="K116" s="163">
        <f t="shared" si="43"/>
        <v>-330</v>
      </c>
      <c r="L116" s="163">
        <f t="shared" si="44"/>
        <v>-13</v>
      </c>
      <c r="M116" s="164">
        <f t="shared" si="46"/>
        <v>1.1119117015755347E-4</v>
      </c>
      <c r="N116" s="79"/>
    </row>
    <row r="117" spans="1:14" x14ac:dyDescent="0.25">
      <c r="A117" s="161" t="s">
        <v>144</v>
      </c>
      <c r="B117" s="162" t="s">
        <v>131</v>
      </c>
      <c r="C117" s="163">
        <v>400</v>
      </c>
      <c r="D117" s="163">
        <v>433</v>
      </c>
      <c r="E117" s="163">
        <v>12</v>
      </c>
      <c r="F117" s="163">
        <v>258</v>
      </c>
      <c r="G117" s="163">
        <v>251</v>
      </c>
      <c r="H117" s="163">
        <v>185</v>
      </c>
      <c r="I117" s="164">
        <f t="shared" si="45"/>
        <v>-0.26294820717131473</v>
      </c>
      <c r="J117" s="165">
        <f t="shared" si="42"/>
        <v>-0.57274826789838329</v>
      </c>
      <c r="K117" s="163">
        <f t="shared" si="43"/>
        <v>-66</v>
      </c>
      <c r="L117" s="163">
        <f t="shared" si="44"/>
        <v>-248</v>
      </c>
      <c r="M117" s="164">
        <f t="shared" si="46"/>
        <v>5.8438541133941454E-5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10285</v>
      </c>
      <c r="D118" s="169">
        <f t="shared" si="47"/>
        <v>14015</v>
      </c>
      <c r="E118" s="169">
        <f t="shared" si="47"/>
        <v>1296</v>
      </c>
      <c r="F118" s="169">
        <f t="shared" si="47"/>
        <v>17746</v>
      </c>
      <c r="G118" s="169">
        <f t="shared" si="47"/>
        <v>16555</v>
      </c>
      <c r="H118" s="169">
        <f t="shared" si="47"/>
        <v>17836</v>
      </c>
      <c r="I118" s="170">
        <f t="shared" si="45"/>
        <v>7.7378435517970301E-2</v>
      </c>
      <c r="J118" s="171">
        <f t="shared" si="42"/>
        <v>0.27263646093471272</v>
      </c>
      <c r="K118" s="169">
        <f>H118-G118</f>
        <v>1281</v>
      </c>
      <c r="L118" s="169">
        <f t="shared" si="44"/>
        <v>3821</v>
      </c>
      <c r="M118" s="170">
        <f t="shared" si="46"/>
        <v>5.6341071333242147E-3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44079</v>
      </c>
      <c r="D120" s="176">
        <v>40116</v>
      </c>
      <c r="E120" s="176">
        <v>17308</v>
      </c>
      <c r="F120" s="176">
        <v>48246</v>
      </c>
      <c r="G120" s="176">
        <v>49321</v>
      </c>
      <c r="H120" s="176">
        <v>43124</v>
      </c>
      <c r="I120" s="177">
        <f>IFERROR(H120/G120-1,"-")</f>
        <v>-0.1256462764339733</v>
      </c>
      <c r="J120" s="177">
        <f>IFERROR(H120/D120-1,"-")</f>
        <v>7.4982550603250653E-2</v>
      </c>
      <c r="K120" s="176">
        <f>H120-G120</f>
        <v>-6197</v>
      </c>
      <c r="L120" s="176">
        <f>H120-D120</f>
        <v>3008</v>
      </c>
      <c r="M120" s="177">
        <f>H120/H$8</f>
        <v>1.3622181880324817E-2</v>
      </c>
      <c r="N120" s="79"/>
    </row>
    <row r="121" spans="1:14" x14ac:dyDescent="0.25">
      <c r="A121" s="161" t="s">
        <v>96</v>
      </c>
      <c r="B121" s="157" t="s">
        <v>97</v>
      </c>
      <c r="C121" s="158">
        <v>23290</v>
      </c>
      <c r="D121" s="158">
        <v>20320</v>
      </c>
      <c r="E121" s="158">
        <v>12162</v>
      </c>
      <c r="F121" s="158">
        <v>26214</v>
      </c>
      <c r="G121" s="158">
        <v>28464</v>
      </c>
      <c r="H121" s="158">
        <v>24346</v>
      </c>
      <c r="I121" s="159">
        <f>IFERROR(H121/G121-1,"-")</f>
        <v>-0.14467397414277683</v>
      </c>
      <c r="J121" s="160">
        <f t="shared" ref="J121:J132" si="48">IFERROR(H121/D121-1,"-")</f>
        <v>0.19812992125984241</v>
      </c>
      <c r="K121" s="158">
        <f t="shared" ref="K121:K131" si="49">H121-G121</f>
        <v>-4118</v>
      </c>
      <c r="L121" s="158">
        <f t="shared" ref="L121:L132" si="50">H121-D121</f>
        <v>4026</v>
      </c>
      <c r="M121" s="159">
        <f>H121/H$8</f>
        <v>7.690512013226695E-3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3.5421021259309494E-2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4.4888696691020268E-2</v>
      </c>
      <c r="N123" s="79"/>
    </row>
    <row r="124" spans="1:14" x14ac:dyDescent="0.25">
      <c r="A124" s="161"/>
      <c r="B124" s="157" t="s">
        <v>107</v>
      </c>
      <c r="C124" s="158">
        <v>20789</v>
      </c>
      <c r="D124" s="158">
        <v>19796</v>
      </c>
      <c r="E124" s="158">
        <v>5146</v>
      </c>
      <c r="F124" s="158">
        <v>22032</v>
      </c>
      <c r="G124" s="158">
        <v>20857</v>
      </c>
      <c r="H124" s="158">
        <v>18778</v>
      </c>
      <c r="I124" s="159">
        <f>IFERROR(H124/G124-1,"-")</f>
        <v>-9.9678764923047392E-2</v>
      </c>
      <c r="J124" s="160">
        <f t="shared" si="48"/>
        <v>-5.1424530208122876E-2</v>
      </c>
      <c r="K124" s="158">
        <f t="shared" si="49"/>
        <v>-2079</v>
      </c>
      <c r="L124" s="158">
        <f t="shared" si="50"/>
        <v>-1018</v>
      </c>
      <c r="M124" s="159">
        <f>H124/H$8</f>
        <v>5.9316698670981221E-3</v>
      </c>
      <c r="N124" s="79"/>
    </row>
    <row r="125" spans="1:14" s="56" customFormat="1" x14ac:dyDescent="0.25">
      <c r="A125" s="161"/>
      <c r="B125" s="162" t="s">
        <v>110</v>
      </c>
      <c r="C125" s="163">
        <v>3057</v>
      </c>
      <c r="D125" s="163">
        <v>2070</v>
      </c>
      <c r="E125" s="163">
        <v>273</v>
      </c>
      <c r="F125" s="163">
        <v>2166</v>
      </c>
      <c r="G125" s="163">
        <v>4936</v>
      </c>
      <c r="H125" s="163">
        <v>1826</v>
      </c>
      <c r="I125" s="164">
        <f t="shared" ref="I125:I132" si="51">IFERROR(H125/G125-1,"-")</f>
        <v>-0.63006482982171796</v>
      </c>
      <c r="J125" s="165">
        <f t="shared" si="48"/>
        <v>-0.11787439613526574</v>
      </c>
      <c r="K125" s="163">
        <f t="shared" si="49"/>
        <v>-3110</v>
      </c>
      <c r="L125" s="163">
        <f t="shared" si="50"/>
        <v>-244</v>
      </c>
      <c r="M125" s="164">
        <f t="shared" ref="M125:M132" si="52">H125/H$8</f>
        <v>5.7680419519230859E-4</v>
      </c>
      <c r="N125" s="166"/>
    </row>
    <row r="126" spans="1:14" s="56" customFormat="1" x14ac:dyDescent="0.25">
      <c r="A126" s="161"/>
      <c r="B126" s="162" t="s">
        <v>113</v>
      </c>
      <c r="C126" s="163">
        <v>2637</v>
      </c>
      <c r="D126" s="163">
        <v>2455</v>
      </c>
      <c r="E126" s="163">
        <v>260</v>
      </c>
      <c r="F126" s="163">
        <v>2874</v>
      </c>
      <c r="G126" s="163">
        <v>3162</v>
      </c>
      <c r="H126" s="163">
        <v>3189</v>
      </c>
      <c r="I126" s="164">
        <f t="shared" si="51"/>
        <v>8.5388994307400434E-3</v>
      </c>
      <c r="J126" s="165">
        <f t="shared" si="48"/>
        <v>0.29898167006109988</v>
      </c>
      <c r="K126" s="163">
        <f t="shared" si="49"/>
        <v>27</v>
      </c>
      <c r="L126" s="163">
        <f t="shared" si="50"/>
        <v>734</v>
      </c>
      <c r="M126" s="164">
        <f t="shared" si="52"/>
        <v>1.0073540955466988E-3</v>
      </c>
      <c r="N126" s="166"/>
    </row>
    <row r="127" spans="1:14" x14ac:dyDescent="0.25">
      <c r="A127" s="161"/>
      <c r="B127" s="162" t="s">
        <v>116</v>
      </c>
      <c r="C127" s="163">
        <v>1421</v>
      </c>
      <c r="D127" s="163">
        <v>1738</v>
      </c>
      <c r="E127" s="163">
        <v>349</v>
      </c>
      <c r="F127" s="163">
        <v>1751</v>
      </c>
      <c r="G127" s="163">
        <v>1685</v>
      </c>
      <c r="H127" s="163">
        <v>1740</v>
      </c>
      <c r="I127" s="164">
        <f t="shared" si="51"/>
        <v>3.2640949554896048E-2</v>
      </c>
      <c r="J127" s="165">
        <f t="shared" si="48"/>
        <v>1.1507479861909697E-3</v>
      </c>
      <c r="K127" s="163">
        <f t="shared" si="49"/>
        <v>55</v>
      </c>
      <c r="L127" s="163">
        <f t="shared" si="50"/>
        <v>2</v>
      </c>
      <c r="M127" s="164">
        <f t="shared" si="52"/>
        <v>5.4963817066517912E-4</v>
      </c>
      <c r="N127" s="79"/>
    </row>
    <row r="128" spans="1:14" x14ac:dyDescent="0.25">
      <c r="A128" s="161"/>
      <c r="B128" s="162" t="s">
        <v>123</v>
      </c>
      <c r="C128" s="163">
        <v>365</v>
      </c>
      <c r="D128" s="163">
        <v>306</v>
      </c>
      <c r="E128" s="163">
        <v>47</v>
      </c>
      <c r="F128" s="163">
        <v>371</v>
      </c>
      <c r="G128" s="163">
        <v>441</v>
      </c>
      <c r="H128" s="163">
        <v>517</v>
      </c>
      <c r="I128" s="164">
        <f t="shared" si="51"/>
        <v>0.17233560090702937</v>
      </c>
      <c r="J128" s="165">
        <f t="shared" si="48"/>
        <v>0.68954248366013071</v>
      </c>
      <c r="K128" s="163">
        <f t="shared" si="49"/>
        <v>76</v>
      </c>
      <c r="L128" s="163">
        <f t="shared" si="50"/>
        <v>211</v>
      </c>
      <c r="M128" s="164">
        <f t="shared" si="52"/>
        <v>1.6331203116890666E-4</v>
      </c>
      <c r="N128" s="79"/>
    </row>
    <row r="129" spans="1:14" x14ac:dyDescent="0.25">
      <c r="A129" s="161"/>
      <c r="B129" s="162" t="s">
        <v>119</v>
      </c>
      <c r="C129" s="163">
        <v>406</v>
      </c>
      <c r="D129" s="163">
        <v>285</v>
      </c>
      <c r="E129" s="163">
        <v>131</v>
      </c>
      <c r="F129" s="163">
        <v>291</v>
      </c>
      <c r="G129" s="163">
        <v>386</v>
      </c>
      <c r="H129" s="163">
        <v>369</v>
      </c>
      <c r="I129" s="164">
        <f t="shared" si="51"/>
        <v>-4.4041450777202118E-2</v>
      </c>
      <c r="J129" s="165">
        <f t="shared" si="48"/>
        <v>0.29473684210526319</v>
      </c>
      <c r="K129" s="163">
        <f t="shared" si="49"/>
        <v>-17</v>
      </c>
      <c r="L129" s="163">
        <f t="shared" si="50"/>
        <v>84</v>
      </c>
      <c r="M129" s="164">
        <f t="shared" si="52"/>
        <v>1.1656119826175349E-4</v>
      </c>
      <c r="N129" s="79"/>
    </row>
    <row r="130" spans="1:14" x14ac:dyDescent="0.25">
      <c r="A130" s="161"/>
      <c r="B130" s="162" t="s">
        <v>128</v>
      </c>
      <c r="C130" s="163">
        <v>273</v>
      </c>
      <c r="D130" s="163">
        <v>168</v>
      </c>
      <c r="E130" s="163">
        <v>45</v>
      </c>
      <c r="F130" s="163">
        <v>275</v>
      </c>
      <c r="G130" s="163">
        <v>223</v>
      </c>
      <c r="H130" s="163">
        <v>251</v>
      </c>
      <c r="I130" s="164">
        <f t="shared" si="51"/>
        <v>0.12556053811659185</v>
      </c>
      <c r="J130" s="165">
        <f t="shared" si="48"/>
        <v>0.49404761904761907</v>
      </c>
      <c r="K130" s="163">
        <f t="shared" si="49"/>
        <v>28</v>
      </c>
      <c r="L130" s="163">
        <f t="shared" si="50"/>
        <v>83</v>
      </c>
      <c r="M130" s="164">
        <f t="shared" si="52"/>
        <v>7.9286885538482725E-5</v>
      </c>
      <c r="N130" s="79"/>
    </row>
    <row r="131" spans="1:14" x14ac:dyDescent="0.25">
      <c r="A131" s="161" t="s">
        <v>144</v>
      </c>
      <c r="B131" s="162" t="s">
        <v>131</v>
      </c>
      <c r="C131" s="163">
        <v>526</v>
      </c>
      <c r="D131" s="163">
        <v>472</v>
      </c>
      <c r="E131" s="163">
        <v>33</v>
      </c>
      <c r="F131" s="163">
        <v>286</v>
      </c>
      <c r="G131" s="163">
        <v>452</v>
      </c>
      <c r="H131" s="163">
        <v>379</v>
      </c>
      <c r="I131" s="164">
        <f t="shared" si="51"/>
        <v>-0.16150442477876104</v>
      </c>
      <c r="J131" s="165">
        <f t="shared" si="48"/>
        <v>-0.19703389830508478</v>
      </c>
      <c r="K131" s="163">
        <f t="shared" si="49"/>
        <v>-73</v>
      </c>
      <c r="L131" s="163">
        <f t="shared" si="50"/>
        <v>-93</v>
      </c>
      <c r="M131" s="164">
        <f t="shared" si="52"/>
        <v>1.1972003832304763E-4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12104</v>
      </c>
      <c r="D132" s="169">
        <f t="shared" si="53"/>
        <v>12302</v>
      </c>
      <c r="E132" s="169">
        <f t="shared" si="53"/>
        <v>4008</v>
      </c>
      <c r="F132" s="169">
        <f t="shared" si="53"/>
        <v>14018</v>
      </c>
      <c r="G132" s="169">
        <f t="shared" si="53"/>
        <v>9572</v>
      </c>
      <c r="H132" s="169">
        <f t="shared" si="53"/>
        <v>10507</v>
      </c>
      <c r="I132" s="170">
        <f t="shared" si="51"/>
        <v>9.7680735478478997E-2</v>
      </c>
      <c r="J132" s="171">
        <f t="shared" si="48"/>
        <v>-0.14591123394569994</v>
      </c>
      <c r="K132" s="169">
        <f>H132-G132</f>
        <v>935</v>
      </c>
      <c r="L132" s="169">
        <f t="shared" si="50"/>
        <v>-1795</v>
      </c>
      <c r="M132" s="170">
        <f t="shared" si="52"/>
        <v>3.318993252401745E-3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171180</v>
      </c>
      <c r="D134" s="176">
        <v>161488</v>
      </c>
      <c r="E134" s="176">
        <v>24343</v>
      </c>
      <c r="F134" s="176">
        <v>154114</v>
      </c>
      <c r="G134" s="176">
        <v>170708</v>
      </c>
      <c r="H134" s="176">
        <v>177711</v>
      </c>
      <c r="I134" s="177">
        <f>IFERROR(H134/G134-1,"-")</f>
        <v>4.1023267802329233E-2</v>
      </c>
      <c r="J134" s="177">
        <f>IFERROR(H134/D134-1,"-")</f>
        <v>0.10045947686515411</v>
      </c>
      <c r="K134" s="176">
        <f>H134-G134</f>
        <v>7003</v>
      </c>
      <c r="L134" s="176">
        <f>H134-D134</f>
        <v>16223</v>
      </c>
      <c r="M134" s="177">
        <f>H134/H$8</f>
        <v>5.6136062613264162E-2</v>
      </c>
      <c r="N134" s="79"/>
    </row>
    <row r="135" spans="1:14" x14ac:dyDescent="0.25">
      <c r="A135" s="161" t="s">
        <v>96</v>
      </c>
      <c r="B135" s="157" t="s">
        <v>97</v>
      </c>
      <c r="C135" s="158">
        <v>10336</v>
      </c>
      <c r="D135" s="158">
        <v>14688</v>
      </c>
      <c r="E135" s="158">
        <v>9331</v>
      </c>
      <c r="F135" s="158">
        <v>5869</v>
      </c>
      <c r="G135" s="158">
        <v>7638</v>
      </c>
      <c r="H135" s="158">
        <v>11565</v>
      </c>
      <c r="I135" s="159">
        <f>IFERROR(H135/G135-1,"-")</f>
        <v>0.51413982717989004</v>
      </c>
      <c r="J135" s="160">
        <f t="shared" ref="J135:J146" si="54">IFERROR(H135/D135-1,"-")</f>
        <v>-0.21262254901960786</v>
      </c>
      <c r="K135" s="158">
        <f t="shared" ref="K135:K145" si="55">H135-G135</f>
        <v>3927</v>
      </c>
      <c r="L135" s="158">
        <f t="shared" ref="L135:L146" si="56">H135-D135</f>
        <v>-3123</v>
      </c>
      <c r="M135" s="159">
        <f>H135/H$8</f>
        <v>3.6531985308866644E-3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1.435819161460635E-2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1.4859499532333729E-2</v>
      </c>
      <c r="N137" s="79"/>
    </row>
    <row r="138" spans="1:14" x14ac:dyDescent="0.25">
      <c r="A138" s="161"/>
      <c r="B138" s="157" t="s">
        <v>107</v>
      </c>
      <c r="C138" s="158">
        <v>160844</v>
      </c>
      <c r="D138" s="158">
        <v>146800</v>
      </c>
      <c r="E138" s="158">
        <v>15012</v>
      </c>
      <c r="F138" s="158">
        <v>148245</v>
      </c>
      <c r="G138" s="158">
        <v>163070</v>
      </c>
      <c r="H138" s="158">
        <v>166146</v>
      </c>
      <c r="I138" s="159">
        <f>IFERROR(H138/G138-1,"-")</f>
        <v>1.8863064941436303E-2</v>
      </c>
      <c r="J138" s="160">
        <f t="shared" si="54"/>
        <v>0.13178474114441419</v>
      </c>
      <c r="K138" s="158">
        <f t="shared" si="55"/>
        <v>3076</v>
      </c>
      <c r="L138" s="158">
        <f t="shared" si="56"/>
        <v>19346</v>
      </c>
      <c r="M138" s="159">
        <f>H138/H$8</f>
        <v>5.2482864082377498E-2</v>
      </c>
      <c r="N138" s="79"/>
    </row>
    <row r="139" spans="1:14" s="56" customFormat="1" x14ac:dyDescent="0.25">
      <c r="A139" s="161"/>
      <c r="B139" s="162" t="s">
        <v>110</v>
      </c>
      <c r="C139" s="163">
        <v>87660</v>
      </c>
      <c r="D139" s="163">
        <v>77126</v>
      </c>
      <c r="E139" s="163">
        <v>2708</v>
      </c>
      <c r="F139" s="163">
        <v>74615</v>
      </c>
      <c r="G139" s="163">
        <v>76376</v>
      </c>
      <c r="H139" s="163">
        <v>81903</v>
      </c>
      <c r="I139" s="164">
        <f t="shared" ref="I139:I146" si="57">IFERROR(H139/G139-1,"-")</f>
        <v>7.2365664606682811E-2</v>
      </c>
      <c r="J139" s="165">
        <f t="shared" si="54"/>
        <v>6.1937608588543469E-2</v>
      </c>
      <c r="K139" s="163">
        <f t="shared" si="55"/>
        <v>5527</v>
      </c>
      <c r="L139" s="163">
        <f t="shared" si="56"/>
        <v>4777</v>
      </c>
      <c r="M139" s="164">
        <f t="shared" ref="M139:M146" si="58">H139/H$8</f>
        <v>2.5871847754017335E-2</v>
      </c>
      <c r="N139" s="166"/>
    </row>
    <row r="140" spans="1:14" s="56" customFormat="1" x14ac:dyDescent="0.25">
      <c r="A140" s="161"/>
      <c r="B140" s="162" t="s">
        <v>113</v>
      </c>
      <c r="C140" s="163">
        <v>17354</v>
      </c>
      <c r="D140" s="163">
        <v>11416</v>
      </c>
      <c r="E140" s="163">
        <v>926</v>
      </c>
      <c r="F140" s="163">
        <v>12307</v>
      </c>
      <c r="G140" s="163">
        <v>18958</v>
      </c>
      <c r="H140" s="163">
        <v>17259</v>
      </c>
      <c r="I140" s="164">
        <f t="shared" si="57"/>
        <v>-8.9619158139044197E-2</v>
      </c>
      <c r="J140" s="165">
        <f t="shared" si="54"/>
        <v>0.51182550805886473</v>
      </c>
      <c r="K140" s="163">
        <f t="shared" si="55"/>
        <v>-1699</v>
      </c>
      <c r="L140" s="163">
        <f t="shared" si="56"/>
        <v>5843</v>
      </c>
      <c r="M140" s="164">
        <f t="shared" si="58"/>
        <v>5.4518420617875431E-3</v>
      </c>
      <c r="N140" s="166"/>
    </row>
    <row r="141" spans="1:14" x14ac:dyDescent="0.25">
      <c r="A141" s="161"/>
      <c r="B141" s="162" t="s">
        <v>116</v>
      </c>
      <c r="C141" s="163">
        <v>13224</v>
      </c>
      <c r="D141" s="163">
        <v>12991</v>
      </c>
      <c r="E141" s="163">
        <v>5235</v>
      </c>
      <c r="F141" s="163">
        <v>17416</v>
      </c>
      <c r="G141" s="163">
        <v>15664</v>
      </c>
      <c r="H141" s="163">
        <v>17244</v>
      </c>
      <c r="I141" s="164">
        <f t="shared" si="57"/>
        <v>0.1008682328907049</v>
      </c>
      <c r="J141" s="165">
        <f t="shared" si="54"/>
        <v>0.3273804941882843</v>
      </c>
      <c r="K141" s="163">
        <f t="shared" si="55"/>
        <v>1580</v>
      </c>
      <c r="L141" s="163">
        <f t="shared" si="56"/>
        <v>4253</v>
      </c>
      <c r="M141" s="164">
        <f t="shared" si="58"/>
        <v>5.4471038016956023E-3</v>
      </c>
      <c r="N141" s="79"/>
    </row>
    <row r="142" spans="1:14" x14ac:dyDescent="0.25">
      <c r="A142" s="161"/>
      <c r="B142" s="162" t="s">
        <v>123</v>
      </c>
      <c r="C142" s="163">
        <v>2574</v>
      </c>
      <c r="D142" s="163">
        <v>2824</v>
      </c>
      <c r="E142" s="163">
        <v>87</v>
      </c>
      <c r="F142" s="163">
        <v>4458</v>
      </c>
      <c r="G142" s="163">
        <v>7404</v>
      </c>
      <c r="H142" s="163">
        <v>5114</v>
      </c>
      <c r="I142" s="164">
        <f t="shared" si="57"/>
        <v>-0.3092922744462453</v>
      </c>
      <c r="J142" s="165">
        <f t="shared" si="54"/>
        <v>0.81090651558073645</v>
      </c>
      <c r="K142" s="163">
        <f t="shared" si="55"/>
        <v>-2290</v>
      </c>
      <c r="L142" s="163">
        <f t="shared" si="56"/>
        <v>2290</v>
      </c>
      <c r="M142" s="164">
        <f t="shared" si="58"/>
        <v>1.6154308073458195E-3</v>
      </c>
      <c r="N142" s="79"/>
    </row>
    <row r="143" spans="1:14" x14ac:dyDescent="0.25">
      <c r="A143" s="161"/>
      <c r="B143" s="162" t="s">
        <v>119</v>
      </c>
      <c r="C143" s="163">
        <v>3105</v>
      </c>
      <c r="D143" s="163">
        <v>2405</v>
      </c>
      <c r="E143" s="163">
        <v>641</v>
      </c>
      <c r="F143" s="163">
        <v>2416</v>
      </c>
      <c r="G143" s="163">
        <v>3994</v>
      </c>
      <c r="H143" s="163">
        <v>2226</v>
      </c>
      <c r="I143" s="164">
        <f t="shared" si="57"/>
        <v>-0.44266399599399098</v>
      </c>
      <c r="J143" s="165">
        <f t="shared" si="54"/>
        <v>-7.4428274428274377E-2</v>
      </c>
      <c r="K143" s="163">
        <f t="shared" si="55"/>
        <v>-1768</v>
      </c>
      <c r="L143" s="163">
        <f t="shared" si="56"/>
        <v>-179</v>
      </c>
      <c r="M143" s="164">
        <f t="shared" si="58"/>
        <v>7.0315779764407388E-4</v>
      </c>
      <c r="N143" s="79"/>
    </row>
    <row r="144" spans="1:14" x14ac:dyDescent="0.25">
      <c r="A144" s="161"/>
      <c r="B144" s="162" t="s">
        <v>128</v>
      </c>
      <c r="C144" s="163">
        <v>398</v>
      </c>
      <c r="D144" s="163">
        <v>1656</v>
      </c>
      <c r="E144" s="163">
        <v>3</v>
      </c>
      <c r="F144" s="163">
        <v>539</v>
      </c>
      <c r="G144" s="163">
        <v>545</v>
      </c>
      <c r="H144" s="163">
        <v>1114</v>
      </c>
      <c r="I144" s="164">
        <f t="shared" si="57"/>
        <v>1.0440366972477064</v>
      </c>
      <c r="J144" s="165">
        <f t="shared" si="54"/>
        <v>-0.32729468599033817</v>
      </c>
      <c r="K144" s="163">
        <f t="shared" si="55"/>
        <v>569</v>
      </c>
      <c r="L144" s="163">
        <f t="shared" si="56"/>
        <v>-542</v>
      </c>
      <c r="M144" s="164">
        <f t="shared" si="58"/>
        <v>3.5189478282816639E-4</v>
      </c>
      <c r="N144" s="79"/>
    </row>
    <row r="145" spans="1:14" x14ac:dyDescent="0.25">
      <c r="A145" s="161" t="s">
        <v>144</v>
      </c>
      <c r="B145" s="162" t="s">
        <v>131</v>
      </c>
      <c r="C145" s="163">
        <v>2721</v>
      </c>
      <c r="D145" s="163">
        <v>1637</v>
      </c>
      <c r="E145" s="163">
        <v>331</v>
      </c>
      <c r="F145" s="163">
        <v>612</v>
      </c>
      <c r="G145" s="163">
        <v>560</v>
      </c>
      <c r="H145" s="163">
        <v>1129</v>
      </c>
      <c r="I145" s="164">
        <f t="shared" si="57"/>
        <v>1.0160714285714287</v>
      </c>
      <c r="J145" s="165">
        <f t="shared" si="54"/>
        <v>-0.3103237629810629</v>
      </c>
      <c r="K145" s="163">
        <f t="shared" si="55"/>
        <v>569</v>
      </c>
      <c r="L145" s="163">
        <f t="shared" si="56"/>
        <v>-508</v>
      </c>
      <c r="M145" s="164">
        <f t="shared" si="58"/>
        <v>3.5663304292010754E-4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33808</v>
      </c>
      <c r="D146" s="169">
        <f t="shared" si="59"/>
        <v>36745</v>
      </c>
      <c r="E146" s="169">
        <f t="shared" si="59"/>
        <v>5081</v>
      </c>
      <c r="F146" s="169">
        <f t="shared" si="59"/>
        <v>35882</v>
      </c>
      <c r="G146" s="169">
        <f t="shared" si="59"/>
        <v>39569</v>
      </c>
      <c r="H146" s="169">
        <f t="shared" si="59"/>
        <v>40157</v>
      </c>
      <c r="I146" s="170">
        <f t="shared" si="57"/>
        <v>1.4860117768960457E-2</v>
      </c>
      <c r="J146" s="171">
        <f t="shared" si="54"/>
        <v>9.2856170907606561E-2</v>
      </c>
      <c r="K146" s="169">
        <f>H146-G146</f>
        <v>588</v>
      </c>
      <c r="L146" s="169">
        <f t="shared" si="56"/>
        <v>3412</v>
      </c>
      <c r="M146" s="170">
        <f t="shared" si="58"/>
        <v>1.2684954034138848E-2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61529</v>
      </c>
      <c r="D148" s="176">
        <v>52497</v>
      </c>
      <c r="E148" s="176">
        <v>6958</v>
      </c>
      <c r="F148" s="176">
        <v>49304</v>
      </c>
      <c r="G148" s="176">
        <v>57291</v>
      </c>
      <c r="H148" s="176">
        <v>57597</v>
      </c>
      <c r="I148" s="177">
        <f>IFERROR(H148/G148-1,"-")</f>
        <v>5.3411530606901625E-3</v>
      </c>
      <c r="J148" s="177">
        <f>IFERROR(H148/D148-1,"-")</f>
        <v>9.714840848048456E-2</v>
      </c>
      <c r="K148" s="176">
        <f>H148-G148</f>
        <v>306</v>
      </c>
      <c r="L148" s="176">
        <f>H148-D148</f>
        <v>5100</v>
      </c>
      <c r="M148" s="177">
        <f>H148/H$8</f>
        <v>1.8193971101035815E-2</v>
      </c>
      <c r="N148" s="79"/>
    </row>
    <row r="149" spans="1:14" x14ac:dyDescent="0.25">
      <c r="A149" s="161" t="s">
        <v>96</v>
      </c>
      <c r="B149" s="157" t="s">
        <v>97</v>
      </c>
      <c r="C149" s="158">
        <v>20692</v>
      </c>
      <c r="D149" s="158">
        <v>22852</v>
      </c>
      <c r="E149" s="158">
        <v>4573</v>
      </c>
      <c r="F149" s="158">
        <v>23106</v>
      </c>
      <c r="G149" s="158">
        <v>20408</v>
      </c>
      <c r="H149" s="158">
        <v>21711</v>
      </c>
      <c r="I149" s="159">
        <f>IFERROR(H149/G149-1,"-")</f>
        <v>6.3847510780086214E-2</v>
      </c>
      <c r="J149" s="160">
        <f t="shared" ref="J149:J160" si="60">IFERROR(H149/D149-1,"-")</f>
        <v>-4.992998424645545E-2</v>
      </c>
      <c r="K149" s="158">
        <f t="shared" ref="K149:K159" si="61">H149-G149</f>
        <v>1303</v>
      </c>
      <c r="L149" s="158">
        <f t="shared" ref="L149:L160" si="62">H149-D149</f>
        <v>-1141</v>
      </c>
      <c r="M149" s="159">
        <f>H149/H$8</f>
        <v>6.8581576570756909E-3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4.9321812833040456E-2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2.6027578569039134E-2</v>
      </c>
      <c r="N151" s="79"/>
    </row>
    <row r="152" spans="1:14" x14ac:dyDescent="0.25">
      <c r="A152" s="161"/>
      <c r="B152" s="157" t="s">
        <v>107</v>
      </c>
      <c r="C152" s="158">
        <v>40837</v>
      </c>
      <c r="D152" s="158">
        <v>29645</v>
      </c>
      <c r="E152" s="158">
        <v>2385</v>
      </c>
      <c r="F152" s="158">
        <v>26198</v>
      </c>
      <c r="G152" s="158">
        <v>36883</v>
      </c>
      <c r="H152" s="158">
        <v>35886</v>
      </c>
      <c r="I152" s="159">
        <f>IFERROR(H152/G152-1,"-")</f>
        <v>-2.7031423691131429E-2</v>
      </c>
      <c r="J152" s="160">
        <f t="shared" si="60"/>
        <v>0.21052454039467028</v>
      </c>
      <c r="K152" s="158">
        <f t="shared" si="61"/>
        <v>-997</v>
      </c>
      <c r="L152" s="158">
        <f t="shared" si="62"/>
        <v>6241</v>
      </c>
      <c r="M152" s="159">
        <f>H152/H$8</f>
        <v>1.1335813443960124E-2</v>
      </c>
      <c r="N152" s="79"/>
    </row>
    <row r="153" spans="1:14" s="56" customFormat="1" x14ac:dyDescent="0.25">
      <c r="A153" s="161"/>
      <c r="B153" s="162" t="s">
        <v>110</v>
      </c>
      <c r="C153" s="163">
        <v>9240</v>
      </c>
      <c r="D153" s="163">
        <v>4299</v>
      </c>
      <c r="E153" s="163">
        <v>230</v>
      </c>
      <c r="F153" s="163">
        <v>8549</v>
      </c>
      <c r="G153" s="163">
        <v>11323</v>
      </c>
      <c r="H153" s="163">
        <v>7760</v>
      </c>
      <c r="I153" s="164">
        <f t="shared" ref="I153:I160" si="63">IFERROR(H153/G153-1,"-")</f>
        <v>-0.31466925726397599</v>
      </c>
      <c r="J153" s="165">
        <f t="shared" si="60"/>
        <v>0.80507094673179802</v>
      </c>
      <c r="K153" s="163">
        <f t="shared" si="61"/>
        <v>-3563</v>
      </c>
      <c r="L153" s="163">
        <f t="shared" si="62"/>
        <v>3461</v>
      </c>
      <c r="M153" s="164">
        <f t="shared" ref="M153:M160" si="64">H153/H$8</f>
        <v>2.4512598875642468E-3</v>
      </c>
      <c r="N153" s="166"/>
    </row>
    <row r="154" spans="1:14" s="56" customFormat="1" x14ac:dyDescent="0.25">
      <c r="A154" s="161"/>
      <c r="B154" s="162" t="s">
        <v>113</v>
      </c>
      <c r="C154" s="163">
        <v>13852</v>
      </c>
      <c r="D154" s="163">
        <v>11397</v>
      </c>
      <c r="E154" s="163">
        <v>126</v>
      </c>
      <c r="F154" s="163">
        <v>7099</v>
      </c>
      <c r="G154" s="163">
        <v>8963</v>
      </c>
      <c r="H154" s="163">
        <v>8193</v>
      </c>
      <c r="I154" s="164">
        <f t="shared" si="63"/>
        <v>-8.590873591431436E-2</v>
      </c>
      <c r="J154" s="165">
        <f t="shared" si="60"/>
        <v>-0.28112661226638591</v>
      </c>
      <c r="K154" s="163">
        <f t="shared" si="61"/>
        <v>-770</v>
      </c>
      <c r="L154" s="163">
        <f t="shared" si="62"/>
        <v>-3204</v>
      </c>
      <c r="M154" s="164">
        <f t="shared" si="64"/>
        <v>2.5880376622182829E-3</v>
      </c>
      <c r="N154" s="166"/>
    </row>
    <row r="155" spans="1:14" x14ac:dyDescent="0.25">
      <c r="A155" s="161"/>
      <c r="B155" s="162" t="s">
        <v>116</v>
      </c>
      <c r="C155" s="163">
        <v>7695</v>
      </c>
      <c r="D155" s="163">
        <v>5006</v>
      </c>
      <c r="E155" s="163">
        <v>165</v>
      </c>
      <c r="F155" s="163">
        <v>2990</v>
      </c>
      <c r="G155" s="163">
        <v>6221</v>
      </c>
      <c r="H155" s="163">
        <v>9164</v>
      </c>
      <c r="I155" s="164">
        <f t="shared" si="63"/>
        <v>0.47307506831699087</v>
      </c>
      <c r="J155" s="165">
        <f t="shared" si="60"/>
        <v>0.83060327606871764</v>
      </c>
      <c r="K155" s="163">
        <f t="shared" si="61"/>
        <v>2943</v>
      </c>
      <c r="L155" s="163">
        <f t="shared" si="62"/>
        <v>4158</v>
      </c>
      <c r="M155" s="164">
        <f t="shared" si="64"/>
        <v>2.894761032169943E-3</v>
      </c>
      <c r="N155" s="79"/>
    </row>
    <row r="156" spans="1:14" x14ac:dyDescent="0.25">
      <c r="A156" s="161"/>
      <c r="B156" s="162" t="s">
        <v>123</v>
      </c>
      <c r="C156" s="163">
        <v>723</v>
      </c>
      <c r="D156" s="163">
        <v>827</v>
      </c>
      <c r="E156" s="163">
        <v>5</v>
      </c>
      <c r="F156" s="163">
        <v>866</v>
      </c>
      <c r="G156" s="163">
        <v>1217</v>
      </c>
      <c r="H156" s="163">
        <v>1519</v>
      </c>
      <c r="I156" s="164">
        <f t="shared" si="63"/>
        <v>0.24815119145439613</v>
      </c>
      <c r="J156" s="165">
        <f t="shared" si="60"/>
        <v>0.83675937122128174</v>
      </c>
      <c r="K156" s="163">
        <f t="shared" si="61"/>
        <v>302</v>
      </c>
      <c r="L156" s="163">
        <f t="shared" si="62"/>
        <v>692</v>
      </c>
      <c r="M156" s="164">
        <f t="shared" si="64"/>
        <v>4.7982780531057875E-4</v>
      </c>
      <c r="N156" s="79"/>
    </row>
    <row r="157" spans="1:14" x14ac:dyDescent="0.25">
      <c r="A157" s="161"/>
      <c r="B157" s="162" t="s">
        <v>119</v>
      </c>
      <c r="C157" s="163">
        <v>2228</v>
      </c>
      <c r="D157" s="163">
        <v>727</v>
      </c>
      <c r="E157" s="163">
        <v>730</v>
      </c>
      <c r="F157" s="163">
        <v>1997</v>
      </c>
      <c r="G157" s="163">
        <v>1491</v>
      </c>
      <c r="H157" s="163">
        <v>1446</v>
      </c>
      <c r="I157" s="164">
        <f t="shared" si="63"/>
        <v>-3.0181086519114664E-2</v>
      </c>
      <c r="J157" s="165">
        <f t="shared" si="60"/>
        <v>0.9889958734525448</v>
      </c>
      <c r="K157" s="163">
        <f t="shared" si="61"/>
        <v>-45</v>
      </c>
      <c r="L157" s="163">
        <f t="shared" si="62"/>
        <v>719</v>
      </c>
      <c r="M157" s="164">
        <f t="shared" si="64"/>
        <v>4.5676827286313159E-4</v>
      </c>
      <c r="N157" s="79"/>
    </row>
    <row r="158" spans="1:14" x14ac:dyDescent="0.25">
      <c r="A158" s="161"/>
      <c r="B158" s="162" t="s">
        <v>128</v>
      </c>
      <c r="C158" s="163">
        <v>54</v>
      </c>
      <c r="D158" s="163">
        <v>66</v>
      </c>
      <c r="E158" s="163">
        <v>6</v>
      </c>
      <c r="F158" s="163">
        <v>126</v>
      </c>
      <c r="G158" s="163">
        <v>110</v>
      </c>
      <c r="H158" s="163">
        <v>37</v>
      </c>
      <c r="I158" s="164">
        <f t="shared" si="63"/>
        <v>-0.66363636363636358</v>
      </c>
      <c r="J158" s="165">
        <f t="shared" si="60"/>
        <v>-0.43939393939393945</v>
      </c>
      <c r="K158" s="163">
        <f t="shared" si="61"/>
        <v>-73</v>
      </c>
      <c r="L158" s="163">
        <f t="shared" si="62"/>
        <v>-29</v>
      </c>
      <c r="M158" s="164">
        <f t="shared" si="64"/>
        <v>1.1687708226788291E-5</v>
      </c>
      <c r="N158" s="79"/>
    </row>
    <row r="159" spans="1:14" x14ac:dyDescent="0.25">
      <c r="A159" s="161" t="s">
        <v>144</v>
      </c>
      <c r="B159" s="162" t="s">
        <v>131</v>
      </c>
      <c r="C159" s="163">
        <v>232</v>
      </c>
      <c r="D159" s="163">
        <v>329</v>
      </c>
      <c r="E159" s="163">
        <v>8</v>
      </c>
      <c r="F159" s="163">
        <v>155</v>
      </c>
      <c r="G159" s="163">
        <v>344</v>
      </c>
      <c r="H159" s="163">
        <v>221</v>
      </c>
      <c r="I159" s="164">
        <f t="shared" si="63"/>
        <v>-0.35755813953488369</v>
      </c>
      <c r="J159" s="165">
        <f t="shared" si="60"/>
        <v>-0.32826747720364746</v>
      </c>
      <c r="K159" s="163">
        <f t="shared" si="61"/>
        <v>-123</v>
      </c>
      <c r="L159" s="163">
        <f t="shared" si="62"/>
        <v>-108</v>
      </c>
      <c r="M159" s="164">
        <f t="shared" si="64"/>
        <v>6.9810365354600331E-5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6813</v>
      </c>
      <c r="D160" s="169">
        <f t="shared" si="65"/>
        <v>6994</v>
      </c>
      <c r="E160" s="169">
        <f t="shared" si="65"/>
        <v>1115</v>
      </c>
      <c r="F160" s="169">
        <f t="shared" si="65"/>
        <v>4416</v>
      </c>
      <c r="G160" s="169">
        <f t="shared" si="65"/>
        <v>7214</v>
      </c>
      <c r="H160" s="169">
        <f t="shared" si="65"/>
        <v>7546</v>
      </c>
      <c r="I160" s="170">
        <f t="shared" si="63"/>
        <v>4.6021624618796775E-2</v>
      </c>
      <c r="J160" s="171">
        <f t="shared" si="60"/>
        <v>7.8924792679439415E-2</v>
      </c>
      <c r="K160" s="169">
        <f>H160-G160</f>
        <v>332</v>
      </c>
      <c r="L160" s="169">
        <f t="shared" si="62"/>
        <v>552</v>
      </c>
      <c r="M160" s="170">
        <f t="shared" si="64"/>
        <v>2.3836607102525526E-3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939AB-64AF-4D86-B548-596C1C6794A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262</v>
      </c>
      <c r="D6" s="172" t="s">
        <v>263</v>
      </c>
      <c r="E6" s="172" t="s">
        <v>264</v>
      </c>
      <c r="F6" s="172" t="s">
        <v>265</v>
      </c>
      <c r="G6" s="172" t="s">
        <v>266</v>
      </c>
      <c r="H6" s="172" t="s">
        <v>267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28920569</v>
      </c>
      <c r="D8" s="176">
        <v>28427477</v>
      </c>
      <c r="E8" s="176">
        <v>9315912</v>
      </c>
      <c r="F8" s="176">
        <v>25825446</v>
      </c>
      <c r="G8" s="176">
        <v>28612657</v>
      </c>
      <c r="H8" s="176">
        <v>30210542</v>
      </c>
      <c r="I8" s="177">
        <f>IFERROR(H8/G8-1,"-")</f>
        <v>5.58453903809073E-2</v>
      </c>
      <c r="J8" s="177">
        <f>IFERROR(H8/D8-1,"-")</f>
        <v>6.2723294086211023E-2</v>
      </c>
      <c r="K8" s="176">
        <f>H8-G8</f>
        <v>1597885</v>
      </c>
      <c r="L8" s="176">
        <f>H8-D8</f>
        <v>1783065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4075248</v>
      </c>
      <c r="D9" s="158">
        <v>4035857</v>
      </c>
      <c r="E9" s="158">
        <v>1512350</v>
      </c>
      <c r="F9" s="158">
        <v>3575173</v>
      </c>
      <c r="G9" s="158">
        <v>3738561</v>
      </c>
      <c r="H9" s="158">
        <v>3694044</v>
      </c>
      <c r="I9" s="159">
        <f>IFERROR(H9/G9-1,"-")</f>
        <v>-1.1907522707266249E-2</v>
      </c>
      <c r="J9" s="160">
        <f t="shared" ref="J9:J20" si="0">IFERROR(H9/D9-1,"-")</f>
        <v>-8.4694031527876246E-2</v>
      </c>
      <c r="K9" s="158">
        <f t="shared" ref="K9:K19" si="1">H9-G9</f>
        <v>-44517</v>
      </c>
      <c r="L9" s="158">
        <f t="shared" ref="L9:L20" si="2">H9-D9</f>
        <v>-341813</v>
      </c>
      <c r="M9" s="159">
        <f>H9/H$8</f>
        <v>0.12227665428842686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3.8804931073398156E-2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8.3471723215028715E-2</v>
      </c>
      <c r="N11" s="79"/>
    </row>
    <row r="12" spans="1:14" x14ac:dyDescent="0.25">
      <c r="A12" s="1"/>
      <c r="B12" s="157" t="s">
        <v>107</v>
      </c>
      <c r="C12" s="158">
        <v>24845321</v>
      </c>
      <c r="D12" s="158">
        <v>24391620</v>
      </c>
      <c r="E12" s="158">
        <v>7803562</v>
      </c>
      <c r="F12" s="158">
        <v>22250273</v>
      </c>
      <c r="G12" s="158">
        <v>24874096</v>
      </c>
      <c r="H12" s="158">
        <v>26516498</v>
      </c>
      <c r="I12" s="159">
        <f>IFERROR(H12/G12-1,"-")</f>
        <v>6.6028610647800079E-2</v>
      </c>
      <c r="J12" s="160">
        <f t="shared" si="0"/>
        <v>8.7115082967019086E-2</v>
      </c>
      <c r="K12" s="158">
        <f t="shared" si="1"/>
        <v>1642402</v>
      </c>
      <c r="L12" s="158">
        <f t="shared" si="2"/>
        <v>2124878</v>
      </c>
      <c r="M12" s="159">
        <f>H12/H$8</f>
        <v>0.87772334571157318</v>
      </c>
      <c r="N12" s="79"/>
    </row>
    <row r="13" spans="1:14" s="56" customFormat="1" x14ac:dyDescent="0.25">
      <c r="A13" s="161"/>
      <c r="B13" s="162" t="s">
        <v>110</v>
      </c>
      <c r="C13" s="163">
        <v>10876985</v>
      </c>
      <c r="D13" s="163">
        <v>11186887</v>
      </c>
      <c r="E13" s="163">
        <v>3001948</v>
      </c>
      <c r="F13" s="163">
        <v>10615397</v>
      </c>
      <c r="G13" s="163">
        <v>11675069</v>
      </c>
      <c r="H13" s="163">
        <v>12500229</v>
      </c>
      <c r="I13" s="164">
        <f t="shared" ref="I13:I20" si="3">IFERROR(H13/G13-1,"-")</f>
        <v>7.0677098353765677E-2</v>
      </c>
      <c r="J13" s="165">
        <f t="shared" si="0"/>
        <v>0.11740013106416458</v>
      </c>
      <c r="K13" s="163">
        <f t="shared" si="1"/>
        <v>825160</v>
      </c>
      <c r="L13" s="163">
        <f t="shared" si="2"/>
        <v>1313342</v>
      </c>
      <c r="M13" s="164">
        <f t="shared" ref="M13:M20" si="4">H13/H$8</f>
        <v>0.41377043152684911</v>
      </c>
      <c r="N13" s="166"/>
    </row>
    <row r="14" spans="1:14" s="56" customFormat="1" x14ac:dyDescent="0.25">
      <c r="A14" s="161"/>
      <c r="B14" s="162" t="s">
        <v>113</v>
      </c>
      <c r="C14" s="163">
        <v>4246868</v>
      </c>
      <c r="D14" s="163">
        <v>3609232</v>
      </c>
      <c r="E14" s="163">
        <v>1160708</v>
      </c>
      <c r="F14" s="163">
        <v>2470654</v>
      </c>
      <c r="G14" s="163">
        <v>2832520</v>
      </c>
      <c r="H14" s="163">
        <v>2982992</v>
      </c>
      <c r="I14" s="164">
        <f t="shared" si="3"/>
        <v>5.3123014135822544E-2</v>
      </c>
      <c r="J14" s="165">
        <f t="shared" si="0"/>
        <v>-0.17351059726833851</v>
      </c>
      <c r="K14" s="163">
        <f t="shared" si="1"/>
        <v>150472</v>
      </c>
      <c r="L14" s="163">
        <f t="shared" si="2"/>
        <v>-626240</v>
      </c>
      <c r="M14" s="164">
        <f t="shared" si="4"/>
        <v>9.874010204782159E-2</v>
      </c>
      <c r="N14" s="166"/>
    </row>
    <row r="15" spans="1:14" x14ac:dyDescent="0.25">
      <c r="A15" s="161"/>
      <c r="B15" s="162" t="s">
        <v>116</v>
      </c>
      <c r="C15" s="163">
        <v>1007203</v>
      </c>
      <c r="D15" s="163">
        <v>1030606</v>
      </c>
      <c r="E15" s="163">
        <v>359040</v>
      </c>
      <c r="F15" s="163">
        <v>1072113</v>
      </c>
      <c r="G15" s="163">
        <v>1296269</v>
      </c>
      <c r="H15" s="163">
        <v>1376511</v>
      </c>
      <c r="I15" s="164">
        <f t="shared" si="3"/>
        <v>6.190227491361755E-2</v>
      </c>
      <c r="J15" s="165">
        <f t="shared" si="0"/>
        <v>0.3356326277937447</v>
      </c>
      <c r="K15" s="163">
        <f t="shared" si="1"/>
        <v>80242</v>
      </c>
      <c r="L15" s="163">
        <f t="shared" si="2"/>
        <v>345905</v>
      </c>
      <c r="M15" s="164">
        <f t="shared" si="4"/>
        <v>4.5563929306531477E-2</v>
      </c>
      <c r="N15" s="79"/>
    </row>
    <row r="16" spans="1:14" x14ac:dyDescent="0.25">
      <c r="A16" s="161"/>
      <c r="B16" s="162" t="s">
        <v>123</v>
      </c>
      <c r="C16" s="163">
        <v>1036604</v>
      </c>
      <c r="D16" s="163">
        <v>962157</v>
      </c>
      <c r="E16" s="163">
        <v>282778</v>
      </c>
      <c r="F16" s="163">
        <v>1110628</v>
      </c>
      <c r="G16" s="163">
        <v>1119405</v>
      </c>
      <c r="H16" s="163">
        <v>1166775</v>
      </c>
      <c r="I16" s="164">
        <f t="shared" si="3"/>
        <v>4.2317123829177072E-2</v>
      </c>
      <c r="J16" s="165">
        <f t="shared" si="0"/>
        <v>0.21266591626938225</v>
      </c>
      <c r="K16" s="163">
        <f t="shared" si="1"/>
        <v>47370</v>
      </c>
      <c r="L16" s="163">
        <f t="shared" si="2"/>
        <v>204618</v>
      </c>
      <c r="M16" s="164">
        <f t="shared" si="4"/>
        <v>3.8621452074577144E-2</v>
      </c>
      <c r="N16" s="79"/>
    </row>
    <row r="17" spans="1:14" x14ac:dyDescent="0.25">
      <c r="A17" s="161"/>
      <c r="B17" s="162" t="s">
        <v>119</v>
      </c>
      <c r="C17" s="163">
        <v>916535</v>
      </c>
      <c r="D17" s="163">
        <v>883964</v>
      </c>
      <c r="E17" s="163">
        <v>409476</v>
      </c>
      <c r="F17" s="163">
        <v>914694</v>
      </c>
      <c r="G17" s="163">
        <v>951216</v>
      </c>
      <c r="H17" s="163">
        <v>983481</v>
      </c>
      <c r="I17" s="164">
        <f t="shared" si="3"/>
        <v>3.391974062673464E-2</v>
      </c>
      <c r="J17" s="165">
        <f t="shared" si="0"/>
        <v>0.11258037657642173</v>
      </c>
      <c r="K17" s="163">
        <f t="shared" si="1"/>
        <v>32265</v>
      </c>
      <c r="L17" s="163">
        <f t="shared" si="2"/>
        <v>99517</v>
      </c>
      <c r="M17" s="164">
        <f t="shared" si="4"/>
        <v>3.2554232227942154E-2</v>
      </c>
      <c r="N17" s="79"/>
    </row>
    <row r="18" spans="1:14" x14ac:dyDescent="0.25">
      <c r="A18" s="161"/>
      <c r="B18" s="162" t="s">
        <v>128</v>
      </c>
      <c r="C18" s="163">
        <v>426822</v>
      </c>
      <c r="D18" s="163">
        <v>456341</v>
      </c>
      <c r="E18" s="163">
        <v>240272</v>
      </c>
      <c r="F18" s="163">
        <v>349565</v>
      </c>
      <c r="G18" s="163">
        <v>398489</v>
      </c>
      <c r="H18" s="163">
        <v>383984</v>
      </c>
      <c r="I18" s="164">
        <f t="shared" si="3"/>
        <v>-3.6400001003791815E-2</v>
      </c>
      <c r="J18" s="165">
        <f t="shared" si="0"/>
        <v>-0.15855906000118336</v>
      </c>
      <c r="K18" s="163">
        <f t="shared" si="1"/>
        <v>-14505</v>
      </c>
      <c r="L18" s="163">
        <f t="shared" si="2"/>
        <v>-72357</v>
      </c>
      <c r="M18" s="164">
        <f t="shared" si="4"/>
        <v>1.2710265178294385E-2</v>
      </c>
      <c r="N18" s="79"/>
    </row>
    <row r="19" spans="1:14" x14ac:dyDescent="0.25">
      <c r="A19" s="161" t="s">
        <v>144</v>
      </c>
      <c r="B19" s="162" t="s">
        <v>131</v>
      </c>
      <c r="C19" s="163">
        <v>673748</v>
      </c>
      <c r="D19" s="163">
        <v>576862</v>
      </c>
      <c r="E19" s="163">
        <v>343263</v>
      </c>
      <c r="F19" s="163">
        <v>253216</v>
      </c>
      <c r="G19" s="163">
        <v>357881</v>
      </c>
      <c r="H19" s="163">
        <v>367398</v>
      </c>
      <c r="I19" s="164">
        <f t="shared" si="3"/>
        <v>2.6592638335088958E-2</v>
      </c>
      <c r="J19" s="165">
        <f t="shared" si="0"/>
        <v>-0.3631093745124484</v>
      </c>
      <c r="K19" s="163">
        <f t="shared" si="1"/>
        <v>9517</v>
      </c>
      <c r="L19" s="163">
        <f t="shared" si="2"/>
        <v>-209464</v>
      </c>
      <c r="M19" s="164">
        <f t="shared" si="4"/>
        <v>1.2161251526040149E-2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5660556</v>
      </c>
      <c r="D20" s="169">
        <f t="shared" si="5"/>
        <v>5685571</v>
      </c>
      <c r="E20" s="169">
        <f t="shared" si="5"/>
        <v>2006077</v>
      </c>
      <c r="F20" s="169">
        <f t="shared" si="5"/>
        <v>5464006</v>
      </c>
      <c r="G20" s="169">
        <f t="shared" si="5"/>
        <v>6243247</v>
      </c>
      <c r="H20" s="169">
        <f t="shared" si="5"/>
        <v>6755128</v>
      </c>
      <c r="I20" s="170">
        <f t="shared" si="3"/>
        <v>8.198954806689529E-2</v>
      </c>
      <c r="J20" s="171">
        <f t="shared" si="0"/>
        <v>0.18811778095814824</v>
      </c>
      <c r="K20" s="169">
        <f>H20-G20</f>
        <v>511881</v>
      </c>
      <c r="L20" s="169">
        <f t="shared" si="2"/>
        <v>1069557</v>
      </c>
      <c r="M20" s="170">
        <f t="shared" si="4"/>
        <v>0.22360168182351711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10725543</v>
      </c>
      <c r="D22" s="176">
        <v>11006882</v>
      </c>
      <c r="E22" s="176">
        <v>3365944</v>
      </c>
      <c r="F22" s="176">
        <v>10458907</v>
      </c>
      <c r="G22" s="176">
        <v>11285244</v>
      </c>
      <c r="H22" s="176">
        <v>11574731</v>
      </c>
      <c r="I22" s="177">
        <f>IFERROR(H22/G22-1,"-")</f>
        <v>2.5651815769335506E-2</v>
      </c>
      <c r="J22" s="177">
        <f>IFERROR(H22/D22-1,"-")</f>
        <v>5.1590359558683296E-2</v>
      </c>
      <c r="K22" s="176">
        <f>H22-G22</f>
        <v>289487</v>
      </c>
      <c r="L22" s="176">
        <f>H22-D22</f>
        <v>567849</v>
      </c>
      <c r="M22" s="177">
        <f>H22/H$8</f>
        <v>0.38313549621188525</v>
      </c>
      <c r="N22" s="79"/>
    </row>
    <row r="23" spans="1:14" x14ac:dyDescent="0.25">
      <c r="A23" s="161" t="s">
        <v>96</v>
      </c>
      <c r="B23" s="157" t="s">
        <v>97</v>
      </c>
      <c r="C23" s="158">
        <v>765921</v>
      </c>
      <c r="D23" s="158">
        <v>911936</v>
      </c>
      <c r="E23" s="158">
        <v>329366</v>
      </c>
      <c r="F23" s="158">
        <v>805373</v>
      </c>
      <c r="G23" s="158">
        <v>715304</v>
      </c>
      <c r="H23" s="158">
        <v>652740</v>
      </c>
      <c r="I23" s="159">
        <f>IFERROR(H23/G23-1,"-")</f>
        <v>-8.7464910024269371E-2</v>
      </c>
      <c r="J23" s="160">
        <f t="shared" ref="J23:J34" si="6">IFERROR(H23/D23-1,"-")</f>
        <v>-0.28422608604112565</v>
      </c>
      <c r="K23" s="158">
        <f t="shared" ref="K23:K33" si="7">H23-G23</f>
        <v>-62564</v>
      </c>
      <c r="L23" s="158">
        <f t="shared" ref="L23:L34" si="8">H23-D23</f>
        <v>-259196</v>
      </c>
      <c r="M23" s="159">
        <f>H23/H$8</f>
        <v>2.1606365089378403E-2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6.4916412290782471E-3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1.5114723860300156E-2</v>
      </c>
      <c r="N25" s="79"/>
    </row>
    <row r="26" spans="1:14" x14ac:dyDescent="0.25">
      <c r="A26" s="161"/>
      <c r="B26" s="157" t="s">
        <v>107</v>
      </c>
      <c r="C26" s="158">
        <v>9959622</v>
      </c>
      <c r="D26" s="158">
        <v>10094946</v>
      </c>
      <c r="E26" s="158">
        <v>3036578</v>
      </c>
      <c r="F26" s="158">
        <v>9653534</v>
      </c>
      <c r="G26" s="158">
        <v>10569940</v>
      </c>
      <c r="H26" s="158">
        <v>10921991</v>
      </c>
      <c r="I26" s="159">
        <f>IFERROR(H26/G26-1,"-")</f>
        <v>3.3306811580765761E-2</v>
      </c>
      <c r="J26" s="160">
        <f t="shared" si="6"/>
        <v>8.1926639330215378E-2</v>
      </c>
      <c r="K26" s="158">
        <f t="shared" si="7"/>
        <v>352051</v>
      </c>
      <c r="L26" s="158">
        <f t="shared" si="8"/>
        <v>827045</v>
      </c>
      <c r="M26" s="159">
        <f>H26/H$8</f>
        <v>0.36152913112250684</v>
      </c>
      <c r="N26" s="79"/>
    </row>
    <row r="27" spans="1:14" s="56" customFormat="1" x14ac:dyDescent="0.25">
      <c r="A27" s="161"/>
      <c r="B27" s="162" t="s">
        <v>110</v>
      </c>
      <c r="C27" s="163">
        <v>4572107</v>
      </c>
      <c r="D27" s="163">
        <v>4797859</v>
      </c>
      <c r="E27" s="163">
        <v>1278867</v>
      </c>
      <c r="F27" s="163">
        <v>4904862</v>
      </c>
      <c r="G27" s="163">
        <v>5434073</v>
      </c>
      <c r="H27" s="163">
        <v>5667269</v>
      </c>
      <c r="I27" s="164">
        <f t="shared" ref="I27:I34" si="9">IFERROR(H27/G27-1,"-")</f>
        <v>4.2913667151692758E-2</v>
      </c>
      <c r="J27" s="165">
        <f t="shared" si="6"/>
        <v>0.18120790961134947</v>
      </c>
      <c r="K27" s="163">
        <f t="shared" si="7"/>
        <v>233196</v>
      </c>
      <c r="L27" s="163">
        <f t="shared" si="8"/>
        <v>869410</v>
      </c>
      <c r="M27" s="164">
        <f t="shared" ref="M27:M34" si="10">H27/H$8</f>
        <v>0.18759243048337232</v>
      </c>
      <c r="N27" s="166"/>
    </row>
    <row r="28" spans="1:14" s="56" customFormat="1" x14ac:dyDescent="0.25">
      <c r="A28" s="161"/>
      <c r="B28" s="162" t="s">
        <v>113</v>
      </c>
      <c r="C28" s="163">
        <v>1637976</v>
      </c>
      <c r="D28" s="163">
        <v>1506479</v>
      </c>
      <c r="E28" s="163">
        <v>418778</v>
      </c>
      <c r="F28" s="163">
        <v>1139756</v>
      </c>
      <c r="G28" s="163">
        <v>1212128</v>
      </c>
      <c r="H28" s="163">
        <v>1197540</v>
      </c>
      <c r="I28" s="164">
        <f t="shared" si="9"/>
        <v>-1.2035032603817442E-2</v>
      </c>
      <c r="J28" s="165">
        <f t="shared" si="6"/>
        <v>-0.20507355230308555</v>
      </c>
      <c r="K28" s="163">
        <f t="shared" si="7"/>
        <v>-14588</v>
      </c>
      <c r="L28" s="163">
        <f t="shared" si="8"/>
        <v>-308939</v>
      </c>
      <c r="M28" s="164">
        <f t="shared" si="10"/>
        <v>3.9639805204421688E-2</v>
      </c>
      <c r="N28" s="166"/>
    </row>
    <row r="29" spans="1:14" x14ac:dyDescent="0.25">
      <c r="A29" s="161"/>
      <c r="B29" s="162" t="s">
        <v>116</v>
      </c>
      <c r="C29" s="163">
        <v>350519</v>
      </c>
      <c r="D29" s="163">
        <v>367531</v>
      </c>
      <c r="E29" s="163">
        <v>150527</v>
      </c>
      <c r="F29" s="163">
        <v>394345</v>
      </c>
      <c r="G29" s="163">
        <v>453330</v>
      </c>
      <c r="H29" s="163">
        <v>402067</v>
      </c>
      <c r="I29" s="164">
        <f t="shared" si="9"/>
        <v>-0.11308097853660692</v>
      </c>
      <c r="J29" s="165">
        <f t="shared" si="6"/>
        <v>9.3967583686818346E-2</v>
      </c>
      <c r="K29" s="163">
        <f t="shared" si="7"/>
        <v>-51263</v>
      </c>
      <c r="L29" s="163">
        <f t="shared" si="8"/>
        <v>34536</v>
      </c>
      <c r="M29" s="164">
        <f t="shared" si="10"/>
        <v>1.3308831069631256E-2</v>
      </c>
      <c r="N29" s="79"/>
    </row>
    <row r="30" spans="1:14" x14ac:dyDescent="0.25">
      <c r="A30" s="161"/>
      <c r="B30" s="162" t="s">
        <v>123</v>
      </c>
      <c r="C30" s="163">
        <v>462383</v>
      </c>
      <c r="D30" s="163">
        <v>431334</v>
      </c>
      <c r="E30" s="163">
        <v>122447</v>
      </c>
      <c r="F30" s="163">
        <v>512097</v>
      </c>
      <c r="G30" s="163">
        <v>474886</v>
      </c>
      <c r="H30" s="163">
        <v>478395</v>
      </c>
      <c r="I30" s="164">
        <f t="shared" si="9"/>
        <v>7.3891418150882071E-3</v>
      </c>
      <c r="J30" s="165">
        <f t="shared" si="6"/>
        <v>0.1091057046279682</v>
      </c>
      <c r="K30" s="163">
        <f t="shared" si="7"/>
        <v>3509</v>
      </c>
      <c r="L30" s="163">
        <f t="shared" si="8"/>
        <v>47061</v>
      </c>
      <c r="M30" s="164">
        <f t="shared" si="10"/>
        <v>1.5835366343311549E-2</v>
      </c>
      <c r="N30" s="79"/>
    </row>
    <row r="31" spans="1:14" x14ac:dyDescent="0.25">
      <c r="A31" s="161"/>
      <c r="B31" s="162" t="s">
        <v>119</v>
      </c>
      <c r="C31" s="163">
        <v>482659</v>
      </c>
      <c r="D31" s="163">
        <v>465454</v>
      </c>
      <c r="E31" s="163">
        <v>203480</v>
      </c>
      <c r="F31" s="163">
        <v>521622</v>
      </c>
      <c r="G31" s="163">
        <v>497643</v>
      </c>
      <c r="H31" s="163">
        <v>514784</v>
      </c>
      <c r="I31" s="164">
        <f t="shared" si="9"/>
        <v>3.4444370763780485E-2</v>
      </c>
      <c r="J31" s="165">
        <f t="shared" si="6"/>
        <v>0.10598254607329616</v>
      </c>
      <c r="K31" s="163">
        <f t="shared" si="7"/>
        <v>17141</v>
      </c>
      <c r="L31" s="163">
        <f t="shared" si="8"/>
        <v>49330</v>
      </c>
      <c r="M31" s="164">
        <f t="shared" si="10"/>
        <v>1.7039879655254116E-2</v>
      </c>
      <c r="N31" s="79"/>
    </row>
    <row r="32" spans="1:14" x14ac:dyDescent="0.25">
      <c r="A32" s="161"/>
      <c r="B32" s="162" t="s">
        <v>128</v>
      </c>
      <c r="C32" s="163">
        <v>167909</v>
      </c>
      <c r="D32" s="163">
        <v>193235</v>
      </c>
      <c r="E32" s="163">
        <v>94535</v>
      </c>
      <c r="F32" s="163">
        <v>131098</v>
      </c>
      <c r="G32" s="163">
        <v>142686</v>
      </c>
      <c r="H32" s="163">
        <v>141703</v>
      </c>
      <c r="I32" s="164">
        <f t="shared" si="9"/>
        <v>-6.8892533254839572E-3</v>
      </c>
      <c r="J32" s="165">
        <f t="shared" si="6"/>
        <v>-0.2666804667891427</v>
      </c>
      <c r="K32" s="163">
        <f t="shared" si="7"/>
        <v>-983</v>
      </c>
      <c r="L32" s="163">
        <f t="shared" si="8"/>
        <v>-51532</v>
      </c>
      <c r="M32" s="164">
        <f t="shared" si="10"/>
        <v>4.6905149864573765E-3</v>
      </c>
      <c r="N32" s="79"/>
    </row>
    <row r="33" spans="1:14" x14ac:dyDescent="0.25">
      <c r="A33" s="161" t="s">
        <v>144</v>
      </c>
      <c r="B33" s="162" t="s">
        <v>131</v>
      </c>
      <c r="C33" s="163">
        <v>206154</v>
      </c>
      <c r="D33" s="163">
        <v>186650</v>
      </c>
      <c r="E33" s="163">
        <v>104071</v>
      </c>
      <c r="F33" s="163">
        <v>81865</v>
      </c>
      <c r="G33" s="163">
        <v>122820</v>
      </c>
      <c r="H33" s="163">
        <v>116203</v>
      </c>
      <c r="I33" s="164">
        <f t="shared" si="9"/>
        <v>-5.3875590294740316E-2</v>
      </c>
      <c r="J33" s="165">
        <f t="shared" si="6"/>
        <v>-0.37742834181623364</v>
      </c>
      <c r="K33" s="163">
        <f t="shared" si="7"/>
        <v>-6617</v>
      </c>
      <c r="L33" s="163">
        <f t="shared" si="8"/>
        <v>-70447</v>
      </c>
      <c r="M33" s="164">
        <f t="shared" si="10"/>
        <v>3.8464387696188966E-3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2079915</v>
      </c>
      <c r="D34" s="169">
        <f t="shared" si="11"/>
        <v>2146404</v>
      </c>
      <c r="E34" s="169">
        <f t="shared" si="11"/>
        <v>663873</v>
      </c>
      <c r="F34" s="169">
        <f t="shared" si="11"/>
        <v>1967889</v>
      </c>
      <c r="G34" s="169">
        <f t="shared" si="11"/>
        <v>2232374</v>
      </c>
      <c r="H34" s="169">
        <f t="shared" si="11"/>
        <v>2404030</v>
      </c>
      <c r="I34" s="170">
        <f t="shared" si="9"/>
        <v>7.6893925480228775E-2</v>
      </c>
      <c r="J34" s="171">
        <f t="shared" si="6"/>
        <v>0.12002679831010377</v>
      </c>
      <c r="K34" s="169">
        <f>H34-G34</f>
        <v>171656</v>
      </c>
      <c r="L34" s="169">
        <f t="shared" si="8"/>
        <v>257626</v>
      </c>
      <c r="M34" s="170">
        <f t="shared" si="10"/>
        <v>7.9575864610439626E-2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8526822</v>
      </c>
      <c r="D36" s="176">
        <v>8401894</v>
      </c>
      <c r="E36" s="176">
        <v>2506467</v>
      </c>
      <c r="F36" s="176">
        <v>7289014</v>
      </c>
      <c r="G36" s="176">
        <v>8059754</v>
      </c>
      <c r="H36" s="176">
        <v>8362569</v>
      </c>
      <c r="I36" s="177">
        <f>IFERROR(H36/G36-1,"-")</f>
        <v>3.7571245971030898E-2</v>
      </c>
      <c r="J36" s="177">
        <f>IFERROR(H36/D36-1,"-")</f>
        <v>-4.680492279478865E-3</v>
      </c>
      <c r="K36" s="176">
        <f>H36-G36</f>
        <v>302815</v>
      </c>
      <c r="L36" s="176">
        <f>H36-D36</f>
        <v>-39325</v>
      </c>
      <c r="M36" s="177">
        <f>H36/H$8</f>
        <v>0.27680963155179406</v>
      </c>
      <c r="N36" s="79"/>
    </row>
    <row r="37" spans="1:14" x14ac:dyDescent="0.25">
      <c r="A37" s="161" t="s">
        <v>96</v>
      </c>
      <c r="B37" s="157" t="s">
        <v>97</v>
      </c>
      <c r="C37" s="158">
        <v>599700</v>
      </c>
      <c r="D37" s="158">
        <v>535597</v>
      </c>
      <c r="E37" s="158">
        <v>203267</v>
      </c>
      <c r="F37" s="158">
        <v>445959</v>
      </c>
      <c r="G37" s="158">
        <v>494880</v>
      </c>
      <c r="H37" s="158">
        <v>482419</v>
      </c>
      <c r="I37" s="159">
        <f>IFERROR(H37/G37-1,"-")</f>
        <v>-2.5179841577756212E-2</v>
      </c>
      <c r="J37" s="160">
        <f t="shared" ref="J37:J48" si="12">IFERROR(H37/D37-1,"-")</f>
        <v>-9.9287337307714552E-2</v>
      </c>
      <c r="K37" s="158">
        <f t="shared" ref="K37:K47" si="13">H37-G37</f>
        <v>-12461</v>
      </c>
      <c r="L37" s="158">
        <f t="shared" ref="L37:L48" si="14">H37-D37</f>
        <v>-53178</v>
      </c>
      <c r="M37" s="159">
        <f>H37/H$8</f>
        <v>1.5968564880431472E-2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7.108114776623339E-3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8.8604501038081346E-3</v>
      </c>
      <c r="N39" s="79"/>
    </row>
    <row r="40" spans="1:14" x14ac:dyDescent="0.25">
      <c r="A40" s="161"/>
      <c r="B40" s="157" t="s">
        <v>107</v>
      </c>
      <c r="C40" s="158">
        <v>7927122</v>
      </c>
      <c r="D40" s="158">
        <v>7866297</v>
      </c>
      <c r="E40" s="158">
        <v>2303200</v>
      </c>
      <c r="F40" s="158">
        <v>6843055</v>
      </c>
      <c r="G40" s="158">
        <v>7564874</v>
      </c>
      <c r="H40" s="158">
        <v>7880150</v>
      </c>
      <c r="I40" s="159">
        <f>IFERROR(H40/G40-1,"-")</f>
        <v>4.1676305514143364E-2</v>
      </c>
      <c r="J40" s="160">
        <f t="shared" si="12"/>
        <v>1.7610573310415933E-3</v>
      </c>
      <c r="K40" s="158">
        <f t="shared" si="13"/>
        <v>315276</v>
      </c>
      <c r="L40" s="158">
        <f t="shared" si="14"/>
        <v>13853</v>
      </c>
      <c r="M40" s="159">
        <f>H40/H$8</f>
        <v>0.26084106667136259</v>
      </c>
      <c r="N40" s="79"/>
    </row>
    <row r="41" spans="1:14" s="56" customFormat="1" x14ac:dyDescent="0.25">
      <c r="A41" s="161"/>
      <c r="B41" s="162" t="s">
        <v>110</v>
      </c>
      <c r="C41" s="163">
        <v>4084279</v>
      </c>
      <c r="D41" s="163">
        <v>4367953</v>
      </c>
      <c r="E41" s="163">
        <v>1005724</v>
      </c>
      <c r="F41" s="163">
        <v>3576394</v>
      </c>
      <c r="G41" s="163">
        <v>3920000</v>
      </c>
      <c r="H41" s="163">
        <v>4161787</v>
      </c>
      <c r="I41" s="164">
        <f t="shared" ref="I41:I48" si="15">IFERROR(H41/G41-1,"-")</f>
        <v>6.1680357142857245E-2</v>
      </c>
      <c r="J41" s="165">
        <f t="shared" si="12"/>
        <v>-4.7199683696230288E-2</v>
      </c>
      <c r="K41" s="163">
        <f t="shared" si="13"/>
        <v>241787</v>
      </c>
      <c r="L41" s="163">
        <f t="shared" si="14"/>
        <v>-206166</v>
      </c>
      <c r="M41" s="164">
        <f t="shared" ref="M41:M48" si="16">H41/H$8</f>
        <v>0.13775942848029671</v>
      </c>
      <c r="N41" s="166"/>
    </row>
    <row r="42" spans="1:14" s="56" customFormat="1" x14ac:dyDescent="0.25">
      <c r="A42" s="161"/>
      <c r="B42" s="162" t="s">
        <v>113</v>
      </c>
      <c r="C42" s="163">
        <v>533141</v>
      </c>
      <c r="D42" s="163">
        <v>384338</v>
      </c>
      <c r="E42" s="163">
        <v>119434</v>
      </c>
      <c r="F42" s="163">
        <v>238491</v>
      </c>
      <c r="G42" s="163">
        <v>283326</v>
      </c>
      <c r="H42" s="163">
        <v>275563</v>
      </c>
      <c r="I42" s="164">
        <f t="shared" si="15"/>
        <v>-2.7399532693787365E-2</v>
      </c>
      <c r="J42" s="165">
        <f t="shared" si="12"/>
        <v>-0.28301911338457297</v>
      </c>
      <c r="K42" s="163">
        <f t="shared" si="13"/>
        <v>-7763</v>
      </c>
      <c r="L42" s="163">
        <f t="shared" si="14"/>
        <v>-108775</v>
      </c>
      <c r="M42" s="164">
        <f t="shared" si="16"/>
        <v>9.1214186094377252E-3</v>
      </c>
      <c r="N42" s="166"/>
    </row>
    <row r="43" spans="1:14" x14ac:dyDescent="0.25">
      <c r="A43" s="161"/>
      <c r="B43" s="162" t="s">
        <v>116</v>
      </c>
      <c r="C43" s="163">
        <v>158114</v>
      </c>
      <c r="D43" s="163">
        <v>152993</v>
      </c>
      <c r="E43" s="163">
        <v>61048</v>
      </c>
      <c r="F43" s="163">
        <v>163873</v>
      </c>
      <c r="G43" s="163">
        <v>207861</v>
      </c>
      <c r="H43" s="163">
        <v>207311</v>
      </c>
      <c r="I43" s="164">
        <f t="shared" si="15"/>
        <v>-2.645999008953126E-3</v>
      </c>
      <c r="J43" s="165">
        <f t="shared" si="12"/>
        <v>0.35503585131345883</v>
      </c>
      <c r="K43" s="163">
        <f t="shared" si="13"/>
        <v>-550</v>
      </c>
      <c r="L43" s="163">
        <f t="shared" si="14"/>
        <v>54318</v>
      </c>
      <c r="M43" s="164">
        <f t="shared" si="16"/>
        <v>6.8622072387843954E-3</v>
      </c>
      <c r="N43" s="79"/>
    </row>
    <row r="44" spans="1:14" x14ac:dyDescent="0.25">
      <c r="A44" s="161"/>
      <c r="B44" s="162" t="s">
        <v>123</v>
      </c>
      <c r="C44" s="163">
        <v>410380</v>
      </c>
      <c r="D44" s="163">
        <v>391197</v>
      </c>
      <c r="E44" s="163">
        <v>103813</v>
      </c>
      <c r="F44" s="163">
        <v>411305</v>
      </c>
      <c r="G44" s="163">
        <v>424993</v>
      </c>
      <c r="H44" s="163">
        <v>422008</v>
      </c>
      <c r="I44" s="164">
        <f t="shared" si="15"/>
        <v>-7.0236450953309326E-3</v>
      </c>
      <c r="J44" s="165">
        <f t="shared" si="12"/>
        <v>7.8760828942962213E-2</v>
      </c>
      <c r="K44" s="163">
        <f t="shared" si="13"/>
        <v>-2985</v>
      </c>
      <c r="L44" s="163">
        <f t="shared" si="14"/>
        <v>30811</v>
      </c>
      <c r="M44" s="164">
        <f t="shared" si="16"/>
        <v>1.3968898671198948E-2</v>
      </c>
      <c r="N44" s="79"/>
    </row>
    <row r="45" spans="1:14" x14ac:dyDescent="0.25">
      <c r="A45" s="161"/>
      <c r="B45" s="162" t="s">
        <v>119</v>
      </c>
      <c r="C45" s="163">
        <v>291930</v>
      </c>
      <c r="D45" s="163">
        <v>282365</v>
      </c>
      <c r="E45" s="163">
        <v>117501</v>
      </c>
      <c r="F45" s="163">
        <v>253270</v>
      </c>
      <c r="G45" s="163">
        <v>303691</v>
      </c>
      <c r="H45" s="163">
        <v>301431</v>
      </c>
      <c r="I45" s="164">
        <f t="shared" si="15"/>
        <v>-7.4417746986246147E-3</v>
      </c>
      <c r="J45" s="165">
        <f t="shared" si="12"/>
        <v>6.7522532891824305E-2</v>
      </c>
      <c r="K45" s="163">
        <f t="shared" si="13"/>
        <v>-2260</v>
      </c>
      <c r="L45" s="163">
        <f t="shared" si="14"/>
        <v>19066</v>
      </c>
      <c r="M45" s="164">
        <f t="shared" si="16"/>
        <v>9.9776760046211676E-3</v>
      </c>
      <c r="N45" s="79"/>
    </row>
    <row r="46" spans="1:14" x14ac:dyDescent="0.25">
      <c r="A46" s="161"/>
      <c r="B46" s="162" t="s">
        <v>128</v>
      </c>
      <c r="C46" s="163">
        <v>179312</v>
      </c>
      <c r="D46" s="163">
        <v>170337</v>
      </c>
      <c r="E46" s="163">
        <v>86006</v>
      </c>
      <c r="F46" s="163">
        <v>136931</v>
      </c>
      <c r="G46" s="163">
        <v>142670</v>
      </c>
      <c r="H46" s="163">
        <v>137164</v>
      </c>
      <c r="I46" s="164">
        <f t="shared" si="15"/>
        <v>-3.8592556248685739E-2</v>
      </c>
      <c r="J46" s="165">
        <f t="shared" si="12"/>
        <v>-0.19474923240399911</v>
      </c>
      <c r="K46" s="163">
        <f t="shared" si="13"/>
        <v>-5506</v>
      </c>
      <c r="L46" s="163">
        <f t="shared" si="14"/>
        <v>-33173</v>
      </c>
      <c r="M46" s="164">
        <f t="shared" si="16"/>
        <v>4.5402694198601271E-3</v>
      </c>
      <c r="N46" s="79"/>
    </row>
    <row r="47" spans="1:14" x14ac:dyDescent="0.25">
      <c r="A47" s="161" t="s">
        <v>144</v>
      </c>
      <c r="B47" s="162" t="s">
        <v>131</v>
      </c>
      <c r="C47" s="163">
        <v>290684</v>
      </c>
      <c r="D47" s="163">
        <v>250452</v>
      </c>
      <c r="E47" s="163">
        <v>141204</v>
      </c>
      <c r="F47" s="163">
        <v>113789</v>
      </c>
      <c r="G47" s="163">
        <v>145549</v>
      </c>
      <c r="H47" s="163">
        <v>150872</v>
      </c>
      <c r="I47" s="164">
        <f t="shared" si="15"/>
        <v>3.6571876137933002E-2</v>
      </c>
      <c r="J47" s="165">
        <f t="shared" si="12"/>
        <v>-0.39760113714404355</v>
      </c>
      <c r="K47" s="163">
        <f t="shared" si="13"/>
        <v>5323</v>
      </c>
      <c r="L47" s="163">
        <f t="shared" si="14"/>
        <v>-99580</v>
      </c>
      <c r="M47" s="164">
        <f t="shared" si="16"/>
        <v>4.994018313210005E-3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1979282</v>
      </c>
      <c r="D48" s="169">
        <f t="shared" si="17"/>
        <v>1866662</v>
      </c>
      <c r="E48" s="169">
        <f t="shared" si="17"/>
        <v>668470</v>
      </c>
      <c r="F48" s="169">
        <f t="shared" si="17"/>
        <v>1949002</v>
      </c>
      <c r="G48" s="169">
        <f t="shared" si="17"/>
        <v>2136784</v>
      </c>
      <c r="H48" s="169">
        <f t="shared" si="17"/>
        <v>2224014</v>
      </c>
      <c r="I48" s="170">
        <f t="shared" si="15"/>
        <v>4.0823031246957964E-2</v>
      </c>
      <c r="J48" s="171">
        <f t="shared" si="12"/>
        <v>0.19143905002619643</v>
      </c>
      <c r="K48" s="169">
        <f>H48-G48</f>
        <v>87230</v>
      </c>
      <c r="L48" s="169">
        <f t="shared" si="14"/>
        <v>357352</v>
      </c>
      <c r="M48" s="170">
        <f t="shared" si="16"/>
        <v>7.3617149933953518E-2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195531</v>
      </c>
      <c r="D50" s="176">
        <v>190027</v>
      </c>
      <c r="E50" s="176">
        <v>59506</v>
      </c>
      <c r="F50" s="176">
        <v>133756</v>
      </c>
      <c r="G50" s="176">
        <v>142013</v>
      </c>
      <c r="H50" s="176">
        <v>160183</v>
      </c>
      <c r="I50" s="177">
        <f>IFERROR(H50/G50-1,"-")</f>
        <v>0.12794603310964492</v>
      </c>
      <c r="J50" s="177">
        <f>IFERROR(H50/D50-1,"-")</f>
        <v>-0.1570513663847769</v>
      </c>
      <c r="K50" s="176">
        <f>H50-G50</f>
        <v>18170</v>
      </c>
      <c r="L50" s="176">
        <f>H50-D50</f>
        <v>-29844</v>
      </c>
      <c r="M50" s="177">
        <f>H50/H$8</f>
        <v>5.3022219859544389E-3</v>
      </c>
      <c r="N50" s="79"/>
    </row>
    <row r="51" spans="1:14" x14ac:dyDescent="0.25">
      <c r="A51" s="161" t="s">
        <v>96</v>
      </c>
      <c r="B51" s="157" t="s">
        <v>97</v>
      </c>
      <c r="C51" s="158">
        <v>29068</v>
      </c>
      <c r="D51" s="158">
        <v>28038</v>
      </c>
      <c r="E51" s="158">
        <v>6410</v>
      </c>
      <c r="F51" s="158">
        <v>15342</v>
      </c>
      <c r="G51" s="158">
        <v>34035</v>
      </c>
      <c r="H51" s="158">
        <v>23076</v>
      </c>
      <c r="I51" s="159">
        <f>IFERROR(H51/G51-1,"-")</f>
        <v>-0.32199206698986338</v>
      </c>
      <c r="J51" s="160">
        <f t="shared" ref="J51:J62" si="18">IFERROR(H51/D51-1,"-")</f>
        <v>-0.17697410656965551</v>
      </c>
      <c r="K51" s="158">
        <f t="shared" ref="K51:K61" si="19">H51-G51</f>
        <v>-10959</v>
      </c>
      <c r="L51" s="158">
        <f t="shared" ref="L51:L62" si="20">H51-D51</f>
        <v>-4962</v>
      </c>
      <c r="M51" s="159">
        <f>H51/H$8</f>
        <v>7.6383932469665725E-4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4.3759559163155694E-4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3.2624373306510025E-4</v>
      </c>
      <c r="N53" s="79"/>
    </row>
    <row r="54" spans="1:14" x14ac:dyDescent="0.25">
      <c r="A54" s="161"/>
      <c r="B54" s="157" t="s">
        <v>107</v>
      </c>
      <c r="C54" s="158">
        <v>166463</v>
      </c>
      <c r="D54" s="158">
        <v>161989</v>
      </c>
      <c r="E54" s="158">
        <v>53096</v>
      </c>
      <c r="F54" s="158">
        <v>118414</v>
      </c>
      <c r="G54" s="158">
        <v>107978</v>
      </c>
      <c r="H54" s="158">
        <v>137107</v>
      </c>
      <c r="I54" s="159">
        <f>IFERROR(H54/G54-1,"-")</f>
        <v>0.26976791568652869</v>
      </c>
      <c r="J54" s="160">
        <f t="shared" si="18"/>
        <v>-0.15360302242744883</v>
      </c>
      <c r="K54" s="158">
        <f t="shared" si="19"/>
        <v>29129</v>
      </c>
      <c r="L54" s="158">
        <f t="shared" si="20"/>
        <v>-24882</v>
      </c>
      <c r="M54" s="159">
        <f>H54/H$8</f>
        <v>4.5383826612577826E-3</v>
      </c>
      <c r="N54" s="79"/>
    </row>
    <row r="55" spans="1:14" s="56" customFormat="1" x14ac:dyDescent="0.25">
      <c r="A55" s="161"/>
      <c r="B55" s="162" t="s">
        <v>110</v>
      </c>
      <c r="C55" s="163">
        <v>54978</v>
      </c>
      <c r="D55" s="163">
        <v>57054</v>
      </c>
      <c r="E55" s="163">
        <v>19218</v>
      </c>
      <c r="F55" s="163">
        <v>54862</v>
      </c>
      <c r="G55" s="163">
        <v>44985</v>
      </c>
      <c r="H55" s="163">
        <v>58295</v>
      </c>
      <c r="I55" s="164">
        <f t="shared" ref="I55:I62" si="21">IFERROR(H55/G55-1,"-")</f>
        <v>0.29587640324552633</v>
      </c>
      <c r="J55" s="165">
        <f t="shared" si="18"/>
        <v>2.1751323307743542E-2</v>
      </c>
      <c r="K55" s="163">
        <f t="shared" si="19"/>
        <v>13310</v>
      </c>
      <c r="L55" s="163">
        <f t="shared" si="20"/>
        <v>1241</v>
      </c>
      <c r="M55" s="164">
        <f t="shared" ref="M55:M62" si="22">H55/H$8</f>
        <v>1.9296244337489873E-3</v>
      </c>
      <c r="N55" s="166"/>
    </row>
    <row r="56" spans="1:14" s="56" customFormat="1" x14ac:dyDescent="0.25">
      <c r="A56" s="161"/>
      <c r="B56" s="162" t="s">
        <v>113</v>
      </c>
      <c r="C56" s="163">
        <v>65971</v>
      </c>
      <c r="D56" s="163">
        <v>51784</v>
      </c>
      <c r="E56" s="163">
        <v>15319</v>
      </c>
      <c r="F56" s="163">
        <v>25954</v>
      </c>
      <c r="G56" s="163">
        <v>22828</v>
      </c>
      <c r="H56" s="163">
        <v>30312</v>
      </c>
      <c r="I56" s="164">
        <f t="shared" si="21"/>
        <v>0.32784299982477649</v>
      </c>
      <c r="J56" s="165">
        <f t="shared" si="18"/>
        <v>-0.41464545033214895</v>
      </c>
      <c r="K56" s="163">
        <f t="shared" si="19"/>
        <v>7484</v>
      </c>
      <c r="L56" s="163">
        <f t="shared" si="20"/>
        <v>-21472</v>
      </c>
      <c r="M56" s="164">
        <f t="shared" si="22"/>
        <v>1.0033583641101177E-3</v>
      </c>
      <c r="N56" s="166"/>
    </row>
    <row r="57" spans="1:14" x14ac:dyDescent="0.25">
      <c r="A57" s="161"/>
      <c r="B57" s="162" t="s">
        <v>116</v>
      </c>
      <c r="C57" s="163">
        <v>4167</v>
      </c>
      <c r="D57" s="163">
        <v>6170</v>
      </c>
      <c r="E57" s="163">
        <v>1415</v>
      </c>
      <c r="F57" s="163">
        <v>5068</v>
      </c>
      <c r="G57" s="163">
        <v>5554</v>
      </c>
      <c r="H57" s="163">
        <v>5721</v>
      </c>
      <c r="I57" s="164">
        <f t="shared" si="21"/>
        <v>3.0068419157364135E-2</v>
      </c>
      <c r="J57" s="165">
        <f t="shared" si="18"/>
        <v>-7.2771474878444042E-2</v>
      </c>
      <c r="K57" s="163">
        <f t="shared" si="19"/>
        <v>167</v>
      </c>
      <c r="L57" s="163">
        <f t="shared" si="20"/>
        <v>-449</v>
      </c>
      <c r="M57" s="164">
        <f t="shared" si="22"/>
        <v>1.8937098182482127E-4</v>
      </c>
      <c r="N57" s="79"/>
    </row>
    <row r="58" spans="1:14" x14ac:dyDescent="0.25">
      <c r="A58" s="161"/>
      <c r="B58" s="162" t="s">
        <v>123</v>
      </c>
      <c r="C58" s="163">
        <v>2734</v>
      </c>
      <c r="D58" s="163">
        <v>3367</v>
      </c>
      <c r="E58" s="163">
        <v>928</v>
      </c>
      <c r="F58" s="163">
        <v>2463</v>
      </c>
      <c r="G58" s="163">
        <v>1849</v>
      </c>
      <c r="H58" s="163">
        <v>3975</v>
      </c>
      <c r="I58" s="164">
        <f t="shared" si="21"/>
        <v>1.1498107084910765</v>
      </c>
      <c r="J58" s="165">
        <f t="shared" si="18"/>
        <v>0.18057618057618052</v>
      </c>
      <c r="K58" s="163">
        <f t="shared" si="19"/>
        <v>2126</v>
      </c>
      <c r="L58" s="163">
        <f t="shared" si="20"/>
        <v>608</v>
      </c>
      <c r="M58" s="164">
        <f t="shared" si="22"/>
        <v>1.315765867424689E-4</v>
      </c>
      <c r="N58" s="79"/>
    </row>
    <row r="59" spans="1:14" x14ac:dyDescent="0.25">
      <c r="A59" s="161"/>
      <c r="B59" s="162" t="s">
        <v>119</v>
      </c>
      <c r="C59" s="163">
        <v>2671</v>
      </c>
      <c r="D59" s="163">
        <v>3841</v>
      </c>
      <c r="E59" s="163">
        <v>828</v>
      </c>
      <c r="F59" s="163">
        <v>1950</v>
      </c>
      <c r="G59" s="163">
        <v>2073</v>
      </c>
      <c r="H59" s="163">
        <v>2665</v>
      </c>
      <c r="I59" s="164">
        <f t="shared" si="21"/>
        <v>0.2855764592378196</v>
      </c>
      <c r="J59" s="165">
        <f t="shared" si="18"/>
        <v>-0.30617026815933346</v>
      </c>
      <c r="K59" s="163">
        <f t="shared" si="19"/>
        <v>592</v>
      </c>
      <c r="L59" s="163">
        <f t="shared" si="20"/>
        <v>-1176</v>
      </c>
      <c r="M59" s="164">
        <f t="shared" si="22"/>
        <v>8.8214239916648959E-5</v>
      </c>
      <c r="N59" s="79"/>
    </row>
    <row r="60" spans="1:14" x14ac:dyDescent="0.25">
      <c r="A60" s="161"/>
      <c r="B60" s="162" t="s">
        <v>128</v>
      </c>
      <c r="C60" s="163">
        <v>913</v>
      </c>
      <c r="D60" s="163">
        <v>1106</v>
      </c>
      <c r="E60" s="163">
        <v>713</v>
      </c>
      <c r="F60" s="163">
        <v>315</v>
      </c>
      <c r="G60" s="163">
        <v>603</v>
      </c>
      <c r="H60" s="163">
        <v>460</v>
      </c>
      <c r="I60" s="164">
        <f t="shared" si="21"/>
        <v>-0.23714759535655061</v>
      </c>
      <c r="J60" s="165">
        <f t="shared" si="18"/>
        <v>-0.58408679927667273</v>
      </c>
      <c r="K60" s="163">
        <f t="shared" si="19"/>
        <v>-143</v>
      </c>
      <c r="L60" s="163">
        <f t="shared" si="20"/>
        <v>-646</v>
      </c>
      <c r="M60" s="164">
        <f t="shared" si="22"/>
        <v>1.5226472931203949E-5</v>
      </c>
      <c r="N60" s="79"/>
    </row>
    <row r="61" spans="1:14" x14ac:dyDescent="0.25">
      <c r="A61" s="161" t="s">
        <v>144</v>
      </c>
      <c r="B61" s="162" t="s">
        <v>131</v>
      </c>
      <c r="C61" s="163">
        <v>1023</v>
      </c>
      <c r="D61" s="163">
        <v>1822</v>
      </c>
      <c r="E61" s="163">
        <v>1494</v>
      </c>
      <c r="F61" s="163">
        <v>271</v>
      </c>
      <c r="G61" s="163">
        <v>520</v>
      </c>
      <c r="H61" s="163">
        <v>413</v>
      </c>
      <c r="I61" s="164">
        <f t="shared" si="21"/>
        <v>-0.20576923076923082</v>
      </c>
      <c r="J61" s="165">
        <f t="shared" si="18"/>
        <v>-0.77332601536772771</v>
      </c>
      <c r="K61" s="163">
        <f t="shared" si="19"/>
        <v>-107</v>
      </c>
      <c r="L61" s="163">
        <f t="shared" si="20"/>
        <v>-1409</v>
      </c>
      <c r="M61" s="164">
        <f t="shared" si="22"/>
        <v>1.3670724609972241E-5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34006</v>
      </c>
      <c r="D62" s="169">
        <f t="shared" si="23"/>
        <v>36845</v>
      </c>
      <c r="E62" s="169">
        <f t="shared" si="23"/>
        <v>13181</v>
      </c>
      <c r="F62" s="169">
        <f t="shared" si="23"/>
        <v>27531</v>
      </c>
      <c r="G62" s="169">
        <f t="shared" si="23"/>
        <v>29566</v>
      </c>
      <c r="H62" s="169">
        <f t="shared" si="23"/>
        <v>35266</v>
      </c>
      <c r="I62" s="170">
        <f t="shared" si="21"/>
        <v>0.19278901440844209</v>
      </c>
      <c r="J62" s="171">
        <f t="shared" si="18"/>
        <v>-4.2855204233953059E-2</v>
      </c>
      <c r="K62" s="169">
        <f>H62-G62</f>
        <v>5700</v>
      </c>
      <c r="L62" s="169">
        <f t="shared" si="20"/>
        <v>-1579</v>
      </c>
      <c r="M62" s="170">
        <f t="shared" si="22"/>
        <v>1.1673408573735619E-3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751051</v>
      </c>
      <c r="D64" s="176">
        <v>704626</v>
      </c>
      <c r="E64" s="176">
        <v>211025</v>
      </c>
      <c r="F64" s="176">
        <v>824915</v>
      </c>
      <c r="G64" s="176">
        <v>892817</v>
      </c>
      <c r="H64" s="176">
        <v>1185602</v>
      </c>
      <c r="I64" s="177">
        <f>IFERROR(H64/G64-1,"-")</f>
        <v>0.3279339439101181</v>
      </c>
      <c r="J64" s="177">
        <f>IFERROR(H64/D64-1,"-")</f>
        <v>0.68259757658672826</v>
      </c>
      <c r="K64" s="176">
        <f>H64-G64</f>
        <v>292785</v>
      </c>
      <c r="L64" s="176">
        <f>H64-D64</f>
        <v>480976</v>
      </c>
      <c r="M64" s="177">
        <f>H64/H$8</f>
        <v>3.9244645130828835E-2</v>
      </c>
      <c r="N64" s="79"/>
    </row>
    <row r="65" spans="1:14" x14ac:dyDescent="0.25">
      <c r="A65" s="161" t="s">
        <v>96</v>
      </c>
      <c r="B65" s="157" t="s">
        <v>97</v>
      </c>
      <c r="C65" s="158">
        <v>129238</v>
      </c>
      <c r="D65" s="158">
        <v>140185</v>
      </c>
      <c r="E65" s="158">
        <v>66009</v>
      </c>
      <c r="F65" s="158">
        <v>110785</v>
      </c>
      <c r="G65" s="158">
        <v>148519</v>
      </c>
      <c r="H65" s="158">
        <v>225043</v>
      </c>
      <c r="I65" s="159">
        <f>IFERROR(H65/G65-1,"-")</f>
        <v>0.51524720742800589</v>
      </c>
      <c r="J65" s="160">
        <f t="shared" ref="J65:J76" si="24">IFERROR(H65/D65-1,"-")</f>
        <v>0.6053286728251952</v>
      </c>
      <c r="K65" s="158">
        <f t="shared" ref="K65:K75" si="25">H65-G65</f>
        <v>76524</v>
      </c>
      <c r="L65" s="158">
        <f t="shared" ref="L65:L76" si="26">H65-D65</f>
        <v>84858</v>
      </c>
      <c r="M65" s="159">
        <f>H65/H$8</f>
        <v>7.4491546692541958E-3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3.6868918141223683E-3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3.7622628551318279E-3</v>
      </c>
      <c r="N67" s="79"/>
    </row>
    <row r="68" spans="1:14" x14ac:dyDescent="0.25">
      <c r="A68" s="161"/>
      <c r="B68" s="157" t="s">
        <v>107</v>
      </c>
      <c r="C68" s="158">
        <v>621813</v>
      </c>
      <c r="D68" s="158">
        <v>564441</v>
      </c>
      <c r="E68" s="158">
        <v>145016</v>
      </c>
      <c r="F68" s="158">
        <v>714130</v>
      </c>
      <c r="G68" s="158">
        <v>744298</v>
      </c>
      <c r="H68" s="158">
        <v>960559</v>
      </c>
      <c r="I68" s="159">
        <f>IFERROR(H68/G68-1,"-")</f>
        <v>0.29055700808009699</v>
      </c>
      <c r="J68" s="160">
        <f t="shared" si="24"/>
        <v>0.70178814083314278</v>
      </c>
      <c r="K68" s="158">
        <f t="shared" si="25"/>
        <v>216261</v>
      </c>
      <c r="L68" s="158">
        <f t="shared" si="26"/>
        <v>396118</v>
      </c>
      <c r="M68" s="159">
        <f>H68/H$8</f>
        <v>3.1795490461574635E-2</v>
      </c>
      <c r="N68" s="79"/>
    </row>
    <row r="69" spans="1:14" s="56" customFormat="1" x14ac:dyDescent="0.25">
      <c r="A69" s="161"/>
      <c r="B69" s="162" t="s">
        <v>110</v>
      </c>
      <c r="C69" s="163">
        <v>284834</v>
      </c>
      <c r="D69" s="163">
        <v>242219</v>
      </c>
      <c r="E69" s="163">
        <v>52391</v>
      </c>
      <c r="F69" s="163">
        <v>339495</v>
      </c>
      <c r="G69" s="163">
        <v>271883</v>
      </c>
      <c r="H69" s="163">
        <v>400639</v>
      </c>
      <c r="I69" s="164">
        <f t="shared" ref="I69:I76" si="27">IFERROR(H69/G69-1,"-")</f>
        <v>0.47357135238319414</v>
      </c>
      <c r="J69" s="165">
        <f t="shared" si="24"/>
        <v>0.65403622341765089</v>
      </c>
      <c r="K69" s="163">
        <f t="shared" si="25"/>
        <v>128756</v>
      </c>
      <c r="L69" s="163">
        <f t="shared" si="26"/>
        <v>158420</v>
      </c>
      <c r="M69" s="164">
        <f t="shared" ref="M69:M76" si="28">H69/H$8</f>
        <v>1.3261562801488302E-2</v>
      </c>
      <c r="N69" s="166"/>
    </row>
    <row r="70" spans="1:14" s="56" customFormat="1" x14ac:dyDescent="0.25">
      <c r="A70" s="161"/>
      <c r="B70" s="162" t="s">
        <v>113</v>
      </c>
      <c r="C70" s="163">
        <v>96649</v>
      </c>
      <c r="D70" s="163">
        <v>77035</v>
      </c>
      <c r="E70" s="163">
        <v>21284</v>
      </c>
      <c r="F70" s="163">
        <v>46059</v>
      </c>
      <c r="G70" s="163">
        <v>62417</v>
      </c>
      <c r="H70" s="163">
        <v>60318</v>
      </c>
      <c r="I70" s="164">
        <f t="shared" si="27"/>
        <v>-3.3628658858964711E-2</v>
      </c>
      <c r="J70" s="165">
        <f t="shared" si="24"/>
        <v>-0.21700525735055498</v>
      </c>
      <c r="K70" s="163">
        <f t="shared" si="25"/>
        <v>-2099</v>
      </c>
      <c r="L70" s="163">
        <f t="shared" si="26"/>
        <v>-16717</v>
      </c>
      <c r="M70" s="164">
        <f t="shared" si="28"/>
        <v>1.9965878136181735E-3</v>
      </c>
      <c r="N70" s="166"/>
    </row>
    <row r="71" spans="1:14" x14ac:dyDescent="0.25">
      <c r="A71" s="161"/>
      <c r="B71" s="162" t="s">
        <v>116</v>
      </c>
      <c r="C71" s="163">
        <v>39639</v>
      </c>
      <c r="D71" s="163">
        <v>64630</v>
      </c>
      <c r="E71" s="163">
        <v>17911</v>
      </c>
      <c r="F71" s="163">
        <v>100707</v>
      </c>
      <c r="G71" s="163">
        <v>103020</v>
      </c>
      <c r="H71" s="163">
        <v>123780</v>
      </c>
      <c r="I71" s="164">
        <f t="shared" si="27"/>
        <v>0.20151426907396619</v>
      </c>
      <c r="J71" s="165">
        <f t="shared" si="24"/>
        <v>0.91520965495899742</v>
      </c>
      <c r="K71" s="163">
        <f t="shared" si="25"/>
        <v>20760</v>
      </c>
      <c r="L71" s="163">
        <f t="shared" si="26"/>
        <v>59150</v>
      </c>
      <c r="M71" s="164">
        <f t="shared" si="28"/>
        <v>4.0972452596183149E-3</v>
      </c>
      <c r="N71" s="79"/>
    </row>
    <row r="72" spans="1:14" x14ac:dyDescent="0.25">
      <c r="A72" s="161"/>
      <c r="B72" s="162" t="s">
        <v>123</v>
      </c>
      <c r="C72" s="163">
        <v>15177</v>
      </c>
      <c r="D72" s="163">
        <v>9855</v>
      </c>
      <c r="E72" s="163">
        <v>1613</v>
      </c>
      <c r="F72" s="163">
        <v>19610</v>
      </c>
      <c r="G72" s="163">
        <v>22196</v>
      </c>
      <c r="H72" s="163">
        <v>41464</v>
      </c>
      <c r="I72" s="164">
        <f t="shared" si="27"/>
        <v>0.86808433952063435</v>
      </c>
      <c r="J72" s="165">
        <f t="shared" si="24"/>
        <v>3.2074074074074073</v>
      </c>
      <c r="K72" s="163">
        <f t="shared" si="25"/>
        <v>19268</v>
      </c>
      <c r="L72" s="163">
        <f t="shared" si="26"/>
        <v>31609</v>
      </c>
      <c r="M72" s="164">
        <f t="shared" si="28"/>
        <v>1.3725010296074794E-3</v>
      </c>
      <c r="N72" s="79"/>
    </row>
    <row r="73" spans="1:14" x14ac:dyDescent="0.25">
      <c r="A73" s="161"/>
      <c r="B73" s="162" t="s">
        <v>119</v>
      </c>
      <c r="C73" s="163">
        <v>15378</v>
      </c>
      <c r="D73" s="163">
        <v>11621</v>
      </c>
      <c r="E73" s="163">
        <v>5937</v>
      </c>
      <c r="F73" s="163">
        <v>19219</v>
      </c>
      <c r="G73" s="163">
        <v>16032</v>
      </c>
      <c r="H73" s="163">
        <v>23981</v>
      </c>
      <c r="I73" s="164">
        <f t="shared" si="27"/>
        <v>0.49582085828343314</v>
      </c>
      <c r="J73" s="165">
        <f t="shared" si="24"/>
        <v>1.0635917735134668</v>
      </c>
      <c r="K73" s="163">
        <f t="shared" si="25"/>
        <v>7949</v>
      </c>
      <c r="L73" s="163">
        <f t="shared" si="26"/>
        <v>12360</v>
      </c>
      <c r="M73" s="164">
        <f t="shared" si="28"/>
        <v>7.9379575513739546E-4</v>
      </c>
      <c r="N73" s="79"/>
    </row>
    <row r="74" spans="1:14" x14ac:dyDescent="0.25">
      <c r="A74" s="161"/>
      <c r="B74" s="162" t="s">
        <v>128</v>
      </c>
      <c r="C74" s="163">
        <v>7300</v>
      </c>
      <c r="D74" s="163">
        <v>11308</v>
      </c>
      <c r="E74" s="163">
        <v>5454</v>
      </c>
      <c r="F74" s="163">
        <v>10053</v>
      </c>
      <c r="G74" s="163">
        <v>24512</v>
      </c>
      <c r="H74" s="163">
        <v>19261</v>
      </c>
      <c r="I74" s="164">
        <f t="shared" si="27"/>
        <v>-0.2142216057441253</v>
      </c>
      <c r="J74" s="165">
        <f t="shared" si="24"/>
        <v>0.70330739299610889</v>
      </c>
      <c r="K74" s="163">
        <f t="shared" si="25"/>
        <v>-5251</v>
      </c>
      <c r="L74" s="163">
        <f t="shared" si="26"/>
        <v>7953</v>
      </c>
      <c r="M74" s="164">
        <f t="shared" si="28"/>
        <v>6.3755890245199842E-4</v>
      </c>
      <c r="N74" s="79"/>
    </row>
    <row r="75" spans="1:14" x14ac:dyDescent="0.25">
      <c r="A75" s="161" t="s">
        <v>144</v>
      </c>
      <c r="B75" s="162" t="s">
        <v>131</v>
      </c>
      <c r="C75" s="163">
        <v>10550</v>
      </c>
      <c r="D75" s="163">
        <v>8775</v>
      </c>
      <c r="E75" s="163">
        <v>4802</v>
      </c>
      <c r="F75" s="163">
        <v>3088</v>
      </c>
      <c r="G75" s="163">
        <v>7254</v>
      </c>
      <c r="H75" s="163">
        <v>13134</v>
      </c>
      <c r="I75" s="164">
        <f t="shared" si="27"/>
        <v>0.81058726220016553</v>
      </c>
      <c r="J75" s="165">
        <f t="shared" si="24"/>
        <v>0.49675213675213681</v>
      </c>
      <c r="K75" s="163">
        <f t="shared" si="25"/>
        <v>5880</v>
      </c>
      <c r="L75" s="163">
        <f t="shared" si="26"/>
        <v>4359</v>
      </c>
      <c r="M75" s="164">
        <f t="shared" si="28"/>
        <v>4.3474890321398407E-4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152286</v>
      </c>
      <c r="D76" s="169">
        <f t="shared" si="29"/>
        <v>138998</v>
      </c>
      <c r="E76" s="169">
        <f t="shared" si="29"/>
        <v>35624</v>
      </c>
      <c r="F76" s="169">
        <f t="shared" si="29"/>
        <v>175899</v>
      </c>
      <c r="G76" s="169">
        <f t="shared" si="29"/>
        <v>236984</v>
      </c>
      <c r="H76" s="169">
        <f t="shared" si="29"/>
        <v>277982</v>
      </c>
      <c r="I76" s="170">
        <f t="shared" si="27"/>
        <v>0.17299902103095577</v>
      </c>
      <c r="J76" s="171">
        <f t="shared" si="24"/>
        <v>0.99989927912631837</v>
      </c>
      <c r="K76" s="169">
        <f>H76-G76</f>
        <v>40998</v>
      </c>
      <c r="L76" s="169">
        <f t="shared" si="26"/>
        <v>138984</v>
      </c>
      <c r="M76" s="170">
        <f t="shared" si="28"/>
        <v>9.2014899964389905E-3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4862284</v>
      </c>
      <c r="D78" s="176">
        <v>4567746</v>
      </c>
      <c r="E78" s="176">
        <v>1394761</v>
      </c>
      <c r="F78" s="176">
        <v>3540445</v>
      </c>
      <c r="G78" s="176">
        <v>4226384</v>
      </c>
      <c r="H78" s="176">
        <v>4800011</v>
      </c>
      <c r="I78" s="177">
        <f>IFERROR(H78/G78-1,"-")</f>
        <v>0.13572524408572439</v>
      </c>
      <c r="J78" s="177">
        <f>IFERROR(H78/D78-1,"-")</f>
        <v>5.084893074177077E-2</v>
      </c>
      <c r="K78" s="176">
        <f>H78-G78</f>
        <v>573627</v>
      </c>
      <c r="L78" s="176">
        <f>H78-D78</f>
        <v>232265</v>
      </c>
      <c r="M78" s="177">
        <f>H78/H$8</f>
        <v>0.1588852990456113</v>
      </c>
      <c r="N78" s="79"/>
    </row>
    <row r="79" spans="1:14" x14ac:dyDescent="0.25">
      <c r="A79" s="161" t="s">
        <v>96</v>
      </c>
      <c r="B79" s="157" t="s">
        <v>97</v>
      </c>
      <c r="C79" s="158">
        <v>1713649</v>
      </c>
      <c r="D79" s="158">
        <v>1635045</v>
      </c>
      <c r="E79" s="158">
        <v>407148</v>
      </c>
      <c r="F79" s="158">
        <v>1438330</v>
      </c>
      <c r="G79" s="158">
        <v>1476085</v>
      </c>
      <c r="H79" s="158">
        <v>1483539</v>
      </c>
      <c r="I79" s="159">
        <f>IFERROR(H79/G79-1,"-")</f>
        <v>5.0498446905158367E-3</v>
      </c>
      <c r="J79" s="160">
        <f t="shared" ref="J79:J90" si="30">IFERROR(H79/D79-1,"-")</f>
        <v>-9.2661669862297402E-2</v>
      </c>
      <c r="K79" s="158">
        <f t="shared" ref="K79:K89" si="31">H79-G79</f>
        <v>7454</v>
      </c>
      <c r="L79" s="158">
        <f t="shared" ref="L79:L90" si="32">H79-D79</f>
        <v>-151506</v>
      </c>
      <c r="M79" s="159">
        <f>H79/H$8</f>
        <v>4.9106666143229075E-2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8.4199085206746703E-3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4.0686757622554408E-2</v>
      </c>
      <c r="N81" s="79"/>
    </row>
    <row r="82" spans="1:14" x14ac:dyDescent="0.25">
      <c r="A82" s="161"/>
      <c r="B82" s="157" t="s">
        <v>107</v>
      </c>
      <c r="C82" s="158">
        <v>3148635</v>
      </c>
      <c r="D82" s="158">
        <v>2932701</v>
      </c>
      <c r="E82" s="158">
        <v>987613</v>
      </c>
      <c r="F82" s="158">
        <v>2102115</v>
      </c>
      <c r="G82" s="158">
        <v>2750299</v>
      </c>
      <c r="H82" s="158">
        <v>3316472</v>
      </c>
      <c r="I82" s="159">
        <f>IFERROR(H82/G82-1,"-")</f>
        <v>0.20585870845315357</v>
      </c>
      <c r="J82" s="160">
        <f t="shared" si="30"/>
        <v>0.13085923181394898</v>
      </c>
      <c r="K82" s="158">
        <f t="shared" si="31"/>
        <v>566173</v>
      </c>
      <c r="L82" s="158">
        <f t="shared" si="32"/>
        <v>383771</v>
      </c>
      <c r="M82" s="159">
        <f>H82/H$8</f>
        <v>0.10977863290238223</v>
      </c>
      <c r="N82" s="79"/>
    </row>
    <row r="83" spans="1:14" s="56" customFormat="1" x14ac:dyDescent="0.25">
      <c r="A83" s="161"/>
      <c r="B83" s="162" t="s">
        <v>110</v>
      </c>
      <c r="C83" s="163">
        <v>424703</v>
      </c>
      <c r="D83" s="163">
        <v>473424</v>
      </c>
      <c r="E83" s="163">
        <v>143645</v>
      </c>
      <c r="F83" s="163">
        <v>410915</v>
      </c>
      <c r="G83" s="163">
        <v>542908</v>
      </c>
      <c r="H83" s="163">
        <v>659100</v>
      </c>
      <c r="I83" s="164">
        <f t="shared" ref="I83:I90" si="33">IFERROR(H83/G83-1,"-")</f>
        <v>0.21401784464402818</v>
      </c>
      <c r="J83" s="165">
        <f t="shared" si="30"/>
        <v>0.39219811416404737</v>
      </c>
      <c r="K83" s="163">
        <f t="shared" si="31"/>
        <v>116192</v>
      </c>
      <c r="L83" s="163">
        <f t="shared" si="32"/>
        <v>185676</v>
      </c>
      <c r="M83" s="164">
        <f t="shared" ref="M83:M90" si="34">H83/H$8</f>
        <v>2.1816887628166352E-2</v>
      </c>
      <c r="N83" s="166"/>
    </row>
    <row r="84" spans="1:14" s="56" customFormat="1" x14ac:dyDescent="0.25">
      <c r="A84" s="161"/>
      <c r="B84" s="162" t="s">
        <v>113</v>
      </c>
      <c r="C84" s="163">
        <v>1514863</v>
      </c>
      <c r="D84" s="163">
        <v>1265085</v>
      </c>
      <c r="E84" s="163">
        <v>409095</v>
      </c>
      <c r="F84" s="163">
        <v>770353</v>
      </c>
      <c r="G84" s="163">
        <v>927884</v>
      </c>
      <c r="H84" s="163">
        <v>1085325</v>
      </c>
      <c r="I84" s="164">
        <f t="shared" si="33"/>
        <v>0.1696774596824604</v>
      </c>
      <c r="J84" s="165">
        <f t="shared" si="30"/>
        <v>-0.14209321903271321</v>
      </c>
      <c r="K84" s="163">
        <f t="shared" si="31"/>
        <v>157441</v>
      </c>
      <c r="L84" s="163">
        <f t="shared" si="32"/>
        <v>-179760</v>
      </c>
      <c r="M84" s="164">
        <f t="shared" si="34"/>
        <v>3.5925373334910707E-2</v>
      </c>
      <c r="N84" s="166"/>
    </row>
    <row r="85" spans="1:14" x14ac:dyDescent="0.25">
      <c r="A85" s="161"/>
      <c r="B85" s="162" t="s">
        <v>116</v>
      </c>
      <c r="C85" s="163">
        <v>138490</v>
      </c>
      <c r="D85" s="163">
        <v>151586</v>
      </c>
      <c r="E85" s="163">
        <v>45538</v>
      </c>
      <c r="F85" s="163">
        <v>149520</v>
      </c>
      <c r="G85" s="163">
        <v>229021</v>
      </c>
      <c r="H85" s="163">
        <v>333977</v>
      </c>
      <c r="I85" s="164">
        <f t="shared" si="33"/>
        <v>0.45828111832539364</v>
      </c>
      <c r="J85" s="165">
        <f t="shared" si="30"/>
        <v>1.2032179752747614</v>
      </c>
      <c r="K85" s="163">
        <f t="shared" si="31"/>
        <v>104956</v>
      </c>
      <c r="L85" s="163">
        <f t="shared" si="32"/>
        <v>182391</v>
      </c>
      <c r="M85" s="164">
        <f t="shared" si="34"/>
        <v>1.105498206553196E-2</v>
      </c>
      <c r="N85" s="79"/>
    </row>
    <row r="86" spans="1:14" x14ac:dyDescent="0.25">
      <c r="A86" s="161"/>
      <c r="B86" s="162" t="s">
        <v>123</v>
      </c>
      <c r="C86" s="163">
        <v>88441</v>
      </c>
      <c r="D86" s="163">
        <v>65693</v>
      </c>
      <c r="E86" s="163">
        <v>12980</v>
      </c>
      <c r="F86" s="163">
        <v>61673</v>
      </c>
      <c r="G86" s="163">
        <v>74728</v>
      </c>
      <c r="H86" s="163">
        <v>113006</v>
      </c>
      <c r="I86" s="164">
        <f t="shared" si="33"/>
        <v>0.51223102451557656</v>
      </c>
      <c r="J86" s="165">
        <f t="shared" si="30"/>
        <v>0.72021372140106243</v>
      </c>
      <c r="K86" s="163">
        <f t="shared" si="31"/>
        <v>38278</v>
      </c>
      <c r="L86" s="163">
        <f t="shared" si="32"/>
        <v>47313</v>
      </c>
      <c r="M86" s="164">
        <f t="shared" si="34"/>
        <v>3.7406147827470293E-3</v>
      </c>
      <c r="N86" s="79"/>
    </row>
    <row r="87" spans="1:14" x14ac:dyDescent="0.25">
      <c r="A87" s="161"/>
      <c r="B87" s="162" t="s">
        <v>119</v>
      </c>
      <c r="C87" s="163">
        <v>49261</v>
      </c>
      <c r="D87" s="163">
        <v>40928</v>
      </c>
      <c r="E87" s="163">
        <v>13733</v>
      </c>
      <c r="F87" s="163">
        <v>26694</v>
      </c>
      <c r="G87" s="163">
        <v>37999</v>
      </c>
      <c r="H87" s="163">
        <v>49600</v>
      </c>
      <c r="I87" s="164">
        <f t="shared" si="33"/>
        <v>0.30529750782915333</v>
      </c>
      <c r="J87" s="165">
        <f t="shared" si="30"/>
        <v>0.21188428459734165</v>
      </c>
      <c r="K87" s="163">
        <f t="shared" si="31"/>
        <v>11601</v>
      </c>
      <c r="L87" s="163">
        <f t="shared" si="32"/>
        <v>8672</v>
      </c>
      <c r="M87" s="164">
        <f t="shared" si="34"/>
        <v>1.6418109943211214E-3</v>
      </c>
      <c r="N87" s="79"/>
    </row>
    <row r="88" spans="1:14" x14ac:dyDescent="0.25">
      <c r="A88" s="161"/>
      <c r="B88" s="162" t="s">
        <v>128</v>
      </c>
      <c r="C88" s="163">
        <v>50470</v>
      </c>
      <c r="D88" s="163">
        <v>55903</v>
      </c>
      <c r="E88" s="163">
        <v>30309</v>
      </c>
      <c r="F88" s="163">
        <v>41850</v>
      </c>
      <c r="G88" s="163">
        <v>54825</v>
      </c>
      <c r="H88" s="163">
        <v>51168</v>
      </c>
      <c r="I88" s="164">
        <f t="shared" si="33"/>
        <v>-6.6703146374828992E-2</v>
      </c>
      <c r="J88" s="165">
        <f t="shared" si="30"/>
        <v>-8.4700284421229677E-2</v>
      </c>
      <c r="K88" s="163">
        <f t="shared" si="31"/>
        <v>-3657</v>
      </c>
      <c r="L88" s="163">
        <f t="shared" si="32"/>
        <v>-4735</v>
      </c>
      <c r="M88" s="164">
        <f t="shared" si="34"/>
        <v>1.6937134063996601E-3</v>
      </c>
      <c r="N88" s="79"/>
    </row>
    <row r="89" spans="1:14" x14ac:dyDescent="0.25">
      <c r="A89" s="161" t="s">
        <v>144</v>
      </c>
      <c r="B89" s="162" t="s">
        <v>131</v>
      </c>
      <c r="C89" s="163">
        <v>89087</v>
      </c>
      <c r="D89" s="163">
        <v>74707</v>
      </c>
      <c r="E89" s="163">
        <v>49079</v>
      </c>
      <c r="F89" s="163">
        <v>35470</v>
      </c>
      <c r="G89" s="163">
        <v>54870</v>
      </c>
      <c r="H89" s="163">
        <v>56994</v>
      </c>
      <c r="I89" s="164">
        <f t="shared" si="33"/>
        <v>3.8709677419354938E-2</v>
      </c>
      <c r="J89" s="165">
        <f t="shared" si="30"/>
        <v>-0.23709960244689254</v>
      </c>
      <c r="K89" s="163">
        <f t="shared" si="31"/>
        <v>2124</v>
      </c>
      <c r="L89" s="163">
        <f t="shared" si="32"/>
        <v>-17713</v>
      </c>
      <c r="M89" s="164">
        <f t="shared" si="34"/>
        <v>1.8865599961761692E-3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793320</v>
      </c>
      <c r="D90" s="169">
        <f t="shared" si="35"/>
        <v>805375</v>
      </c>
      <c r="E90" s="169">
        <f t="shared" si="35"/>
        <v>283234</v>
      </c>
      <c r="F90" s="169">
        <f t="shared" si="35"/>
        <v>605640</v>
      </c>
      <c r="G90" s="169">
        <f t="shared" si="35"/>
        <v>828064</v>
      </c>
      <c r="H90" s="169">
        <f t="shared" si="35"/>
        <v>967302</v>
      </c>
      <c r="I90" s="170">
        <f t="shared" si="33"/>
        <v>0.1681488387371024</v>
      </c>
      <c r="J90" s="171">
        <f t="shared" si="30"/>
        <v>0.20105789228620208</v>
      </c>
      <c r="K90" s="169">
        <f>H90-G90</f>
        <v>139238</v>
      </c>
      <c r="L90" s="169">
        <f t="shared" si="32"/>
        <v>161927</v>
      </c>
      <c r="M90" s="170">
        <f t="shared" si="34"/>
        <v>3.2018690694129222E-2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112117</v>
      </c>
      <c r="D92" s="176">
        <v>108944</v>
      </c>
      <c r="E92" s="176">
        <v>47970</v>
      </c>
      <c r="F92" s="176">
        <v>112590</v>
      </c>
      <c r="G92" s="176">
        <v>123254</v>
      </c>
      <c r="H92" s="176">
        <v>124009</v>
      </c>
      <c r="I92" s="177">
        <f>IFERROR(H92/G92-1,"-")</f>
        <v>6.1255618478912588E-3</v>
      </c>
      <c r="J92" s="177">
        <f>IFERROR(H92/D92-1,"-")</f>
        <v>0.1382820531649287</v>
      </c>
      <c r="K92" s="176">
        <f>H92-G92</f>
        <v>755</v>
      </c>
      <c r="L92" s="176">
        <f>H92-D92</f>
        <v>15065</v>
      </c>
      <c r="M92" s="177">
        <f>H92/H$8</f>
        <v>4.1048253950558052E-3</v>
      </c>
      <c r="N92" s="79"/>
    </row>
    <row r="93" spans="1:14" x14ac:dyDescent="0.25">
      <c r="A93" s="161" t="s">
        <v>96</v>
      </c>
      <c r="B93" s="157" t="s">
        <v>97</v>
      </c>
      <c r="C93" s="158">
        <v>58027</v>
      </c>
      <c r="D93" s="158">
        <v>59433</v>
      </c>
      <c r="E93" s="158">
        <v>24250</v>
      </c>
      <c r="F93" s="158">
        <v>58913</v>
      </c>
      <c r="G93" s="158">
        <v>63184</v>
      </c>
      <c r="H93" s="158">
        <v>57440</v>
      </c>
      <c r="I93" s="159">
        <f>IFERROR(H93/G93-1,"-")</f>
        <v>-9.0909090909090939E-2</v>
      </c>
      <c r="J93" s="160">
        <f t="shared" ref="J93:J104" si="36">IFERROR(H93/D93-1,"-")</f>
        <v>-3.3533558797301133E-2</v>
      </c>
      <c r="K93" s="158">
        <f t="shared" ref="K93:K103" si="37">H93-G93</f>
        <v>-5744</v>
      </c>
      <c r="L93" s="158">
        <f t="shared" ref="L93:L104" si="38">H93-D93</f>
        <v>-1993</v>
      </c>
      <c r="M93" s="159">
        <f>H93/H$8</f>
        <v>1.9013230547138148E-3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5.2812690351599788E-4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1.373196151197817E-3</v>
      </c>
      <c r="N95" s="79"/>
    </row>
    <row r="96" spans="1:14" x14ac:dyDescent="0.25">
      <c r="A96" s="161"/>
      <c r="B96" s="157" t="s">
        <v>107</v>
      </c>
      <c r="C96" s="158">
        <v>54090</v>
      </c>
      <c r="D96" s="158">
        <v>49511</v>
      </c>
      <c r="E96" s="158">
        <v>23720</v>
      </c>
      <c r="F96" s="158">
        <v>53677</v>
      </c>
      <c r="G96" s="158">
        <v>60070</v>
      </c>
      <c r="H96" s="158">
        <v>66569</v>
      </c>
      <c r="I96" s="159">
        <f>IFERROR(H96/G96-1,"-")</f>
        <v>0.10819044448143833</v>
      </c>
      <c r="J96" s="160">
        <f t="shared" si="36"/>
        <v>0.3445294984952838</v>
      </c>
      <c r="K96" s="158">
        <f t="shared" si="37"/>
        <v>6499</v>
      </c>
      <c r="L96" s="158">
        <f t="shared" si="38"/>
        <v>17058</v>
      </c>
      <c r="M96" s="159">
        <f>H96/H$8</f>
        <v>2.2035023403419907E-3</v>
      </c>
      <c r="N96" s="79"/>
    </row>
    <row r="97" spans="1:14" s="56" customFormat="1" x14ac:dyDescent="0.25">
      <c r="A97" s="161"/>
      <c r="B97" s="162" t="s">
        <v>110</v>
      </c>
      <c r="C97" s="163">
        <v>5785</v>
      </c>
      <c r="D97" s="163">
        <v>6550</v>
      </c>
      <c r="E97" s="163">
        <v>4639</v>
      </c>
      <c r="F97" s="163">
        <v>7354</v>
      </c>
      <c r="G97" s="163">
        <v>9095</v>
      </c>
      <c r="H97" s="163">
        <v>10362</v>
      </c>
      <c r="I97" s="164">
        <f t="shared" ref="I97:I104" si="39">IFERROR(H97/G97-1,"-")</f>
        <v>0.13930731170973054</v>
      </c>
      <c r="J97" s="165">
        <f t="shared" si="36"/>
        <v>0.58198473282442742</v>
      </c>
      <c r="K97" s="163">
        <f t="shared" si="37"/>
        <v>1267</v>
      </c>
      <c r="L97" s="163">
        <f t="shared" si="38"/>
        <v>3812</v>
      </c>
      <c r="M97" s="164">
        <f t="shared" ref="M97:M104" si="40">H97/H$8</f>
        <v>3.429928532894246E-4</v>
      </c>
      <c r="N97" s="166"/>
    </row>
    <row r="98" spans="1:14" s="56" customFormat="1" x14ac:dyDescent="0.25">
      <c r="A98" s="161"/>
      <c r="B98" s="162" t="s">
        <v>113</v>
      </c>
      <c r="C98" s="163">
        <v>20071</v>
      </c>
      <c r="D98" s="163">
        <v>15905</v>
      </c>
      <c r="E98" s="163">
        <v>6968</v>
      </c>
      <c r="F98" s="163">
        <v>16794</v>
      </c>
      <c r="G98" s="163">
        <v>17695</v>
      </c>
      <c r="H98" s="163">
        <v>19667</v>
      </c>
      <c r="I98" s="164">
        <f t="shared" si="39"/>
        <v>0.11144391070923998</v>
      </c>
      <c r="J98" s="165">
        <f t="shared" si="36"/>
        <v>0.23652939327255584</v>
      </c>
      <c r="K98" s="163">
        <f t="shared" si="37"/>
        <v>1972</v>
      </c>
      <c r="L98" s="163">
        <f t="shared" si="38"/>
        <v>3762</v>
      </c>
      <c r="M98" s="164">
        <f t="shared" si="40"/>
        <v>6.5099791986519145E-4</v>
      </c>
      <c r="N98" s="166"/>
    </row>
    <row r="99" spans="1:14" x14ac:dyDescent="0.25">
      <c r="A99" s="161"/>
      <c r="B99" s="162" t="s">
        <v>116</v>
      </c>
      <c r="C99" s="163">
        <v>7207</v>
      </c>
      <c r="D99" s="163">
        <v>7095</v>
      </c>
      <c r="E99" s="163">
        <v>3938</v>
      </c>
      <c r="F99" s="163">
        <v>6488</v>
      </c>
      <c r="G99" s="163">
        <v>7083</v>
      </c>
      <c r="H99" s="163">
        <v>8264</v>
      </c>
      <c r="I99" s="164">
        <f t="shared" si="39"/>
        <v>0.16673725822391638</v>
      </c>
      <c r="J99" s="165">
        <f t="shared" si="36"/>
        <v>0.16476391825229042</v>
      </c>
      <c r="K99" s="163">
        <f t="shared" si="37"/>
        <v>1181</v>
      </c>
      <c r="L99" s="163">
        <f t="shared" si="38"/>
        <v>1169</v>
      </c>
      <c r="M99" s="164">
        <f t="shared" si="40"/>
        <v>2.7354689631189005E-4</v>
      </c>
      <c r="N99" s="79"/>
    </row>
    <row r="100" spans="1:14" x14ac:dyDescent="0.25">
      <c r="A100" s="161"/>
      <c r="B100" s="162" t="s">
        <v>123</v>
      </c>
      <c r="C100" s="163">
        <v>1881</v>
      </c>
      <c r="D100" s="163">
        <v>1973</v>
      </c>
      <c r="E100" s="163">
        <v>869</v>
      </c>
      <c r="F100" s="163">
        <v>3894</v>
      </c>
      <c r="G100" s="163">
        <v>2936</v>
      </c>
      <c r="H100" s="163">
        <v>3317</v>
      </c>
      <c r="I100" s="164">
        <f t="shared" si="39"/>
        <v>0.12976839237057214</v>
      </c>
      <c r="J100" s="165">
        <f t="shared" si="36"/>
        <v>0.68119614799797268</v>
      </c>
      <c r="K100" s="163">
        <f t="shared" si="37"/>
        <v>381</v>
      </c>
      <c r="L100" s="163">
        <f t="shared" si="38"/>
        <v>1344</v>
      </c>
      <c r="M100" s="164">
        <f t="shared" si="40"/>
        <v>1.0979611024522499E-4</v>
      </c>
      <c r="N100" s="79"/>
    </row>
    <row r="101" spans="1:14" x14ac:dyDescent="0.25">
      <c r="A101" s="161"/>
      <c r="B101" s="162" t="s">
        <v>119</v>
      </c>
      <c r="C101" s="163">
        <v>1202</v>
      </c>
      <c r="D101" s="163">
        <v>1063</v>
      </c>
      <c r="E101" s="163">
        <v>574</v>
      </c>
      <c r="F101" s="163">
        <v>1623</v>
      </c>
      <c r="G101" s="163">
        <v>1339</v>
      </c>
      <c r="H101" s="163">
        <v>1849</v>
      </c>
      <c r="I101" s="164">
        <f t="shared" si="39"/>
        <v>0.38088125466766254</v>
      </c>
      <c r="J101" s="165">
        <f t="shared" si="36"/>
        <v>0.73941674506114774</v>
      </c>
      <c r="K101" s="163">
        <f t="shared" si="37"/>
        <v>510</v>
      </c>
      <c r="L101" s="163">
        <f t="shared" si="38"/>
        <v>786</v>
      </c>
      <c r="M101" s="164">
        <f t="shared" si="40"/>
        <v>6.1203800977817604E-5</v>
      </c>
      <c r="N101" s="79"/>
    </row>
    <row r="102" spans="1:14" x14ac:dyDescent="0.25">
      <c r="A102" s="161"/>
      <c r="B102" s="162" t="s">
        <v>128</v>
      </c>
      <c r="C102" s="163">
        <v>242</v>
      </c>
      <c r="D102" s="163">
        <v>331</v>
      </c>
      <c r="E102" s="163">
        <v>568</v>
      </c>
      <c r="F102" s="163">
        <v>676</v>
      </c>
      <c r="G102" s="163">
        <v>304</v>
      </c>
      <c r="H102" s="163">
        <v>656</v>
      </c>
      <c r="I102" s="164">
        <f t="shared" si="39"/>
        <v>1.1578947368421053</v>
      </c>
      <c r="J102" s="165">
        <f t="shared" si="36"/>
        <v>0.98187311178247727</v>
      </c>
      <c r="K102" s="163">
        <f t="shared" si="37"/>
        <v>352</v>
      </c>
      <c r="L102" s="163">
        <f t="shared" si="38"/>
        <v>325</v>
      </c>
      <c r="M102" s="164">
        <f t="shared" si="40"/>
        <v>2.1714274441021282E-5</v>
      </c>
      <c r="N102" s="79"/>
    </row>
    <row r="103" spans="1:14" x14ac:dyDescent="0.25">
      <c r="A103" s="161" t="s">
        <v>144</v>
      </c>
      <c r="B103" s="162" t="s">
        <v>131</v>
      </c>
      <c r="C103" s="163">
        <v>745</v>
      </c>
      <c r="D103" s="163">
        <v>431</v>
      </c>
      <c r="E103" s="163">
        <v>225</v>
      </c>
      <c r="F103" s="163">
        <v>267</v>
      </c>
      <c r="G103" s="163">
        <v>706</v>
      </c>
      <c r="H103" s="163">
        <v>993</v>
      </c>
      <c r="I103" s="164">
        <f t="shared" si="39"/>
        <v>0.40651558073654392</v>
      </c>
      <c r="J103" s="165">
        <f t="shared" si="36"/>
        <v>1.3039443155452437</v>
      </c>
      <c r="K103" s="163">
        <f t="shared" si="37"/>
        <v>287</v>
      </c>
      <c r="L103" s="163">
        <f t="shared" si="38"/>
        <v>562</v>
      </c>
      <c r="M103" s="164">
        <f t="shared" si="40"/>
        <v>3.2869320914533743E-5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16957</v>
      </c>
      <c r="D104" s="169">
        <f t="shared" si="41"/>
        <v>16163</v>
      </c>
      <c r="E104" s="169">
        <f t="shared" si="41"/>
        <v>5939</v>
      </c>
      <c r="F104" s="169">
        <f t="shared" si="41"/>
        <v>16581</v>
      </c>
      <c r="G104" s="169">
        <f t="shared" si="41"/>
        <v>20912</v>
      </c>
      <c r="H104" s="169">
        <f t="shared" si="41"/>
        <v>21461</v>
      </c>
      <c r="I104" s="170">
        <f t="shared" si="39"/>
        <v>2.6252869166029091E-2</v>
      </c>
      <c r="J104" s="171">
        <f t="shared" si="36"/>
        <v>0.327785683350863</v>
      </c>
      <c r="K104" s="169">
        <f>H104-G104</f>
        <v>549</v>
      </c>
      <c r="L104" s="169">
        <f t="shared" si="38"/>
        <v>5298</v>
      </c>
      <c r="M104" s="170">
        <f t="shared" si="40"/>
        <v>7.1038116429688681E-4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887197</v>
      </c>
      <c r="D106" s="176">
        <v>880258</v>
      </c>
      <c r="E106" s="176">
        <v>370665</v>
      </c>
      <c r="F106" s="176">
        <v>1093304</v>
      </c>
      <c r="G106" s="176">
        <v>1210630</v>
      </c>
      <c r="H106" s="176">
        <v>1245782</v>
      </c>
      <c r="I106" s="177">
        <f>IFERROR(H106/G106-1,"-")</f>
        <v>2.9036121688707617E-2</v>
      </c>
      <c r="J106" s="177">
        <f>IFERROR(H106/D106-1,"-")</f>
        <v>0.4152464391121693</v>
      </c>
      <c r="K106" s="176">
        <f>H106-G106</f>
        <v>35152</v>
      </c>
      <c r="L106" s="176">
        <f>H106-D106</f>
        <v>365524</v>
      </c>
      <c r="M106" s="177">
        <f>H106/H$8</f>
        <v>4.1236665002567646E-2</v>
      </c>
      <c r="N106" s="79"/>
    </row>
    <row r="107" spans="1:14" x14ac:dyDescent="0.25">
      <c r="A107" s="161" t="s">
        <v>96</v>
      </c>
      <c r="B107" s="157" t="s">
        <v>97</v>
      </c>
      <c r="C107" s="158">
        <v>138260</v>
      </c>
      <c r="D107" s="158">
        <v>131988</v>
      </c>
      <c r="E107" s="158">
        <v>112563</v>
      </c>
      <c r="F107" s="158">
        <v>170955</v>
      </c>
      <c r="G107" s="158">
        <v>192212</v>
      </c>
      <c r="H107" s="158">
        <v>184519</v>
      </c>
      <c r="I107" s="159">
        <f>IFERROR(H107/G107-1,"-")</f>
        <v>-4.0023515701413048E-2</v>
      </c>
      <c r="J107" s="160">
        <f t="shared" ref="J107:J118" si="42">IFERROR(H107/D107-1,"-")</f>
        <v>0.39799830287601901</v>
      </c>
      <c r="K107" s="158">
        <f t="shared" ref="K107:K117" si="43">H107-G107</f>
        <v>-7693</v>
      </c>
      <c r="L107" s="158">
        <f t="shared" ref="L107:L118" si="44">H107-D107</f>
        <v>52531</v>
      </c>
      <c r="M107" s="159">
        <f>H107/H$8</f>
        <v>6.1077686060713506E-3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1.7479990925022132E-3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4.3597695135691372E-3</v>
      </c>
      <c r="N109" s="79"/>
    </row>
    <row r="110" spans="1:14" x14ac:dyDescent="0.25">
      <c r="A110" s="161"/>
      <c r="B110" s="157" t="s">
        <v>107</v>
      </c>
      <c r="C110" s="158">
        <v>748937</v>
      </c>
      <c r="D110" s="158">
        <v>748270</v>
      </c>
      <c r="E110" s="158">
        <v>258102</v>
      </c>
      <c r="F110" s="158">
        <v>922349</v>
      </c>
      <c r="G110" s="158">
        <v>1018418</v>
      </c>
      <c r="H110" s="158">
        <v>1061263</v>
      </c>
      <c r="I110" s="159">
        <f>IFERROR(H110/G110-1,"-")</f>
        <v>4.2070151941540734E-2</v>
      </c>
      <c r="J110" s="160">
        <f t="shared" si="42"/>
        <v>0.41828885295414753</v>
      </c>
      <c r="K110" s="158">
        <f t="shared" si="43"/>
        <v>42845</v>
      </c>
      <c r="L110" s="158">
        <f t="shared" si="44"/>
        <v>312993</v>
      </c>
      <c r="M110" s="159">
        <f>H110/H$8</f>
        <v>3.5128896396496294E-2</v>
      </c>
      <c r="N110" s="79"/>
    </row>
    <row r="111" spans="1:14" s="56" customFormat="1" x14ac:dyDescent="0.25">
      <c r="A111" s="161"/>
      <c r="B111" s="162" t="s">
        <v>110</v>
      </c>
      <c r="C111" s="163">
        <v>419877</v>
      </c>
      <c r="D111" s="163">
        <v>402974</v>
      </c>
      <c r="E111" s="163">
        <v>133518</v>
      </c>
      <c r="F111" s="163">
        <v>568160</v>
      </c>
      <c r="G111" s="163">
        <v>650057</v>
      </c>
      <c r="H111" s="163">
        <v>658325</v>
      </c>
      <c r="I111" s="164">
        <f t="shared" ref="I111:I118" si="45">IFERROR(H111/G111-1,"-")</f>
        <v>1.2718884651653717E-2</v>
      </c>
      <c r="J111" s="165">
        <f t="shared" si="42"/>
        <v>0.63366619186349493</v>
      </c>
      <c r="K111" s="163">
        <f t="shared" si="43"/>
        <v>8268</v>
      </c>
      <c r="L111" s="163">
        <f t="shared" si="44"/>
        <v>255351</v>
      </c>
      <c r="M111" s="164">
        <f t="shared" ref="M111:M118" si="46">H111/H$8</f>
        <v>2.1791234331380086E-2</v>
      </c>
      <c r="N111" s="166"/>
    </row>
    <row r="112" spans="1:14" s="56" customFormat="1" x14ac:dyDescent="0.25">
      <c r="A112" s="161"/>
      <c r="B112" s="162" t="s">
        <v>113</v>
      </c>
      <c r="C112" s="163">
        <v>91712</v>
      </c>
      <c r="D112" s="163">
        <v>70340</v>
      </c>
      <c r="E112" s="163">
        <v>18998</v>
      </c>
      <c r="F112" s="163">
        <v>35944</v>
      </c>
      <c r="G112" s="163">
        <v>47820</v>
      </c>
      <c r="H112" s="163">
        <v>47025</v>
      </c>
      <c r="I112" s="164">
        <f t="shared" si="45"/>
        <v>-1.6624843161856973E-2</v>
      </c>
      <c r="J112" s="165">
        <f t="shared" si="42"/>
        <v>-0.33146147284617566</v>
      </c>
      <c r="K112" s="163">
        <f t="shared" si="43"/>
        <v>-795</v>
      </c>
      <c r="L112" s="163">
        <f t="shared" si="44"/>
        <v>-23315</v>
      </c>
      <c r="M112" s="164">
        <f t="shared" si="46"/>
        <v>1.5565758469344906E-3</v>
      </c>
      <c r="N112" s="166"/>
    </row>
    <row r="113" spans="1:14" x14ac:dyDescent="0.25">
      <c r="A113" s="161"/>
      <c r="B113" s="162" t="s">
        <v>116</v>
      </c>
      <c r="C113" s="163">
        <v>88228</v>
      </c>
      <c r="D113" s="163">
        <v>87644</v>
      </c>
      <c r="E113" s="163">
        <v>12749</v>
      </c>
      <c r="F113" s="163">
        <v>55819</v>
      </c>
      <c r="G113" s="163">
        <v>68095</v>
      </c>
      <c r="H113" s="163">
        <v>71104</v>
      </c>
      <c r="I113" s="164">
        <f t="shared" si="45"/>
        <v>4.4188266392539921E-2</v>
      </c>
      <c r="J113" s="165">
        <f t="shared" si="42"/>
        <v>-0.18871799552736068</v>
      </c>
      <c r="K113" s="163">
        <f t="shared" si="43"/>
        <v>3009</v>
      </c>
      <c r="L113" s="163">
        <f t="shared" si="44"/>
        <v>-16540</v>
      </c>
      <c r="M113" s="164">
        <f t="shared" si="46"/>
        <v>2.3536155028267948E-3</v>
      </c>
      <c r="N113" s="79"/>
    </row>
    <row r="114" spans="1:14" x14ac:dyDescent="0.25">
      <c r="A114" s="161"/>
      <c r="B114" s="162" t="s">
        <v>123</v>
      </c>
      <c r="C114" s="163">
        <v>13632</v>
      </c>
      <c r="D114" s="163">
        <v>15516</v>
      </c>
      <c r="E114" s="163">
        <v>7651</v>
      </c>
      <c r="F114" s="163">
        <v>34672</v>
      </c>
      <c r="G114" s="163">
        <v>35304</v>
      </c>
      <c r="H114" s="163">
        <v>34011</v>
      </c>
      <c r="I114" s="164">
        <f t="shared" si="45"/>
        <v>-3.6624745071380027E-2</v>
      </c>
      <c r="J114" s="165">
        <f t="shared" si="42"/>
        <v>1.1919953596287702</v>
      </c>
      <c r="K114" s="163">
        <f t="shared" si="43"/>
        <v>-1293</v>
      </c>
      <c r="L114" s="163">
        <f t="shared" si="44"/>
        <v>18495</v>
      </c>
      <c r="M114" s="164">
        <f t="shared" si="46"/>
        <v>1.1257990670938641E-3</v>
      </c>
      <c r="N114" s="79"/>
    </row>
    <row r="115" spans="1:14" x14ac:dyDescent="0.25">
      <c r="A115" s="161"/>
      <c r="B115" s="162" t="s">
        <v>119</v>
      </c>
      <c r="C115" s="163">
        <v>22851</v>
      </c>
      <c r="D115" s="163">
        <v>25673</v>
      </c>
      <c r="E115" s="163">
        <v>18826</v>
      </c>
      <c r="F115" s="163">
        <v>36949</v>
      </c>
      <c r="G115" s="163">
        <v>35389</v>
      </c>
      <c r="H115" s="163">
        <v>27130</v>
      </c>
      <c r="I115" s="164">
        <f t="shared" si="45"/>
        <v>-0.23337760321003698</v>
      </c>
      <c r="J115" s="165">
        <f t="shared" si="42"/>
        <v>5.6752229969228463E-2</v>
      </c>
      <c r="K115" s="163">
        <f t="shared" si="43"/>
        <v>-8259</v>
      </c>
      <c r="L115" s="163">
        <f t="shared" si="44"/>
        <v>1457</v>
      </c>
      <c r="M115" s="164">
        <f t="shared" si="46"/>
        <v>8.980308926599198E-4</v>
      </c>
      <c r="N115" s="79"/>
    </row>
    <row r="116" spans="1:14" x14ac:dyDescent="0.25">
      <c r="A116" s="161"/>
      <c r="B116" s="162" t="s">
        <v>128</v>
      </c>
      <c r="C116" s="163">
        <v>3065</v>
      </c>
      <c r="D116" s="163">
        <v>4222</v>
      </c>
      <c r="E116" s="163">
        <v>2329</v>
      </c>
      <c r="F116" s="163">
        <v>9679</v>
      </c>
      <c r="G116" s="163">
        <v>7799</v>
      </c>
      <c r="H116" s="163">
        <v>10345</v>
      </c>
      <c r="I116" s="164">
        <f t="shared" si="45"/>
        <v>0.32645210924477497</v>
      </c>
      <c r="J116" s="165">
        <f t="shared" si="42"/>
        <v>1.4502605400284225</v>
      </c>
      <c r="K116" s="163">
        <f t="shared" si="43"/>
        <v>2546</v>
      </c>
      <c r="L116" s="163">
        <f t="shared" si="44"/>
        <v>6123</v>
      </c>
      <c r="M116" s="164">
        <f t="shared" si="46"/>
        <v>3.4243013581153228E-4</v>
      </c>
      <c r="N116" s="79"/>
    </row>
    <row r="117" spans="1:14" x14ac:dyDescent="0.25">
      <c r="A117" s="161" t="s">
        <v>144</v>
      </c>
      <c r="B117" s="162" t="s">
        <v>131</v>
      </c>
      <c r="C117" s="163">
        <v>8222</v>
      </c>
      <c r="D117" s="163">
        <v>8597</v>
      </c>
      <c r="E117" s="163">
        <v>7254</v>
      </c>
      <c r="F117" s="163">
        <v>5619</v>
      </c>
      <c r="G117" s="163">
        <v>4722</v>
      </c>
      <c r="H117" s="163">
        <v>9099</v>
      </c>
      <c r="I117" s="164">
        <f t="shared" si="45"/>
        <v>0.92693773824650583</v>
      </c>
      <c r="J117" s="165">
        <f t="shared" si="42"/>
        <v>5.8392462486914098E-2</v>
      </c>
      <c r="K117" s="163">
        <f t="shared" si="43"/>
        <v>4377</v>
      </c>
      <c r="L117" s="163">
        <f t="shared" si="44"/>
        <v>502</v>
      </c>
      <c r="M117" s="164">
        <f t="shared" si="46"/>
        <v>3.0118625478483635E-4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101350</v>
      </c>
      <c r="D118" s="169">
        <f t="shared" si="47"/>
        <v>133304</v>
      </c>
      <c r="E118" s="169">
        <f t="shared" si="47"/>
        <v>56777</v>
      </c>
      <c r="F118" s="169">
        <f t="shared" si="47"/>
        <v>175507</v>
      </c>
      <c r="G118" s="169">
        <f t="shared" si="47"/>
        <v>169232</v>
      </c>
      <c r="H118" s="169">
        <f t="shared" si="47"/>
        <v>204224</v>
      </c>
      <c r="I118" s="170">
        <f t="shared" si="45"/>
        <v>0.20676940531341592</v>
      </c>
      <c r="J118" s="171">
        <f t="shared" si="42"/>
        <v>0.532017043749625</v>
      </c>
      <c r="K118" s="169">
        <f>H118-G118</f>
        <v>34992</v>
      </c>
      <c r="L118" s="169">
        <f t="shared" si="44"/>
        <v>70920</v>
      </c>
      <c r="M118" s="170">
        <f t="shared" si="46"/>
        <v>6.760024365004772E-3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435931</v>
      </c>
      <c r="D120" s="176">
        <v>406844</v>
      </c>
      <c r="E120" s="176">
        <v>165295</v>
      </c>
      <c r="F120" s="176">
        <v>433395</v>
      </c>
      <c r="G120" s="176">
        <v>467345</v>
      </c>
      <c r="H120" s="176">
        <v>475889</v>
      </c>
      <c r="I120" s="177">
        <f>IFERROR(H120/G120-1,"-")</f>
        <v>1.8281997239726566E-2</v>
      </c>
      <c r="J120" s="177">
        <f>IFERROR(H120/D120-1,"-")</f>
        <v>0.16970878272753187</v>
      </c>
      <c r="K120" s="176">
        <f>H120-G120</f>
        <v>8544</v>
      </c>
      <c r="L120" s="176">
        <f>H120-D120</f>
        <v>69045</v>
      </c>
      <c r="M120" s="177">
        <f>H120/H$8</f>
        <v>1.5752415166864601E-2</v>
      </c>
      <c r="N120" s="79"/>
    </row>
    <row r="121" spans="1:14" x14ac:dyDescent="0.25">
      <c r="A121" s="161" t="s">
        <v>96</v>
      </c>
      <c r="B121" s="157" t="s">
        <v>97</v>
      </c>
      <c r="C121" s="158">
        <v>224724</v>
      </c>
      <c r="D121" s="158">
        <v>192777</v>
      </c>
      <c r="E121" s="158">
        <v>82724</v>
      </c>
      <c r="F121" s="158">
        <v>225216</v>
      </c>
      <c r="G121" s="158">
        <v>253425</v>
      </c>
      <c r="H121" s="158">
        <v>254238</v>
      </c>
      <c r="I121" s="159">
        <f>IFERROR(H121/G121-1,"-")</f>
        <v>3.208049718851802E-3</v>
      </c>
      <c r="J121" s="160">
        <f t="shared" ref="J121:J132" si="48">IFERROR(H121/D121-1,"-")</f>
        <v>0.31881915373721958</v>
      </c>
      <c r="K121" s="158">
        <f t="shared" ref="K121:K131" si="49">H121-G121</f>
        <v>813</v>
      </c>
      <c r="L121" s="158">
        <f t="shared" ref="L121:L132" si="50">H121-D121</f>
        <v>61461</v>
      </c>
      <c r="M121" s="159">
        <f>H121/H$8</f>
        <v>8.4155391849639778E-3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3.7117175852058532E-3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4.7038215997581238E-3</v>
      </c>
      <c r="N123" s="79"/>
    </row>
    <row r="124" spans="1:14" x14ac:dyDescent="0.25">
      <c r="A124" s="161"/>
      <c r="B124" s="157" t="s">
        <v>107</v>
      </c>
      <c r="C124" s="158">
        <v>211207</v>
      </c>
      <c r="D124" s="158">
        <v>214067</v>
      </c>
      <c r="E124" s="158">
        <v>82571</v>
      </c>
      <c r="F124" s="158">
        <v>208179</v>
      </c>
      <c r="G124" s="158">
        <v>213920</v>
      </c>
      <c r="H124" s="158">
        <v>221651</v>
      </c>
      <c r="I124" s="159">
        <f>IFERROR(H124/G124-1,"-")</f>
        <v>3.6139678384442764E-2</v>
      </c>
      <c r="J124" s="160">
        <f t="shared" si="48"/>
        <v>3.5428160342322768E-2</v>
      </c>
      <c r="K124" s="158">
        <f t="shared" si="49"/>
        <v>7731</v>
      </c>
      <c r="L124" s="158">
        <f t="shared" si="50"/>
        <v>7584</v>
      </c>
      <c r="M124" s="159">
        <f>H124/H$8</f>
        <v>7.336875981900623E-3</v>
      </c>
      <c r="N124" s="79"/>
    </row>
    <row r="125" spans="1:14" s="56" customFormat="1" x14ac:dyDescent="0.25">
      <c r="A125" s="161"/>
      <c r="B125" s="162" t="s">
        <v>110</v>
      </c>
      <c r="C125" s="163">
        <v>29244</v>
      </c>
      <c r="D125" s="163">
        <v>26273</v>
      </c>
      <c r="E125" s="163">
        <v>9691</v>
      </c>
      <c r="F125" s="163">
        <v>27029</v>
      </c>
      <c r="G125" s="163">
        <v>33297</v>
      </c>
      <c r="H125" s="163">
        <v>29838</v>
      </c>
      <c r="I125" s="164">
        <f t="shared" ref="I125:I132" si="51">IFERROR(H125/G125-1,"-")</f>
        <v>-0.10388323272366884</v>
      </c>
      <c r="J125" s="165">
        <f t="shared" si="48"/>
        <v>0.13569063296920802</v>
      </c>
      <c r="K125" s="163">
        <f t="shared" si="49"/>
        <v>-3459</v>
      </c>
      <c r="L125" s="163">
        <f t="shared" si="50"/>
        <v>3565</v>
      </c>
      <c r="M125" s="164">
        <f t="shared" ref="M125:M132" si="52">H125/H$8</f>
        <v>9.8766847678535526E-4</v>
      </c>
      <c r="N125" s="166"/>
    </row>
    <row r="126" spans="1:14" s="56" customFormat="1" x14ac:dyDescent="0.25">
      <c r="A126" s="161"/>
      <c r="B126" s="162" t="s">
        <v>113</v>
      </c>
      <c r="C126" s="163">
        <v>27050</v>
      </c>
      <c r="D126" s="163">
        <v>23613</v>
      </c>
      <c r="E126" s="163">
        <v>9874</v>
      </c>
      <c r="F126" s="163">
        <v>24712</v>
      </c>
      <c r="G126" s="163">
        <v>32782</v>
      </c>
      <c r="H126" s="163">
        <v>32200</v>
      </c>
      <c r="I126" s="164">
        <f t="shared" si="51"/>
        <v>-1.7753645293148712E-2</v>
      </c>
      <c r="J126" s="165">
        <f t="shared" si="48"/>
        <v>0.36365561343327824</v>
      </c>
      <c r="K126" s="163">
        <f t="shared" si="49"/>
        <v>-582</v>
      </c>
      <c r="L126" s="163">
        <f t="shared" si="50"/>
        <v>8587</v>
      </c>
      <c r="M126" s="164">
        <f t="shared" si="52"/>
        <v>1.0658531051842765E-3</v>
      </c>
      <c r="N126" s="166"/>
    </row>
    <row r="127" spans="1:14" x14ac:dyDescent="0.25">
      <c r="A127" s="161"/>
      <c r="B127" s="162" t="s">
        <v>116</v>
      </c>
      <c r="C127" s="163">
        <v>15643</v>
      </c>
      <c r="D127" s="163">
        <v>16609</v>
      </c>
      <c r="E127" s="163">
        <v>5911</v>
      </c>
      <c r="F127" s="163">
        <v>18814</v>
      </c>
      <c r="G127" s="163">
        <v>21615</v>
      </c>
      <c r="H127" s="163">
        <v>21985</v>
      </c>
      <c r="I127" s="164">
        <f t="shared" si="51"/>
        <v>1.7117742308581985E-2</v>
      </c>
      <c r="J127" s="165">
        <f t="shared" si="48"/>
        <v>0.32367993256668082</v>
      </c>
      <c r="K127" s="163">
        <f t="shared" si="49"/>
        <v>370</v>
      </c>
      <c r="L127" s="163">
        <f t="shared" si="50"/>
        <v>5376</v>
      </c>
      <c r="M127" s="164">
        <f t="shared" si="52"/>
        <v>7.2772610302721484E-4</v>
      </c>
      <c r="N127" s="79"/>
    </row>
    <row r="128" spans="1:14" x14ac:dyDescent="0.25">
      <c r="A128" s="161"/>
      <c r="B128" s="162" t="s">
        <v>123</v>
      </c>
      <c r="C128" s="163">
        <v>3854</v>
      </c>
      <c r="D128" s="163">
        <v>3795</v>
      </c>
      <c r="E128" s="163">
        <v>1464</v>
      </c>
      <c r="F128" s="163">
        <v>4863</v>
      </c>
      <c r="G128" s="163">
        <v>5575</v>
      </c>
      <c r="H128" s="163">
        <v>5980</v>
      </c>
      <c r="I128" s="164">
        <f t="shared" si="51"/>
        <v>7.2645739910313978E-2</v>
      </c>
      <c r="J128" s="165">
        <f t="shared" si="48"/>
        <v>0.57575757575757569</v>
      </c>
      <c r="K128" s="163">
        <f t="shared" si="49"/>
        <v>405</v>
      </c>
      <c r="L128" s="163">
        <f t="shared" si="50"/>
        <v>2185</v>
      </c>
      <c r="M128" s="164">
        <f t="shared" si="52"/>
        <v>1.9794414810565133E-4</v>
      </c>
      <c r="N128" s="79"/>
    </row>
    <row r="129" spans="1:14" x14ac:dyDescent="0.25">
      <c r="A129" s="161"/>
      <c r="B129" s="162" t="s">
        <v>119</v>
      </c>
      <c r="C129" s="163">
        <v>4083</v>
      </c>
      <c r="D129" s="163">
        <v>3034</v>
      </c>
      <c r="E129" s="163">
        <v>1517</v>
      </c>
      <c r="F129" s="163">
        <v>3717</v>
      </c>
      <c r="G129" s="163">
        <v>4323</v>
      </c>
      <c r="H129" s="163">
        <v>4572</v>
      </c>
      <c r="I129" s="164">
        <f t="shared" si="51"/>
        <v>5.7598889659958408E-2</v>
      </c>
      <c r="J129" s="165">
        <f t="shared" si="48"/>
        <v>0.50692155570204345</v>
      </c>
      <c r="K129" s="163">
        <f t="shared" si="49"/>
        <v>249</v>
      </c>
      <c r="L129" s="163">
        <f t="shared" si="50"/>
        <v>1538</v>
      </c>
      <c r="M129" s="164">
        <f t="shared" si="52"/>
        <v>1.5133790052492273E-4</v>
      </c>
      <c r="N129" s="79"/>
    </row>
    <row r="130" spans="1:14" x14ac:dyDescent="0.25">
      <c r="A130" s="161"/>
      <c r="B130" s="162" t="s">
        <v>128</v>
      </c>
      <c r="C130" s="163">
        <v>3251</v>
      </c>
      <c r="D130" s="163">
        <v>3538</v>
      </c>
      <c r="E130" s="163">
        <v>1636</v>
      </c>
      <c r="F130" s="163">
        <v>1978</v>
      </c>
      <c r="G130" s="163">
        <v>2618</v>
      </c>
      <c r="H130" s="163">
        <v>3241</v>
      </c>
      <c r="I130" s="164">
        <f t="shared" si="51"/>
        <v>0.23796791443850274</v>
      </c>
      <c r="J130" s="165">
        <f t="shared" si="48"/>
        <v>-8.3945732052006838E-2</v>
      </c>
      <c r="K130" s="163">
        <f t="shared" si="49"/>
        <v>623</v>
      </c>
      <c r="L130" s="163">
        <f t="shared" si="50"/>
        <v>-297</v>
      </c>
      <c r="M130" s="164">
        <f t="shared" si="52"/>
        <v>1.0728043210876521E-4</v>
      </c>
      <c r="N130" s="79"/>
    </row>
    <row r="131" spans="1:14" x14ac:dyDescent="0.25">
      <c r="A131" s="161" t="s">
        <v>144</v>
      </c>
      <c r="B131" s="162" t="s">
        <v>131</v>
      </c>
      <c r="C131" s="163">
        <v>5456</v>
      </c>
      <c r="D131" s="163">
        <v>4393</v>
      </c>
      <c r="E131" s="163">
        <v>2018</v>
      </c>
      <c r="F131" s="163">
        <v>2819</v>
      </c>
      <c r="G131" s="163">
        <v>3621</v>
      </c>
      <c r="H131" s="163">
        <v>3873</v>
      </c>
      <c r="I131" s="164">
        <f t="shared" si="51"/>
        <v>6.9594034797017423E-2</v>
      </c>
      <c r="J131" s="165">
        <f t="shared" si="48"/>
        <v>-0.11837013430457544</v>
      </c>
      <c r="K131" s="163">
        <f t="shared" si="49"/>
        <v>252</v>
      </c>
      <c r="L131" s="163">
        <f t="shared" si="50"/>
        <v>-520</v>
      </c>
      <c r="M131" s="164">
        <f t="shared" si="52"/>
        <v>1.2820028187511499E-4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122626</v>
      </c>
      <c r="D132" s="169">
        <f t="shared" si="53"/>
        <v>132812</v>
      </c>
      <c r="E132" s="169">
        <f t="shared" si="53"/>
        <v>50460</v>
      </c>
      <c r="F132" s="169">
        <f t="shared" si="53"/>
        <v>124247</v>
      </c>
      <c r="G132" s="169">
        <f t="shared" si="53"/>
        <v>110089</v>
      </c>
      <c r="H132" s="169">
        <f t="shared" si="53"/>
        <v>119962</v>
      </c>
      <c r="I132" s="170">
        <f t="shared" si="51"/>
        <v>8.9681984576115648E-2</v>
      </c>
      <c r="J132" s="171">
        <f t="shared" si="48"/>
        <v>-9.675330542420868E-2</v>
      </c>
      <c r="K132" s="169">
        <f>H132-G132</f>
        <v>9873</v>
      </c>
      <c r="L132" s="169">
        <f t="shared" si="50"/>
        <v>-12850</v>
      </c>
      <c r="M132" s="170">
        <f t="shared" si="52"/>
        <v>3.9708655342893216E-3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1766837</v>
      </c>
      <c r="D134" s="176">
        <v>1561981</v>
      </c>
      <c r="E134" s="176">
        <v>520456</v>
      </c>
      <c r="F134" s="176">
        <v>1443953</v>
      </c>
      <c r="G134" s="176">
        <v>1563825</v>
      </c>
      <c r="H134" s="176">
        <v>1665600</v>
      </c>
      <c r="I134" s="177">
        <f>IFERROR(H134/G134-1,"-")</f>
        <v>6.5080811471871947E-2</v>
      </c>
      <c r="J134" s="177">
        <f>IFERROR(H134/D134-1,"-")</f>
        <v>6.6338194894816294E-2</v>
      </c>
      <c r="K134" s="176">
        <f>H134-G134</f>
        <v>101775</v>
      </c>
      <c r="L134" s="176">
        <f>H134-D134</f>
        <v>103619</v>
      </c>
      <c r="M134" s="177">
        <f>H134/H$8</f>
        <v>5.513307242220282E-2</v>
      </c>
      <c r="N134" s="79"/>
    </row>
    <row r="135" spans="1:14" x14ac:dyDescent="0.25">
      <c r="A135" s="161" t="s">
        <v>96</v>
      </c>
      <c r="B135" s="157" t="s">
        <v>97</v>
      </c>
      <c r="C135" s="158">
        <v>193733</v>
      </c>
      <c r="D135" s="158">
        <v>177992</v>
      </c>
      <c r="E135" s="158">
        <v>53748</v>
      </c>
      <c r="F135" s="158">
        <v>93705</v>
      </c>
      <c r="G135" s="158">
        <v>103244</v>
      </c>
      <c r="H135" s="158">
        <v>92495</v>
      </c>
      <c r="I135" s="159">
        <f>IFERROR(H135/G135-1,"-")</f>
        <v>-0.1041125876564255</v>
      </c>
      <c r="J135" s="160">
        <f t="shared" ref="J135:J146" si="54">IFERROR(H135/D135-1,"-")</f>
        <v>-0.48034181311519619</v>
      </c>
      <c r="K135" s="158">
        <f t="shared" ref="K135:K145" si="55">H135-G135</f>
        <v>-10749</v>
      </c>
      <c r="L135" s="158">
        <f t="shared" ref="L135:L146" si="56">H135-D135</f>
        <v>-85497</v>
      </c>
      <c r="M135" s="159">
        <f>H135/H$8</f>
        <v>3.0616795951558897E-3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1.504574131771618E-3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1.5571054633842715E-3</v>
      </c>
      <c r="N137" s="79"/>
    </row>
    <row r="138" spans="1:14" x14ac:dyDescent="0.25">
      <c r="A138" s="161"/>
      <c r="B138" s="157" t="s">
        <v>107</v>
      </c>
      <c r="C138" s="158">
        <v>1573104</v>
      </c>
      <c r="D138" s="158">
        <v>1383989</v>
      </c>
      <c r="E138" s="158">
        <v>466708</v>
      </c>
      <c r="F138" s="158">
        <v>1350248</v>
      </c>
      <c r="G138" s="158">
        <v>1460581</v>
      </c>
      <c r="H138" s="158">
        <v>1573105</v>
      </c>
      <c r="I138" s="159">
        <f>IFERROR(H138/G138-1,"-")</f>
        <v>7.7040574949283958E-2</v>
      </c>
      <c r="J138" s="160">
        <f t="shared" si="54"/>
        <v>0.13664559472654769</v>
      </c>
      <c r="K138" s="158">
        <f t="shared" si="55"/>
        <v>112524</v>
      </c>
      <c r="L138" s="158">
        <f t="shared" si="56"/>
        <v>189116</v>
      </c>
      <c r="M138" s="159">
        <f>H138/H$8</f>
        <v>5.2071392827046932E-2</v>
      </c>
      <c r="N138" s="79"/>
    </row>
    <row r="139" spans="1:14" s="56" customFormat="1" x14ac:dyDescent="0.25">
      <c r="A139" s="161"/>
      <c r="B139" s="162" t="s">
        <v>110</v>
      </c>
      <c r="C139" s="163">
        <v>872335</v>
      </c>
      <c r="D139" s="163">
        <v>713843</v>
      </c>
      <c r="E139" s="163">
        <v>204322</v>
      </c>
      <c r="F139" s="163">
        <v>620606</v>
      </c>
      <c r="G139" s="163">
        <v>622599</v>
      </c>
      <c r="H139" s="163">
        <v>724683</v>
      </c>
      <c r="I139" s="164">
        <f t="shared" ref="I139:I146" si="57">IFERROR(H139/G139-1,"-")</f>
        <v>0.16396428519801676</v>
      </c>
      <c r="J139" s="165">
        <f t="shared" si="54"/>
        <v>1.5185411918307024E-2</v>
      </c>
      <c r="K139" s="163">
        <f t="shared" si="55"/>
        <v>102084</v>
      </c>
      <c r="L139" s="163">
        <f t="shared" si="56"/>
        <v>10840</v>
      </c>
      <c r="M139" s="164">
        <f t="shared" ref="M139:M146" si="58">H139/H$8</f>
        <v>2.398775235479059E-2</v>
      </c>
      <c r="N139" s="166"/>
    </row>
    <row r="140" spans="1:14" s="56" customFormat="1" x14ac:dyDescent="0.25">
      <c r="A140" s="161"/>
      <c r="B140" s="162" t="s">
        <v>113</v>
      </c>
      <c r="C140" s="163">
        <v>106491</v>
      </c>
      <c r="D140" s="163">
        <v>92576</v>
      </c>
      <c r="E140" s="163">
        <v>34480</v>
      </c>
      <c r="F140" s="163">
        <v>99779</v>
      </c>
      <c r="G140" s="163">
        <v>145560</v>
      </c>
      <c r="H140" s="163">
        <v>154849</v>
      </c>
      <c r="I140" s="164">
        <f t="shared" si="57"/>
        <v>6.3815608683704284E-2</v>
      </c>
      <c r="J140" s="165">
        <f t="shared" si="54"/>
        <v>0.67266894227445562</v>
      </c>
      <c r="K140" s="163">
        <f t="shared" si="55"/>
        <v>9289</v>
      </c>
      <c r="L140" s="163">
        <f t="shared" si="56"/>
        <v>62273</v>
      </c>
      <c r="M140" s="164">
        <f t="shared" si="58"/>
        <v>5.1256611020086959E-3</v>
      </c>
      <c r="N140" s="166"/>
    </row>
    <row r="141" spans="1:14" x14ac:dyDescent="0.25">
      <c r="A141" s="161"/>
      <c r="B141" s="162" t="s">
        <v>116</v>
      </c>
      <c r="C141" s="163">
        <v>143583</v>
      </c>
      <c r="D141" s="163">
        <v>119757</v>
      </c>
      <c r="E141" s="163">
        <v>36892</v>
      </c>
      <c r="F141" s="163">
        <v>146618</v>
      </c>
      <c r="G141" s="163">
        <v>141298</v>
      </c>
      <c r="H141" s="163">
        <v>149266</v>
      </c>
      <c r="I141" s="164">
        <f t="shared" si="57"/>
        <v>5.6391456354654812E-2</v>
      </c>
      <c r="J141" s="165">
        <f t="shared" si="54"/>
        <v>0.24640730813230127</v>
      </c>
      <c r="K141" s="163">
        <f t="shared" si="55"/>
        <v>7968</v>
      </c>
      <c r="L141" s="163">
        <f t="shared" si="56"/>
        <v>29509</v>
      </c>
      <c r="M141" s="164">
        <f t="shared" si="58"/>
        <v>4.9408580620632359E-3</v>
      </c>
      <c r="N141" s="79"/>
    </row>
    <row r="142" spans="1:14" x14ac:dyDescent="0.25">
      <c r="A142" s="161"/>
      <c r="B142" s="162" t="s">
        <v>123</v>
      </c>
      <c r="C142" s="163">
        <v>32063</v>
      </c>
      <c r="D142" s="163">
        <v>33265</v>
      </c>
      <c r="E142" s="163">
        <v>6901</v>
      </c>
      <c r="F142" s="163">
        <v>53239</v>
      </c>
      <c r="G142" s="163">
        <v>67017</v>
      </c>
      <c r="H142" s="163">
        <v>51676</v>
      </c>
      <c r="I142" s="164">
        <f t="shared" si="57"/>
        <v>-0.22891206708745537</v>
      </c>
      <c r="J142" s="165">
        <f t="shared" si="54"/>
        <v>0.55346460243499163</v>
      </c>
      <c r="K142" s="163">
        <f t="shared" si="55"/>
        <v>-15341</v>
      </c>
      <c r="L142" s="163">
        <f t="shared" si="56"/>
        <v>18411</v>
      </c>
      <c r="M142" s="164">
        <f t="shared" si="58"/>
        <v>1.7105287286802071E-3</v>
      </c>
      <c r="N142" s="79"/>
    </row>
    <row r="143" spans="1:14" x14ac:dyDescent="0.25">
      <c r="A143" s="161"/>
      <c r="B143" s="162" t="s">
        <v>119</v>
      </c>
      <c r="C143" s="163">
        <v>32379</v>
      </c>
      <c r="D143" s="163">
        <v>32619</v>
      </c>
      <c r="E143" s="163">
        <v>10923</v>
      </c>
      <c r="F143" s="163">
        <v>25996</v>
      </c>
      <c r="G143" s="163">
        <v>33903</v>
      </c>
      <c r="H143" s="163">
        <v>35840</v>
      </c>
      <c r="I143" s="164">
        <f t="shared" si="57"/>
        <v>5.7133586998200814E-2</v>
      </c>
      <c r="J143" s="165">
        <f t="shared" si="54"/>
        <v>9.8746129556393614E-2</v>
      </c>
      <c r="K143" s="163">
        <f t="shared" si="55"/>
        <v>1937</v>
      </c>
      <c r="L143" s="163">
        <f t="shared" si="56"/>
        <v>3221</v>
      </c>
      <c r="M143" s="164">
        <f t="shared" si="58"/>
        <v>1.1863408475094555E-3</v>
      </c>
      <c r="N143" s="79"/>
    </row>
    <row r="144" spans="1:14" x14ac:dyDescent="0.25">
      <c r="A144" s="161"/>
      <c r="B144" s="162" t="s">
        <v>128</v>
      </c>
      <c r="C144" s="163">
        <v>12687</v>
      </c>
      <c r="D144" s="163">
        <v>13783</v>
      </c>
      <c r="E144" s="163">
        <v>15298</v>
      </c>
      <c r="F144" s="163">
        <v>15349</v>
      </c>
      <c r="G144" s="163">
        <v>19191</v>
      </c>
      <c r="H144" s="163">
        <v>17732</v>
      </c>
      <c r="I144" s="164">
        <f t="shared" si="57"/>
        <v>-7.6025220155281126E-2</v>
      </c>
      <c r="J144" s="165">
        <f t="shared" si="54"/>
        <v>0.2865123703112531</v>
      </c>
      <c r="K144" s="163">
        <f t="shared" si="55"/>
        <v>-1459</v>
      </c>
      <c r="L144" s="163">
        <f t="shared" si="56"/>
        <v>3949</v>
      </c>
      <c r="M144" s="164">
        <f t="shared" si="58"/>
        <v>5.8694743046980085E-4</v>
      </c>
      <c r="N144" s="79"/>
    </row>
    <row r="145" spans="1:14" x14ac:dyDescent="0.25">
      <c r="A145" s="161" t="s">
        <v>144</v>
      </c>
      <c r="B145" s="162" t="s">
        <v>131</v>
      </c>
      <c r="C145" s="163">
        <v>55792</v>
      </c>
      <c r="D145" s="163">
        <v>35516</v>
      </c>
      <c r="E145" s="163">
        <v>29128</v>
      </c>
      <c r="F145" s="163">
        <v>7226</v>
      </c>
      <c r="G145" s="163">
        <v>13473</v>
      </c>
      <c r="H145" s="163">
        <v>11848</v>
      </c>
      <c r="I145" s="164">
        <f t="shared" si="57"/>
        <v>-0.1206115935574853</v>
      </c>
      <c r="J145" s="165">
        <f t="shared" si="54"/>
        <v>-0.66640387431017012</v>
      </c>
      <c r="K145" s="163">
        <f t="shared" si="55"/>
        <v>-1625</v>
      </c>
      <c r="L145" s="163">
        <f t="shared" si="56"/>
        <v>-23668</v>
      </c>
      <c r="M145" s="164">
        <f t="shared" si="58"/>
        <v>3.9218098106283563E-4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317774</v>
      </c>
      <c r="D146" s="169">
        <f t="shared" si="59"/>
        <v>342630</v>
      </c>
      <c r="E146" s="169">
        <f t="shared" si="59"/>
        <v>128764</v>
      </c>
      <c r="F146" s="169">
        <f t="shared" si="59"/>
        <v>381435</v>
      </c>
      <c r="G146" s="169">
        <f t="shared" si="59"/>
        <v>417540</v>
      </c>
      <c r="H146" s="169">
        <f t="shared" si="59"/>
        <v>427211</v>
      </c>
      <c r="I146" s="170">
        <f t="shared" si="57"/>
        <v>2.3161852756622192E-2</v>
      </c>
      <c r="J146" s="171">
        <f t="shared" si="54"/>
        <v>0.24685812684236641</v>
      </c>
      <c r="K146" s="169">
        <f>H146-G146</f>
        <v>9671</v>
      </c>
      <c r="L146" s="169">
        <f t="shared" si="56"/>
        <v>84581</v>
      </c>
      <c r="M146" s="170">
        <f t="shared" si="58"/>
        <v>1.4141123320462108E-2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657256</v>
      </c>
      <c r="D148" s="176">
        <v>598275</v>
      </c>
      <c r="E148" s="176">
        <v>204716</v>
      </c>
      <c r="F148" s="176">
        <v>495167</v>
      </c>
      <c r="G148" s="176">
        <v>641391</v>
      </c>
      <c r="H148" s="176">
        <v>616166</v>
      </c>
      <c r="I148" s="177">
        <f>IFERROR(H148/G148-1,"-")</f>
        <v>-3.9328584280103662E-2</v>
      </c>
      <c r="J148" s="177">
        <f>IFERROR(H148/D148-1,"-")</f>
        <v>2.9904308219464326E-2</v>
      </c>
      <c r="K148" s="176">
        <f>H148-G148</f>
        <v>-25225</v>
      </c>
      <c r="L148" s="176">
        <f>H148-D148</f>
        <v>17891</v>
      </c>
      <c r="M148" s="177">
        <f>H148/H$8</f>
        <v>2.0395728087235245E-2</v>
      </c>
      <c r="N148" s="79"/>
    </row>
    <row r="149" spans="1:14" x14ac:dyDescent="0.25">
      <c r="A149" s="161" t="s">
        <v>96</v>
      </c>
      <c r="B149" s="157" t="s">
        <v>97</v>
      </c>
      <c r="C149" s="158">
        <v>222928</v>
      </c>
      <c r="D149" s="158">
        <v>222866</v>
      </c>
      <c r="E149" s="158">
        <v>76683</v>
      </c>
      <c r="F149" s="158">
        <v>210595</v>
      </c>
      <c r="G149" s="158">
        <v>257673</v>
      </c>
      <c r="H149" s="158">
        <v>238535</v>
      </c>
      <c r="I149" s="159">
        <f>IFERROR(H149/G149-1,"-")</f>
        <v>-7.427243056121513E-2</v>
      </c>
      <c r="J149" s="160">
        <f t="shared" ref="J149:J160" si="60">IFERROR(H149/D149-1,"-")</f>
        <v>7.0306821139159759E-2</v>
      </c>
      <c r="K149" s="158">
        <f t="shared" ref="K149:K159" si="61">H149-G149</f>
        <v>-19138</v>
      </c>
      <c r="L149" s="158">
        <f t="shared" ref="L149:L160" si="62">H149-D149</f>
        <v>15669</v>
      </c>
      <c r="M149" s="159">
        <f>H149/H$8</f>
        <v>7.8957537405320299E-3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5.1683614282722898E-3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2.7273923122597401E-3</v>
      </c>
      <c r="N151" s="79"/>
    </row>
    <row r="152" spans="1:14" x14ac:dyDescent="0.25">
      <c r="A152" s="161"/>
      <c r="B152" s="157" t="s">
        <v>107</v>
      </c>
      <c r="C152" s="158">
        <v>434328</v>
      </c>
      <c r="D152" s="158">
        <v>375409</v>
      </c>
      <c r="E152" s="158">
        <v>128033</v>
      </c>
      <c r="F152" s="158">
        <v>284572</v>
      </c>
      <c r="G152" s="158">
        <v>383718</v>
      </c>
      <c r="H152" s="158">
        <v>377631</v>
      </c>
      <c r="I152" s="159">
        <f>IFERROR(H152/G152-1,"-")</f>
        <v>-1.5863212046346553E-2</v>
      </c>
      <c r="J152" s="160">
        <f t="shared" si="60"/>
        <v>5.9188778106011863E-3</v>
      </c>
      <c r="K152" s="158">
        <f t="shared" si="61"/>
        <v>-6087</v>
      </c>
      <c r="L152" s="158">
        <f t="shared" si="62"/>
        <v>2222</v>
      </c>
      <c r="M152" s="159">
        <f>H152/H$8</f>
        <v>1.2499974346703214E-2</v>
      </c>
      <c r="N152" s="79"/>
    </row>
    <row r="153" spans="1:14" s="56" customFormat="1" x14ac:dyDescent="0.25">
      <c r="A153" s="161"/>
      <c r="B153" s="162" t="s">
        <v>110</v>
      </c>
      <c r="C153" s="163">
        <v>128843</v>
      </c>
      <c r="D153" s="163">
        <v>98738</v>
      </c>
      <c r="E153" s="163">
        <v>26992</v>
      </c>
      <c r="F153" s="163">
        <v>105720</v>
      </c>
      <c r="G153" s="163">
        <v>146172</v>
      </c>
      <c r="H153" s="163">
        <v>129931</v>
      </c>
      <c r="I153" s="164">
        <f t="shared" ref="I153:I160" si="63">IFERROR(H153/G153-1,"-")</f>
        <v>-0.11110883069260868</v>
      </c>
      <c r="J153" s="165">
        <f t="shared" si="60"/>
        <v>0.31591687091089549</v>
      </c>
      <c r="K153" s="163">
        <f t="shared" si="61"/>
        <v>-16241</v>
      </c>
      <c r="L153" s="163">
        <f t="shared" si="62"/>
        <v>31193</v>
      </c>
      <c r="M153" s="164">
        <f t="shared" ref="M153:M160" si="64">H153/H$8</f>
        <v>4.3008496835310007E-3</v>
      </c>
      <c r="N153" s="166"/>
    </row>
    <row r="154" spans="1:14" s="56" customFormat="1" x14ac:dyDescent="0.25">
      <c r="A154" s="161"/>
      <c r="B154" s="162" t="s">
        <v>113</v>
      </c>
      <c r="C154" s="163">
        <v>152944</v>
      </c>
      <c r="D154" s="163">
        <v>122077</v>
      </c>
      <c r="E154" s="163">
        <v>46028</v>
      </c>
      <c r="F154" s="163">
        <v>72812</v>
      </c>
      <c r="G154" s="163">
        <v>80080</v>
      </c>
      <c r="H154" s="163">
        <v>80193</v>
      </c>
      <c r="I154" s="164">
        <f t="shared" si="63"/>
        <v>1.4110889110889868E-3</v>
      </c>
      <c r="J154" s="165">
        <f t="shared" si="60"/>
        <v>-0.34309493188725149</v>
      </c>
      <c r="K154" s="163">
        <f t="shared" si="61"/>
        <v>113</v>
      </c>
      <c r="L154" s="163">
        <f t="shared" si="62"/>
        <v>-41884</v>
      </c>
      <c r="M154" s="164">
        <f t="shared" si="64"/>
        <v>2.6544707473305181E-3</v>
      </c>
      <c r="N154" s="166"/>
    </row>
    <row r="155" spans="1:14" x14ac:dyDescent="0.25">
      <c r="A155" s="161"/>
      <c r="B155" s="162" t="s">
        <v>116</v>
      </c>
      <c r="C155" s="163">
        <v>61613</v>
      </c>
      <c r="D155" s="163">
        <v>56591</v>
      </c>
      <c r="E155" s="163">
        <v>13069</v>
      </c>
      <c r="F155" s="163">
        <v>30861</v>
      </c>
      <c r="G155" s="163">
        <v>59392</v>
      </c>
      <c r="H155" s="163">
        <v>53036</v>
      </c>
      <c r="I155" s="164">
        <f t="shared" si="63"/>
        <v>-0.10701778017241381</v>
      </c>
      <c r="J155" s="165">
        <f t="shared" si="60"/>
        <v>-6.2819176194094495E-2</v>
      </c>
      <c r="K155" s="163">
        <f t="shared" si="61"/>
        <v>-6356</v>
      </c>
      <c r="L155" s="163">
        <f t="shared" si="62"/>
        <v>-3555</v>
      </c>
      <c r="M155" s="164">
        <f t="shared" si="64"/>
        <v>1.7555461269115928E-3</v>
      </c>
      <c r="N155" s="79"/>
    </row>
    <row r="156" spans="1:14" x14ac:dyDescent="0.25">
      <c r="A156" s="161"/>
      <c r="B156" s="162" t="s">
        <v>123</v>
      </c>
      <c r="C156" s="163">
        <v>6059</v>
      </c>
      <c r="D156" s="163">
        <v>6162</v>
      </c>
      <c r="E156" s="163">
        <v>2476</v>
      </c>
      <c r="F156" s="163">
        <v>6812</v>
      </c>
      <c r="G156" s="163">
        <v>9921</v>
      </c>
      <c r="H156" s="163">
        <v>12943</v>
      </c>
      <c r="I156" s="164">
        <f t="shared" si="63"/>
        <v>0.30460639048483018</v>
      </c>
      <c r="J156" s="165">
        <f t="shared" si="60"/>
        <v>1.1004543979227526</v>
      </c>
      <c r="K156" s="163">
        <f t="shared" si="61"/>
        <v>3022</v>
      </c>
      <c r="L156" s="163">
        <f t="shared" si="62"/>
        <v>6781</v>
      </c>
      <c r="M156" s="164">
        <f t="shared" si="64"/>
        <v>4.2842660684472327E-4</v>
      </c>
      <c r="N156" s="79"/>
    </row>
    <row r="157" spans="1:14" x14ac:dyDescent="0.25">
      <c r="A157" s="161"/>
      <c r="B157" s="162" t="s">
        <v>119</v>
      </c>
      <c r="C157" s="163">
        <v>14121</v>
      </c>
      <c r="D157" s="163">
        <v>17366</v>
      </c>
      <c r="E157" s="163">
        <v>9107</v>
      </c>
      <c r="F157" s="163">
        <v>23654</v>
      </c>
      <c r="G157" s="163">
        <v>18824</v>
      </c>
      <c r="H157" s="163">
        <v>21629</v>
      </c>
      <c r="I157" s="164">
        <f t="shared" si="63"/>
        <v>0.14901189970250739</v>
      </c>
      <c r="J157" s="165">
        <f t="shared" si="60"/>
        <v>0.24547967292410466</v>
      </c>
      <c r="K157" s="163">
        <f t="shared" si="61"/>
        <v>2805</v>
      </c>
      <c r="L157" s="163">
        <f t="shared" si="62"/>
        <v>4263</v>
      </c>
      <c r="M157" s="164">
        <f t="shared" si="64"/>
        <v>7.1594213701958742E-4</v>
      </c>
      <c r="N157" s="79"/>
    </row>
    <row r="158" spans="1:14" x14ac:dyDescent="0.25">
      <c r="A158" s="161"/>
      <c r="B158" s="162" t="s">
        <v>128</v>
      </c>
      <c r="C158" s="163">
        <v>1673</v>
      </c>
      <c r="D158" s="163">
        <v>2578</v>
      </c>
      <c r="E158" s="163">
        <v>2809</v>
      </c>
      <c r="F158" s="163">
        <v>1636</v>
      </c>
      <c r="G158" s="163">
        <v>3281</v>
      </c>
      <c r="H158" s="163">
        <v>2254</v>
      </c>
      <c r="I158" s="164">
        <f t="shared" si="63"/>
        <v>-0.31301432490094483</v>
      </c>
      <c r="J158" s="165">
        <f t="shared" si="60"/>
        <v>-0.1256788207913111</v>
      </c>
      <c r="K158" s="163">
        <f t="shared" si="61"/>
        <v>-1027</v>
      </c>
      <c r="L158" s="163">
        <f t="shared" si="62"/>
        <v>-324</v>
      </c>
      <c r="M158" s="164">
        <f t="shared" si="64"/>
        <v>7.4609717362899352E-5</v>
      </c>
      <c r="N158" s="79"/>
    </row>
    <row r="159" spans="1:14" x14ac:dyDescent="0.25">
      <c r="A159" s="161" t="s">
        <v>144</v>
      </c>
      <c r="B159" s="162" t="s">
        <v>131</v>
      </c>
      <c r="C159" s="163">
        <v>6035</v>
      </c>
      <c r="D159" s="163">
        <v>5519</v>
      </c>
      <c r="E159" s="163">
        <v>3734</v>
      </c>
      <c r="F159" s="163">
        <v>2802</v>
      </c>
      <c r="G159" s="163">
        <v>4346</v>
      </c>
      <c r="H159" s="163">
        <v>3969</v>
      </c>
      <c r="I159" s="164">
        <f t="shared" si="63"/>
        <v>-8.6746433502070897E-2</v>
      </c>
      <c r="J159" s="165">
        <f t="shared" si="60"/>
        <v>-0.28084797970646858</v>
      </c>
      <c r="K159" s="163">
        <f t="shared" si="61"/>
        <v>-377</v>
      </c>
      <c r="L159" s="163">
        <f t="shared" si="62"/>
        <v>-1550</v>
      </c>
      <c r="M159" s="164">
        <f t="shared" si="64"/>
        <v>1.3137798057380102E-4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63040</v>
      </c>
      <c r="D160" s="169">
        <f t="shared" si="65"/>
        <v>66378</v>
      </c>
      <c r="E160" s="169">
        <f t="shared" si="65"/>
        <v>23818</v>
      </c>
      <c r="F160" s="169">
        <f t="shared" si="65"/>
        <v>40275</v>
      </c>
      <c r="G160" s="169">
        <f t="shared" si="65"/>
        <v>61702</v>
      </c>
      <c r="H160" s="169">
        <f t="shared" si="65"/>
        <v>73676</v>
      </c>
      <c r="I160" s="170">
        <f t="shared" si="63"/>
        <v>0.1940617808174776</v>
      </c>
      <c r="J160" s="171">
        <f t="shared" si="60"/>
        <v>0.10994606646780558</v>
      </c>
      <c r="K160" s="169">
        <f>H160-G160</f>
        <v>11974</v>
      </c>
      <c r="L160" s="169">
        <f t="shared" si="62"/>
        <v>7298</v>
      </c>
      <c r="M160" s="170">
        <f t="shared" si="64"/>
        <v>2.4387513471290914E-3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369E1-48DE-4D62-A4F7-26A5FE2C8F6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2EF7C-2D15-414C-99D3-BEF07B2E7F11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9590F-D0E1-494B-BC45-8DB6B3BBF5D4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420241</v>
      </c>
      <c r="F7" s="64">
        <v>366988</v>
      </c>
      <c r="G7" s="64">
        <v>432738</v>
      </c>
      <c r="H7" s="64">
        <v>471699</v>
      </c>
      <c r="I7" s="64">
        <v>492579</v>
      </c>
      <c r="J7" s="65">
        <f>I7/H7-1</f>
        <v>4.4265516780828351E-2</v>
      </c>
      <c r="K7" s="64">
        <f>I7-H7</f>
        <v>20880</v>
      </c>
      <c r="L7" s="65">
        <f>I7/E7-1</f>
        <v>0.17213456088292189</v>
      </c>
      <c r="M7" s="64">
        <f>I7-E7</f>
        <v>72338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158662</v>
      </c>
      <c r="F8" s="16">
        <v>139108</v>
      </c>
      <c r="G8" s="16">
        <v>159273</v>
      </c>
      <c r="H8" s="16">
        <v>172251</v>
      </c>
      <c r="I8" s="16">
        <v>172855</v>
      </c>
      <c r="J8" s="17">
        <f t="shared" ref="J8:J63" si="0">I8/H8-1</f>
        <v>3.5065108475422768E-3</v>
      </c>
      <c r="K8" s="16">
        <f t="shared" ref="K8:K50" si="1">I8-H8</f>
        <v>604</v>
      </c>
      <c r="L8" s="17">
        <f t="shared" ref="L8:L63" si="2">I8/E8-1</f>
        <v>8.9454311681435916E-2</v>
      </c>
      <c r="M8" s="16">
        <f t="shared" ref="M8:M50" si="3">I8-E8</f>
        <v>14193</v>
      </c>
      <c r="N8" s="18">
        <f t="shared" ref="N8:N17" si="4">I8/$I$7</f>
        <v>0.35091832985165833</v>
      </c>
      <c r="R8" s="66"/>
    </row>
    <row r="9" spans="2:18" x14ac:dyDescent="0.25">
      <c r="B9" s="272"/>
      <c r="C9" s="275"/>
      <c r="D9" s="19" t="s">
        <v>45</v>
      </c>
      <c r="E9" s="20">
        <v>109838</v>
      </c>
      <c r="F9" s="20">
        <v>89457</v>
      </c>
      <c r="G9" s="20">
        <v>113209</v>
      </c>
      <c r="H9" s="20">
        <v>119521</v>
      </c>
      <c r="I9" s="20">
        <v>125080</v>
      </c>
      <c r="J9" s="67">
        <f t="shared" si="0"/>
        <v>4.6510655031333448E-2</v>
      </c>
      <c r="K9" s="20">
        <f t="shared" si="1"/>
        <v>5559</v>
      </c>
      <c r="L9" s="67">
        <f t="shared" si="2"/>
        <v>0.13876800378739595</v>
      </c>
      <c r="M9" s="20">
        <f t="shared" si="3"/>
        <v>15242</v>
      </c>
      <c r="N9" s="68">
        <f t="shared" si="4"/>
        <v>0.25392881141908202</v>
      </c>
      <c r="R9" s="66"/>
    </row>
    <row r="10" spans="2:18" x14ac:dyDescent="0.25">
      <c r="B10" s="272"/>
      <c r="C10" s="275"/>
      <c r="D10" s="19" t="s">
        <v>46</v>
      </c>
      <c r="E10" s="20">
        <v>3489</v>
      </c>
      <c r="F10" s="20">
        <v>3184</v>
      </c>
      <c r="G10" s="20">
        <v>3407</v>
      </c>
      <c r="H10" s="20">
        <v>4248</v>
      </c>
      <c r="I10" s="20">
        <v>3960</v>
      </c>
      <c r="J10" s="67">
        <f t="shared" si="0"/>
        <v>-6.7796610169491567E-2</v>
      </c>
      <c r="K10" s="20">
        <f t="shared" si="1"/>
        <v>-288</v>
      </c>
      <c r="L10" s="67">
        <f t="shared" si="2"/>
        <v>0.13499570077386069</v>
      </c>
      <c r="M10" s="20">
        <f t="shared" si="3"/>
        <v>471</v>
      </c>
      <c r="N10" s="68">
        <f t="shared" si="4"/>
        <v>8.0393195812245351E-3</v>
      </c>
      <c r="R10" s="66"/>
    </row>
    <row r="11" spans="2:18" x14ac:dyDescent="0.25">
      <c r="B11" s="272"/>
      <c r="C11" s="275"/>
      <c r="D11" s="19" t="s">
        <v>47</v>
      </c>
      <c r="E11" s="20">
        <v>13119</v>
      </c>
      <c r="F11" s="20">
        <v>13659</v>
      </c>
      <c r="G11" s="20">
        <v>14777</v>
      </c>
      <c r="H11" s="20">
        <v>17351</v>
      </c>
      <c r="I11" s="20">
        <v>24595</v>
      </c>
      <c r="J11" s="67">
        <f t="shared" si="0"/>
        <v>0.41749755057345395</v>
      </c>
      <c r="K11" s="20">
        <f t="shared" si="1"/>
        <v>7244</v>
      </c>
      <c r="L11" s="67">
        <f t="shared" si="2"/>
        <v>0.8747617958685876</v>
      </c>
      <c r="M11" s="20">
        <f t="shared" si="3"/>
        <v>11476</v>
      </c>
      <c r="N11" s="68">
        <f t="shared" si="4"/>
        <v>4.9931077045509455E-2</v>
      </c>
      <c r="R11" s="66"/>
    </row>
    <row r="12" spans="2:18" x14ac:dyDescent="0.25">
      <c r="B12" s="272"/>
      <c r="C12" s="275"/>
      <c r="D12" s="19" t="s">
        <v>48</v>
      </c>
      <c r="E12" s="20">
        <v>66991</v>
      </c>
      <c r="F12" s="20">
        <v>52374</v>
      </c>
      <c r="G12" s="20">
        <v>64171</v>
      </c>
      <c r="H12" s="20">
        <v>70925</v>
      </c>
      <c r="I12" s="20">
        <v>81853</v>
      </c>
      <c r="J12" s="67">
        <f t="shared" si="0"/>
        <v>0.15407825167430378</v>
      </c>
      <c r="K12" s="20">
        <f t="shared" si="1"/>
        <v>10928</v>
      </c>
      <c r="L12" s="67">
        <f t="shared" si="2"/>
        <v>0.22185069636219801</v>
      </c>
      <c r="M12" s="20">
        <f t="shared" si="3"/>
        <v>14862</v>
      </c>
      <c r="N12" s="68">
        <f t="shared" si="4"/>
        <v>0.16617232971766965</v>
      </c>
      <c r="R12" s="66"/>
    </row>
    <row r="13" spans="2:18" x14ac:dyDescent="0.25">
      <c r="B13" s="272"/>
      <c r="C13" s="275"/>
      <c r="D13" s="19" t="s">
        <v>49</v>
      </c>
      <c r="E13" s="20">
        <v>4677</v>
      </c>
      <c r="F13" s="20">
        <v>3380</v>
      </c>
      <c r="G13" s="20">
        <v>4025</v>
      </c>
      <c r="H13" s="20">
        <v>4419</v>
      </c>
      <c r="I13" s="20">
        <v>4919</v>
      </c>
      <c r="J13" s="67">
        <f t="shared" si="0"/>
        <v>0.11314777098891149</v>
      </c>
      <c r="K13" s="20">
        <f t="shared" si="1"/>
        <v>500</v>
      </c>
      <c r="L13" s="67">
        <f t="shared" si="2"/>
        <v>5.1742570023519452E-2</v>
      </c>
      <c r="M13" s="20">
        <f t="shared" si="3"/>
        <v>242</v>
      </c>
      <c r="N13" s="68">
        <f t="shared" si="4"/>
        <v>9.9862154091018909E-3</v>
      </c>
      <c r="R13" s="66"/>
    </row>
    <row r="14" spans="2:18" x14ac:dyDescent="0.25">
      <c r="B14" s="272"/>
      <c r="C14" s="275"/>
      <c r="D14" s="19" t="s">
        <v>50</v>
      </c>
      <c r="E14" s="20">
        <v>11916</v>
      </c>
      <c r="F14" s="20">
        <v>13324</v>
      </c>
      <c r="G14" s="20">
        <v>20050</v>
      </c>
      <c r="H14" s="20">
        <v>26095</v>
      </c>
      <c r="I14" s="20">
        <v>21212</v>
      </c>
      <c r="J14" s="67">
        <f t="shared" si="0"/>
        <v>-0.18712397010921633</v>
      </c>
      <c r="K14" s="20">
        <f t="shared" si="1"/>
        <v>-4883</v>
      </c>
      <c r="L14" s="67">
        <f t="shared" si="2"/>
        <v>0.78012755958375291</v>
      </c>
      <c r="M14" s="20">
        <f t="shared" si="3"/>
        <v>9296</v>
      </c>
      <c r="N14" s="68">
        <f t="shared" si="4"/>
        <v>4.306314317094314E-2</v>
      </c>
      <c r="R14" s="66"/>
    </row>
    <row r="15" spans="2:18" x14ac:dyDescent="0.25">
      <c r="B15" s="272"/>
      <c r="C15" s="275"/>
      <c r="D15" s="19" t="s">
        <v>51</v>
      </c>
      <c r="E15" s="20">
        <v>18677</v>
      </c>
      <c r="F15" s="20">
        <v>19721</v>
      </c>
      <c r="G15" s="20">
        <v>21932</v>
      </c>
      <c r="H15" s="20">
        <v>20553</v>
      </c>
      <c r="I15" s="20">
        <v>19337</v>
      </c>
      <c r="J15" s="67">
        <f t="shared" si="0"/>
        <v>-5.9164112295042037E-2</v>
      </c>
      <c r="K15" s="20">
        <f t="shared" si="1"/>
        <v>-1216</v>
      </c>
      <c r="L15" s="67">
        <f t="shared" si="2"/>
        <v>3.5337580981956496E-2</v>
      </c>
      <c r="M15" s="20">
        <f t="shared" si="3"/>
        <v>660</v>
      </c>
      <c r="N15" s="68">
        <f t="shared" si="4"/>
        <v>3.9256647157105765E-2</v>
      </c>
      <c r="R15" s="66"/>
    </row>
    <row r="16" spans="2:18" x14ac:dyDescent="0.25">
      <c r="B16" s="272"/>
      <c r="C16" s="275"/>
      <c r="D16" s="19" t="s">
        <v>52</v>
      </c>
      <c r="E16" s="20">
        <v>22803</v>
      </c>
      <c r="F16" s="20">
        <v>23140</v>
      </c>
      <c r="G16" s="20">
        <v>22327</v>
      </c>
      <c r="H16" s="20">
        <v>25007</v>
      </c>
      <c r="I16" s="20">
        <v>27341</v>
      </c>
      <c r="J16" s="67">
        <f t="shared" si="0"/>
        <v>9.3333866517375075E-2</v>
      </c>
      <c r="K16" s="20">
        <f t="shared" si="1"/>
        <v>2334</v>
      </c>
      <c r="L16" s="67">
        <f t="shared" si="2"/>
        <v>0.19900890233741175</v>
      </c>
      <c r="M16" s="20">
        <f t="shared" si="3"/>
        <v>4538</v>
      </c>
      <c r="N16" s="68">
        <f t="shared" si="4"/>
        <v>5.5505817340974747E-2</v>
      </c>
      <c r="R16" s="66"/>
    </row>
    <row r="17" spans="2:18" x14ac:dyDescent="0.25">
      <c r="B17" s="272"/>
      <c r="C17" s="276"/>
      <c r="D17" s="23" t="s">
        <v>53</v>
      </c>
      <c r="E17" s="69">
        <v>10069</v>
      </c>
      <c r="F17" s="69">
        <v>9641</v>
      </c>
      <c r="G17" s="69">
        <v>9567</v>
      </c>
      <c r="H17" s="69">
        <v>11329</v>
      </c>
      <c r="I17" s="69">
        <v>11427</v>
      </c>
      <c r="J17" s="25">
        <f t="shared" si="0"/>
        <v>8.6503663165327094E-3</v>
      </c>
      <c r="K17" s="69">
        <f t="shared" si="1"/>
        <v>98</v>
      </c>
      <c r="L17" s="25">
        <f t="shared" si="2"/>
        <v>0.13486940113218782</v>
      </c>
      <c r="M17" s="69">
        <f t="shared" si="3"/>
        <v>1358</v>
      </c>
      <c r="N17" s="46">
        <f t="shared" si="4"/>
        <v>2.3198309306730495E-2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487870</v>
      </c>
      <c r="F18" s="64">
        <v>412044</v>
      </c>
      <c r="G18" s="64">
        <v>499612</v>
      </c>
      <c r="H18" s="64">
        <v>547682</v>
      </c>
      <c r="I18" s="64">
        <v>570452</v>
      </c>
      <c r="J18" s="65">
        <f t="shared" si="0"/>
        <v>4.1575220657242618E-2</v>
      </c>
      <c r="K18" s="64">
        <f t="shared" si="1"/>
        <v>22770</v>
      </c>
      <c r="L18" s="65">
        <f t="shared" si="2"/>
        <v>0.16927050238793129</v>
      </c>
      <c r="M18" s="64">
        <f t="shared" si="3"/>
        <v>82582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186207</v>
      </c>
      <c r="F19" s="27">
        <v>157938</v>
      </c>
      <c r="G19" s="27">
        <v>186101</v>
      </c>
      <c r="H19" s="27">
        <v>202954</v>
      </c>
      <c r="I19" s="27">
        <v>203516</v>
      </c>
      <c r="J19" s="28">
        <f t="shared" si="0"/>
        <v>2.7691003872798436E-3</v>
      </c>
      <c r="K19" s="27">
        <f t="shared" si="1"/>
        <v>562</v>
      </c>
      <c r="L19" s="28">
        <f t="shared" si="2"/>
        <v>9.2955689098691341E-2</v>
      </c>
      <c r="M19" s="27">
        <f t="shared" si="3"/>
        <v>17309</v>
      </c>
      <c r="N19" s="18">
        <f t="shared" si="5"/>
        <v>0.35676270746706124</v>
      </c>
    </row>
    <row r="20" spans="2:18" x14ac:dyDescent="0.25">
      <c r="B20" s="272"/>
      <c r="C20" s="278"/>
      <c r="D20" s="4" t="s">
        <v>45</v>
      </c>
      <c r="E20" s="29">
        <v>129622</v>
      </c>
      <c r="F20" s="29">
        <v>102187</v>
      </c>
      <c r="G20" s="29">
        <v>133462</v>
      </c>
      <c r="H20" s="29">
        <v>142059</v>
      </c>
      <c r="I20" s="29">
        <v>146652</v>
      </c>
      <c r="J20" s="70">
        <f t="shared" si="0"/>
        <v>3.2331636855109425E-2</v>
      </c>
      <c r="K20" s="29">
        <f t="shared" si="1"/>
        <v>4593</v>
      </c>
      <c r="L20" s="70">
        <f t="shared" si="2"/>
        <v>0.13138201848451647</v>
      </c>
      <c r="M20" s="29">
        <f t="shared" si="3"/>
        <v>17030</v>
      </c>
      <c r="N20" s="68">
        <f>I20/$I$18</f>
        <v>0.25708035031869464</v>
      </c>
    </row>
    <row r="21" spans="2:18" x14ac:dyDescent="0.25">
      <c r="B21" s="272"/>
      <c r="C21" s="278"/>
      <c r="D21" s="4" t="s">
        <v>46</v>
      </c>
      <c r="E21" s="29">
        <v>4013</v>
      </c>
      <c r="F21" s="29">
        <v>3543</v>
      </c>
      <c r="G21" s="29">
        <v>3705</v>
      </c>
      <c r="H21" s="29">
        <v>4644</v>
      </c>
      <c r="I21" s="29">
        <v>4440</v>
      </c>
      <c r="J21" s="70">
        <f t="shared" si="0"/>
        <v>-4.3927648578811374E-2</v>
      </c>
      <c r="K21" s="29">
        <f t="shared" si="1"/>
        <v>-204</v>
      </c>
      <c r="L21" s="70">
        <f t="shared" si="2"/>
        <v>0.10640418639421889</v>
      </c>
      <c r="M21" s="29">
        <f t="shared" si="3"/>
        <v>427</v>
      </c>
      <c r="N21" s="68">
        <f t="shared" ref="N21:N28" si="6">I21/$I$18</f>
        <v>7.7833016625412834E-3</v>
      </c>
    </row>
    <row r="22" spans="2:18" x14ac:dyDescent="0.25">
      <c r="B22" s="272"/>
      <c r="C22" s="278"/>
      <c r="D22" s="4" t="s">
        <v>47</v>
      </c>
      <c r="E22" s="29">
        <v>14352</v>
      </c>
      <c r="F22" s="29">
        <v>14701</v>
      </c>
      <c r="G22" s="29">
        <v>16163</v>
      </c>
      <c r="H22" s="29">
        <v>19106</v>
      </c>
      <c r="I22" s="29">
        <v>27860</v>
      </c>
      <c r="J22" s="70">
        <f t="shared" si="0"/>
        <v>0.45818067622736303</v>
      </c>
      <c r="K22" s="29">
        <f t="shared" si="1"/>
        <v>8754</v>
      </c>
      <c r="L22" s="70">
        <f t="shared" si="2"/>
        <v>0.94119286510590849</v>
      </c>
      <c r="M22" s="29">
        <f t="shared" si="3"/>
        <v>13508</v>
      </c>
      <c r="N22" s="68">
        <f t="shared" si="6"/>
        <v>4.8838464936576606E-2</v>
      </c>
    </row>
    <row r="23" spans="2:18" x14ac:dyDescent="0.25">
      <c r="B23" s="272"/>
      <c r="C23" s="278"/>
      <c r="D23" s="4" t="s">
        <v>48</v>
      </c>
      <c r="E23" s="29">
        <v>77618</v>
      </c>
      <c r="F23" s="29">
        <v>58767</v>
      </c>
      <c r="G23" s="29">
        <v>73725</v>
      </c>
      <c r="H23" s="29">
        <v>81280</v>
      </c>
      <c r="I23" s="29">
        <v>93990</v>
      </c>
      <c r="J23" s="70">
        <f t="shared" si="0"/>
        <v>0.15637303149606296</v>
      </c>
      <c r="K23" s="29">
        <f t="shared" si="1"/>
        <v>12710</v>
      </c>
      <c r="L23" s="70">
        <f t="shared" si="2"/>
        <v>0.21093045427606993</v>
      </c>
      <c r="M23" s="29">
        <f t="shared" si="3"/>
        <v>16372</v>
      </c>
      <c r="N23" s="68">
        <f t="shared" si="6"/>
        <v>0.16476408181582325</v>
      </c>
    </row>
    <row r="24" spans="2:18" x14ac:dyDescent="0.25">
      <c r="B24" s="272"/>
      <c r="C24" s="278"/>
      <c r="D24" s="4" t="s">
        <v>49</v>
      </c>
      <c r="E24" s="29">
        <v>4820</v>
      </c>
      <c r="F24" s="29">
        <v>3518</v>
      </c>
      <c r="G24" s="29">
        <v>4228</v>
      </c>
      <c r="H24" s="29">
        <v>4556</v>
      </c>
      <c r="I24" s="29">
        <v>5166</v>
      </c>
      <c r="J24" s="70">
        <f t="shared" si="0"/>
        <v>0.13388937664618084</v>
      </c>
      <c r="K24" s="29">
        <f t="shared" si="1"/>
        <v>610</v>
      </c>
      <c r="L24" s="70">
        <f t="shared" si="2"/>
        <v>7.1784232365145195E-2</v>
      </c>
      <c r="M24" s="29">
        <f t="shared" si="3"/>
        <v>346</v>
      </c>
      <c r="N24" s="68">
        <f t="shared" si="6"/>
        <v>9.0559766641189789E-3</v>
      </c>
    </row>
    <row r="25" spans="2:18" x14ac:dyDescent="0.25">
      <c r="B25" s="272"/>
      <c r="C25" s="278"/>
      <c r="D25" s="4" t="s">
        <v>50</v>
      </c>
      <c r="E25" s="29">
        <v>14064</v>
      </c>
      <c r="F25" s="29">
        <v>15495</v>
      </c>
      <c r="G25" s="29">
        <v>22985</v>
      </c>
      <c r="H25" s="29">
        <v>29771</v>
      </c>
      <c r="I25" s="29">
        <v>24336</v>
      </c>
      <c r="J25" s="70">
        <f t="shared" si="0"/>
        <v>-0.18256020959994623</v>
      </c>
      <c r="K25" s="29">
        <f t="shared" si="1"/>
        <v>-5435</v>
      </c>
      <c r="L25" s="70">
        <f t="shared" si="2"/>
        <v>0.7303754266211604</v>
      </c>
      <c r="M25" s="29">
        <f t="shared" si="3"/>
        <v>10272</v>
      </c>
      <c r="N25" s="68">
        <f t="shared" si="6"/>
        <v>4.2660907490901949E-2</v>
      </c>
    </row>
    <row r="26" spans="2:18" x14ac:dyDescent="0.25">
      <c r="B26" s="272"/>
      <c r="C26" s="278"/>
      <c r="D26" s="4" t="s">
        <v>51</v>
      </c>
      <c r="E26" s="29">
        <v>19444</v>
      </c>
      <c r="F26" s="29">
        <v>20259</v>
      </c>
      <c r="G26" s="29">
        <v>22673</v>
      </c>
      <c r="H26" s="29">
        <v>21328</v>
      </c>
      <c r="I26" s="29">
        <v>20067</v>
      </c>
      <c r="J26" s="70">
        <f t="shared" si="0"/>
        <v>-5.9124156039009779E-2</v>
      </c>
      <c r="K26" s="29">
        <f t="shared" si="1"/>
        <v>-1261</v>
      </c>
      <c r="L26" s="70">
        <f t="shared" si="2"/>
        <v>3.2040732359596813E-2</v>
      </c>
      <c r="M26" s="29">
        <f t="shared" si="3"/>
        <v>623</v>
      </c>
      <c r="N26" s="68">
        <f t="shared" si="6"/>
        <v>3.5177368122120703E-2</v>
      </c>
    </row>
    <row r="27" spans="2:18" x14ac:dyDescent="0.25">
      <c r="B27" s="272"/>
      <c r="C27" s="278"/>
      <c r="D27" s="4" t="s">
        <v>52</v>
      </c>
      <c r="E27" s="29">
        <v>26561</v>
      </c>
      <c r="F27" s="29">
        <v>25271</v>
      </c>
      <c r="G27" s="29">
        <v>25947</v>
      </c>
      <c r="H27" s="29">
        <v>29384</v>
      </c>
      <c r="I27" s="29">
        <v>31676</v>
      </c>
      <c r="J27" s="30">
        <f t="shared" si="0"/>
        <v>7.8001633542063686E-2</v>
      </c>
      <c r="K27" s="29">
        <f t="shared" si="1"/>
        <v>2292</v>
      </c>
      <c r="L27" s="30">
        <f t="shared" si="2"/>
        <v>0.19257558073867709</v>
      </c>
      <c r="M27" s="29">
        <f t="shared" si="3"/>
        <v>5115</v>
      </c>
      <c r="N27" s="31">
        <f t="shared" si="6"/>
        <v>5.5527897176274252E-2</v>
      </c>
    </row>
    <row r="28" spans="2:18" x14ac:dyDescent="0.25">
      <c r="B28" s="272"/>
      <c r="C28" s="279"/>
      <c r="D28" s="32" t="s">
        <v>53</v>
      </c>
      <c r="E28" s="71">
        <v>11169</v>
      </c>
      <c r="F28" s="71">
        <v>10365</v>
      </c>
      <c r="G28" s="71">
        <v>10623</v>
      </c>
      <c r="H28" s="71">
        <v>12600</v>
      </c>
      <c r="I28" s="71">
        <v>12749</v>
      </c>
      <c r="J28" s="34">
        <f t="shared" si="0"/>
        <v>1.1825396825396739E-2</v>
      </c>
      <c r="K28" s="71">
        <f t="shared" si="1"/>
        <v>149</v>
      </c>
      <c r="L28" s="34">
        <f t="shared" si="2"/>
        <v>0.14146297788521811</v>
      </c>
      <c r="M28" s="71">
        <f t="shared" si="3"/>
        <v>1580</v>
      </c>
      <c r="N28" s="72">
        <f t="shared" si="6"/>
        <v>2.234894434588712E-2</v>
      </c>
    </row>
    <row r="29" spans="2:18" x14ac:dyDescent="0.25">
      <c r="B29" s="272"/>
      <c r="C29" s="274" t="s">
        <v>21</v>
      </c>
      <c r="D29" s="63" t="s">
        <v>43</v>
      </c>
      <c r="E29" s="64">
        <v>2848678</v>
      </c>
      <c r="F29" s="64">
        <v>2294198</v>
      </c>
      <c r="G29" s="64">
        <v>2809781</v>
      </c>
      <c r="H29" s="64">
        <v>3055908</v>
      </c>
      <c r="I29" s="64">
        <v>3165719</v>
      </c>
      <c r="J29" s="65">
        <f t="shared" si="0"/>
        <v>3.5934000630909013E-2</v>
      </c>
      <c r="K29" s="64">
        <f t="shared" si="1"/>
        <v>109811</v>
      </c>
      <c r="L29" s="65">
        <f t="shared" si="2"/>
        <v>0.11129408097370086</v>
      </c>
      <c r="M29" s="64">
        <f t="shared" si="3"/>
        <v>317041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1159119</v>
      </c>
      <c r="F30" s="16">
        <v>953288</v>
      </c>
      <c r="G30" s="16">
        <v>1125132</v>
      </c>
      <c r="H30" s="16">
        <v>1207802</v>
      </c>
      <c r="I30" s="16">
        <v>1223794</v>
      </c>
      <c r="J30" s="17">
        <f t="shared" si="0"/>
        <v>1.3240580823677961E-2</v>
      </c>
      <c r="K30" s="16">
        <f t="shared" si="1"/>
        <v>15992</v>
      </c>
      <c r="L30" s="17">
        <f t="shared" si="2"/>
        <v>5.5796686966566922E-2</v>
      </c>
      <c r="M30" s="16">
        <f t="shared" si="3"/>
        <v>64675</v>
      </c>
      <c r="N30" s="18">
        <f t="shared" si="7"/>
        <v>0.38657695139713916</v>
      </c>
    </row>
    <row r="31" spans="2:18" x14ac:dyDescent="0.25">
      <c r="B31" s="272"/>
      <c r="C31" s="275"/>
      <c r="D31" s="19" t="s">
        <v>45</v>
      </c>
      <c r="E31" s="20">
        <v>827986</v>
      </c>
      <c r="F31" s="20">
        <v>627412</v>
      </c>
      <c r="G31" s="20">
        <v>801936</v>
      </c>
      <c r="H31" s="20">
        <v>863416</v>
      </c>
      <c r="I31" s="20">
        <v>870321</v>
      </c>
      <c r="J31" s="67">
        <f>I31/H31-1</f>
        <v>7.997303733078942E-3</v>
      </c>
      <c r="K31" s="20">
        <f t="shared" si="1"/>
        <v>6905</v>
      </c>
      <c r="L31" s="67">
        <f t="shared" si="2"/>
        <v>5.1130091571596648E-2</v>
      </c>
      <c r="M31" s="20">
        <f t="shared" si="3"/>
        <v>42335</v>
      </c>
      <c r="N31" s="68">
        <f>I31/$I$29</f>
        <v>0.27492048409855707</v>
      </c>
    </row>
    <row r="32" spans="2:18" x14ac:dyDescent="0.25">
      <c r="B32" s="272"/>
      <c r="C32" s="275"/>
      <c r="D32" s="19" t="s">
        <v>46</v>
      </c>
      <c r="E32" s="20">
        <v>18601</v>
      </c>
      <c r="F32" s="20">
        <v>14521</v>
      </c>
      <c r="G32" s="20">
        <v>14638</v>
      </c>
      <c r="H32" s="20">
        <v>17811</v>
      </c>
      <c r="I32" s="20">
        <v>17886</v>
      </c>
      <c r="J32" s="67">
        <f t="shared" ref="J32:J41" si="8">I32/H32-1</f>
        <v>4.2108809162877403E-3</v>
      </c>
      <c r="K32" s="20">
        <f t="shared" si="1"/>
        <v>75</v>
      </c>
      <c r="L32" s="67">
        <f t="shared" si="2"/>
        <v>-3.8438793613246647E-2</v>
      </c>
      <c r="M32" s="20">
        <f t="shared" si="3"/>
        <v>-715</v>
      </c>
      <c r="N32" s="68">
        <f t="shared" ref="N32:N39" si="9">I32/$I$29</f>
        <v>5.6499013336306853E-3</v>
      </c>
    </row>
    <row r="33" spans="2:14" x14ac:dyDescent="0.25">
      <c r="B33" s="272"/>
      <c r="C33" s="275"/>
      <c r="D33" s="19" t="s">
        <v>47</v>
      </c>
      <c r="E33" s="20">
        <v>73712</v>
      </c>
      <c r="F33" s="20">
        <v>74494</v>
      </c>
      <c r="G33" s="20">
        <v>96232</v>
      </c>
      <c r="H33" s="20">
        <v>103075</v>
      </c>
      <c r="I33" s="20">
        <v>146033</v>
      </c>
      <c r="J33" s="67">
        <f t="shared" si="8"/>
        <v>0.41676449187484832</v>
      </c>
      <c r="K33" s="20">
        <f t="shared" si="1"/>
        <v>42958</v>
      </c>
      <c r="L33" s="67">
        <f t="shared" si="2"/>
        <v>0.98112925982201005</v>
      </c>
      <c r="M33" s="20">
        <f t="shared" si="3"/>
        <v>72321</v>
      </c>
      <c r="N33" s="68">
        <f t="shared" si="9"/>
        <v>4.6129489067096609E-2</v>
      </c>
    </row>
    <row r="34" spans="2:14" x14ac:dyDescent="0.25">
      <c r="B34" s="272"/>
      <c r="C34" s="275"/>
      <c r="D34" s="19" t="s">
        <v>48</v>
      </c>
      <c r="E34" s="20">
        <v>419789</v>
      </c>
      <c r="F34" s="20">
        <v>287185</v>
      </c>
      <c r="G34" s="20">
        <v>375972</v>
      </c>
      <c r="H34" s="20">
        <v>428972</v>
      </c>
      <c r="I34" s="20">
        <v>490987</v>
      </c>
      <c r="J34" s="67">
        <f t="shared" si="8"/>
        <v>0.14456654513581313</v>
      </c>
      <c r="K34" s="20">
        <f t="shared" si="1"/>
        <v>62015</v>
      </c>
      <c r="L34" s="67">
        <f t="shared" si="2"/>
        <v>0.16960425356548181</v>
      </c>
      <c r="M34" s="20">
        <f t="shared" si="3"/>
        <v>71198</v>
      </c>
      <c r="N34" s="68">
        <f t="shared" si="9"/>
        <v>0.15509494051746223</v>
      </c>
    </row>
    <row r="35" spans="2:14" x14ac:dyDescent="0.25">
      <c r="B35" s="272"/>
      <c r="C35" s="275"/>
      <c r="D35" s="19" t="s">
        <v>49</v>
      </c>
      <c r="E35" s="20">
        <v>10636</v>
      </c>
      <c r="F35" s="20">
        <v>10119</v>
      </c>
      <c r="G35" s="20">
        <v>11595</v>
      </c>
      <c r="H35" s="20">
        <v>11107</v>
      </c>
      <c r="I35" s="20">
        <v>12187</v>
      </c>
      <c r="J35" s="67">
        <f t="shared" si="8"/>
        <v>9.7235977311605382E-2</v>
      </c>
      <c r="K35" s="20">
        <f t="shared" si="1"/>
        <v>1080</v>
      </c>
      <c r="L35" s="67">
        <f t="shared" si="2"/>
        <v>0.14582549830763436</v>
      </c>
      <c r="M35" s="20">
        <f t="shared" si="3"/>
        <v>1551</v>
      </c>
      <c r="N35" s="68">
        <f t="shared" si="9"/>
        <v>3.8496783826991593E-3</v>
      </c>
    </row>
    <row r="36" spans="2:14" x14ac:dyDescent="0.25">
      <c r="B36" s="272"/>
      <c r="C36" s="275"/>
      <c r="D36" s="19" t="s">
        <v>50</v>
      </c>
      <c r="E36" s="20">
        <v>84734</v>
      </c>
      <c r="F36" s="20">
        <v>105169</v>
      </c>
      <c r="G36" s="20">
        <v>132612</v>
      </c>
      <c r="H36" s="20">
        <v>146405</v>
      </c>
      <c r="I36" s="20">
        <v>126079</v>
      </c>
      <c r="J36" s="67">
        <f t="shared" si="8"/>
        <v>-0.13883405621392708</v>
      </c>
      <c r="K36" s="20">
        <f t="shared" si="1"/>
        <v>-20326</v>
      </c>
      <c r="L36" s="67">
        <f t="shared" si="2"/>
        <v>0.48793872589515419</v>
      </c>
      <c r="M36" s="20">
        <f t="shared" si="3"/>
        <v>41345</v>
      </c>
      <c r="N36" s="68">
        <f t="shared" si="9"/>
        <v>3.9826339608790291E-2</v>
      </c>
    </row>
    <row r="37" spans="2:14" x14ac:dyDescent="0.25">
      <c r="B37" s="272"/>
      <c r="C37" s="275"/>
      <c r="D37" s="19" t="s">
        <v>51</v>
      </c>
      <c r="E37" s="20">
        <v>40116</v>
      </c>
      <c r="F37" s="20">
        <v>42785</v>
      </c>
      <c r="G37" s="20">
        <v>48246</v>
      </c>
      <c r="H37" s="20">
        <v>49321</v>
      </c>
      <c r="I37" s="20">
        <v>43124</v>
      </c>
      <c r="J37" s="67">
        <f t="shared" si="8"/>
        <v>-0.1256462764339733</v>
      </c>
      <c r="K37" s="20">
        <f t="shared" si="1"/>
        <v>-6197</v>
      </c>
      <c r="L37" s="67">
        <f t="shared" si="2"/>
        <v>7.4982550603250653E-2</v>
      </c>
      <c r="M37" s="20">
        <f t="shared" si="3"/>
        <v>3008</v>
      </c>
      <c r="N37" s="68">
        <f t="shared" si="9"/>
        <v>1.3622181880324817E-2</v>
      </c>
    </row>
    <row r="38" spans="2:14" x14ac:dyDescent="0.25">
      <c r="B38" s="272"/>
      <c r="C38" s="275"/>
      <c r="D38" s="19" t="s">
        <v>52</v>
      </c>
      <c r="E38" s="20">
        <v>161488</v>
      </c>
      <c r="F38" s="20">
        <v>137179</v>
      </c>
      <c r="G38" s="20">
        <v>154114</v>
      </c>
      <c r="H38" s="20">
        <v>170708</v>
      </c>
      <c r="I38" s="20">
        <v>177711</v>
      </c>
      <c r="J38" s="21">
        <f t="shared" si="8"/>
        <v>4.1023267802329233E-2</v>
      </c>
      <c r="K38" s="20">
        <f t="shared" si="1"/>
        <v>7003</v>
      </c>
      <c r="L38" s="21">
        <f t="shared" si="2"/>
        <v>0.10045947686515411</v>
      </c>
      <c r="M38" s="20">
        <f t="shared" si="3"/>
        <v>16223</v>
      </c>
      <c r="N38" s="22">
        <f t="shared" si="9"/>
        <v>5.6136062613264162E-2</v>
      </c>
    </row>
    <row r="39" spans="2:14" x14ac:dyDescent="0.25">
      <c r="B39" s="272"/>
      <c r="C39" s="276"/>
      <c r="D39" s="23" t="s">
        <v>53</v>
      </c>
      <c r="E39" s="69">
        <v>52497</v>
      </c>
      <c r="F39" s="69">
        <v>42046</v>
      </c>
      <c r="G39" s="69">
        <v>49304</v>
      </c>
      <c r="H39" s="69">
        <v>57291</v>
      </c>
      <c r="I39" s="69">
        <v>57597</v>
      </c>
      <c r="J39" s="25">
        <f t="shared" si="8"/>
        <v>5.3411530606901625E-3</v>
      </c>
      <c r="K39" s="69">
        <f t="shared" si="1"/>
        <v>306</v>
      </c>
      <c r="L39" s="25">
        <f t="shared" si="2"/>
        <v>9.714840848048456E-2</v>
      </c>
      <c r="M39" s="69">
        <f t="shared" si="3"/>
        <v>5100</v>
      </c>
      <c r="N39" s="46">
        <f t="shared" si="9"/>
        <v>1.8193971101035815E-2</v>
      </c>
    </row>
    <row r="40" spans="2:14" x14ac:dyDescent="0.25">
      <c r="B40" s="272"/>
      <c r="C40" s="287" t="s">
        <v>22</v>
      </c>
      <c r="D40" s="63" t="s">
        <v>43</v>
      </c>
      <c r="E40" s="73">
        <v>6.7786769972468175</v>
      </c>
      <c r="F40" s="73">
        <v>6.2514251147176472</v>
      </c>
      <c r="G40" s="73">
        <v>6.4930304248760216</v>
      </c>
      <c r="H40" s="73">
        <v>6.478512780395973</v>
      </c>
      <c r="I40" s="73">
        <v>6.4268249356955938</v>
      </c>
      <c r="J40" s="65">
        <f t="shared" si="8"/>
        <v>-7.9783503486767771E-3</v>
      </c>
      <c r="K40" s="73">
        <f t="shared" si="1"/>
        <v>-5.1687844700379237E-2</v>
      </c>
      <c r="L40" s="65">
        <f t="shared" si="2"/>
        <v>-5.1905712824807826E-2</v>
      </c>
      <c r="M40" s="73">
        <f t="shared" si="3"/>
        <v>-0.35185206155122373</v>
      </c>
      <c r="N40" s="65"/>
    </row>
    <row r="41" spans="2:14" x14ac:dyDescent="0.25">
      <c r="B41" s="272"/>
      <c r="C41" s="288"/>
      <c r="D41" s="26" t="s">
        <v>44</v>
      </c>
      <c r="E41" s="35">
        <v>7.3055867189371115</v>
      </c>
      <c r="F41" s="35">
        <v>6.852862524082008</v>
      </c>
      <c r="G41" s="35">
        <v>7.0641728353204876</v>
      </c>
      <c r="H41" s="35">
        <v>7.0118722097404369</v>
      </c>
      <c r="I41" s="35">
        <v>7.0798877672037257</v>
      </c>
      <c r="J41" s="36">
        <f t="shared" si="8"/>
        <v>9.7000566223677254E-3</v>
      </c>
      <c r="K41" s="37">
        <f t="shared" si="1"/>
        <v>6.80155574632888E-2</v>
      </c>
      <c r="L41" s="36">
        <f t="shared" si="2"/>
        <v>-3.0894021304044283E-2</v>
      </c>
      <c r="M41" s="37">
        <f t="shared" si="3"/>
        <v>-0.22569895173338583</v>
      </c>
      <c r="N41" s="38"/>
    </row>
    <row r="42" spans="2:14" x14ac:dyDescent="0.25">
      <c r="B42" s="272"/>
      <c r="C42" s="288"/>
      <c r="D42" s="4" t="s">
        <v>45</v>
      </c>
      <c r="E42" s="39">
        <v>7.5382472368397098</v>
      </c>
      <c r="F42" s="39">
        <v>7.0135595872877472</v>
      </c>
      <c r="G42" s="39">
        <v>7.0836770928106425</v>
      </c>
      <c r="H42" s="39">
        <v>7.2239690096301068</v>
      </c>
      <c r="I42" s="39">
        <v>6.9581148065238247</v>
      </c>
      <c r="J42" s="74">
        <f t="shared" si="0"/>
        <v>-3.6801681008304166E-2</v>
      </c>
      <c r="K42" s="41">
        <f t="shared" si="1"/>
        <v>-0.26585420310628205</v>
      </c>
      <c r="L42" s="74">
        <f t="shared" si="2"/>
        <v>-7.6958530556115901E-2</v>
      </c>
      <c r="M42" s="41">
        <f t="shared" si="3"/>
        <v>-0.58013243031588502</v>
      </c>
      <c r="N42" s="75"/>
    </row>
    <row r="43" spans="2:14" x14ac:dyDescent="0.25">
      <c r="B43" s="272"/>
      <c r="C43" s="288"/>
      <c r="D43" s="4" t="s">
        <v>46</v>
      </c>
      <c r="E43" s="39">
        <v>5.3313270278016622</v>
      </c>
      <c r="F43" s="39">
        <v>4.5606155778894468</v>
      </c>
      <c r="G43" s="39">
        <v>4.2964484884062228</v>
      </c>
      <c r="H43" s="39">
        <v>4.1927966101694913</v>
      </c>
      <c r="I43" s="39">
        <v>4.5166666666666666</v>
      </c>
      <c r="J43" s="74">
        <f t="shared" si="0"/>
        <v>7.7244399528381358E-2</v>
      </c>
      <c r="K43" s="41">
        <f t="shared" si="1"/>
        <v>0.32387005649717526</v>
      </c>
      <c r="L43" s="74">
        <f t="shared" si="2"/>
        <v>-0.15280630073651957</v>
      </c>
      <c r="M43" s="41">
        <f t="shared" si="3"/>
        <v>-0.81466036113499563</v>
      </c>
      <c r="N43" s="75"/>
    </row>
    <row r="44" spans="2:14" x14ac:dyDescent="0.25">
      <c r="B44" s="272"/>
      <c r="C44" s="288"/>
      <c r="D44" s="4" t="s">
        <v>47</v>
      </c>
      <c r="E44" s="39">
        <v>5.6187209390959678</v>
      </c>
      <c r="F44" s="39">
        <v>5.4538399590013906</v>
      </c>
      <c r="G44" s="39">
        <v>6.51228260133992</v>
      </c>
      <c r="H44" s="39">
        <v>5.9405797936718345</v>
      </c>
      <c r="I44" s="39">
        <v>5.9375076235007116</v>
      </c>
      <c r="J44" s="74">
        <f t="shared" si="0"/>
        <v>-5.171498873554059E-4</v>
      </c>
      <c r="K44" s="41">
        <f t="shared" si="1"/>
        <v>-3.0721701711229343E-3</v>
      </c>
      <c r="L44" s="74">
        <f t="shared" si="2"/>
        <v>5.6736522041266557E-2</v>
      </c>
      <c r="M44" s="41">
        <f t="shared" si="3"/>
        <v>0.31878668440474378</v>
      </c>
      <c r="N44" s="75"/>
    </row>
    <row r="45" spans="2:14" x14ac:dyDescent="0.25">
      <c r="B45" s="272"/>
      <c r="C45" s="288"/>
      <c r="D45" s="4" t="s">
        <v>48</v>
      </c>
      <c r="E45" s="39">
        <v>6.2663492110880563</v>
      </c>
      <c r="F45" s="39">
        <v>5.4833505174323136</v>
      </c>
      <c r="G45" s="39">
        <v>5.8589082295741068</v>
      </c>
      <c r="H45" s="39">
        <v>6.0482481494536486</v>
      </c>
      <c r="I45" s="39">
        <v>5.9983995699607835</v>
      </c>
      <c r="J45" s="74">
        <f t="shared" si="0"/>
        <v>-8.2418211457425672E-3</v>
      </c>
      <c r="K45" s="41">
        <f t="shared" si="1"/>
        <v>-4.9848579492865142E-2</v>
      </c>
      <c r="L45" s="74">
        <f t="shared" si="2"/>
        <v>-4.2760087588662676E-2</v>
      </c>
      <c r="M45" s="41">
        <f t="shared" si="3"/>
        <v>-0.26794964112727282</v>
      </c>
      <c r="N45" s="75"/>
    </row>
    <row r="46" spans="2:14" x14ac:dyDescent="0.25">
      <c r="B46" s="272"/>
      <c r="C46" s="288"/>
      <c r="D46" s="4" t="s">
        <v>49</v>
      </c>
      <c r="E46" s="39">
        <v>2.2741073337609579</v>
      </c>
      <c r="F46" s="39">
        <v>2.9937869822485208</v>
      </c>
      <c r="G46" s="39">
        <v>2.8807453416149067</v>
      </c>
      <c r="H46" s="39">
        <v>2.5134645847476804</v>
      </c>
      <c r="I46" s="39">
        <v>2.4775360845700347</v>
      </c>
      <c r="J46" s="74">
        <f t="shared" si="0"/>
        <v>-1.4294412738364626E-2</v>
      </c>
      <c r="K46" s="41">
        <f t="shared" si="1"/>
        <v>-3.5928500177645706E-2</v>
      </c>
      <c r="L46" s="74">
        <f t="shared" si="2"/>
        <v>8.9454331283758126E-2</v>
      </c>
      <c r="M46" s="41">
        <f t="shared" si="3"/>
        <v>0.20342875080907685</v>
      </c>
      <c r="N46" s="75"/>
    </row>
    <row r="47" spans="2:14" x14ac:dyDescent="0.25">
      <c r="B47" s="272"/>
      <c r="C47" s="288"/>
      <c r="D47" s="4" t="s">
        <v>50</v>
      </c>
      <c r="E47" s="39">
        <v>7.1109432695535411</v>
      </c>
      <c r="F47" s="39">
        <v>7.8932002401681176</v>
      </c>
      <c r="G47" s="39">
        <v>6.6140648379052367</v>
      </c>
      <c r="H47" s="39">
        <v>5.6104617742862617</v>
      </c>
      <c r="I47" s="39">
        <v>5.9437582500471429</v>
      </c>
      <c r="J47" s="74">
        <f t="shared" si="0"/>
        <v>5.94062466102947E-2</v>
      </c>
      <c r="K47" s="41">
        <f t="shared" si="1"/>
        <v>0.33329647576088117</v>
      </c>
      <c r="L47" s="74">
        <f t="shared" si="2"/>
        <v>-0.16413926750110042</v>
      </c>
      <c r="M47" s="41">
        <f t="shared" si="3"/>
        <v>-1.1671850195063982</v>
      </c>
      <c r="N47" s="75"/>
    </row>
    <row r="48" spans="2:14" x14ac:dyDescent="0.25">
      <c r="B48" s="272"/>
      <c r="C48" s="288"/>
      <c r="D48" s="4" t="s">
        <v>51</v>
      </c>
      <c r="E48" s="39">
        <v>2.147882422230551</v>
      </c>
      <c r="F48" s="39">
        <v>2.1695147304903402</v>
      </c>
      <c r="G48" s="39">
        <v>2.1997993799015139</v>
      </c>
      <c r="H48" s="39">
        <v>2.3996983408748114</v>
      </c>
      <c r="I48" s="39">
        <v>2.2301287686818019</v>
      </c>
      <c r="J48" s="74">
        <f t="shared" si="0"/>
        <v>-7.0662870121914079E-2</v>
      </c>
      <c r="K48" s="41">
        <f t="shared" si="1"/>
        <v>-0.1695695721930095</v>
      </c>
      <c r="L48" s="74">
        <f t="shared" si="2"/>
        <v>3.8291829012613743E-2</v>
      </c>
      <c r="M48" s="41">
        <f t="shared" si="3"/>
        <v>8.224634645125084E-2</v>
      </c>
      <c r="N48" s="75"/>
    </row>
    <row r="49" spans="2:14" x14ac:dyDescent="0.25">
      <c r="B49" s="272"/>
      <c r="C49" s="288"/>
      <c r="D49" s="4" t="s">
        <v>52</v>
      </c>
      <c r="E49" s="39">
        <v>7.0818751918607203</v>
      </c>
      <c r="F49" s="39">
        <v>5.9282195332757128</v>
      </c>
      <c r="G49" s="39">
        <v>6.9025843149549875</v>
      </c>
      <c r="H49" s="39">
        <v>6.8264086055904345</v>
      </c>
      <c r="I49" s="39">
        <v>6.499798836911598</v>
      </c>
      <c r="J49" s="40">
        <f t="shared" si="0"/>
        <v>-4.7845036467837887E-2</v>
      </c>
      <c r="K49" s="41">
        <f t="shared" si="1"/>
        <v>-0.32660976867883651</v>
      </c>
      <c r="L49" s="40">
        <f t="shared" si="2"/>
        <v>-8.219240514406545E-2</v>
      </c>
      <c r="M49" s="41">
        <f t="shared" si="3"/>
        <v>-0.58207635494912235</v>
      </c>
      <c r="N49" s="42"/>
    </row>
    <row r="50" spans="2:14" x14ac:dyDescent="0.25">
      <c r="B50" s="272"/>
      <c r="C50" s="289"/>
      <c r="D50" s="32" t="s">
        <v>53</v>
      </c>
      <c r="E50" s="76">
        <v>5.2137252954613169</v>
      </c>
      <c r="F50" s="76">
        <v>4.361165854164506</v>
      </c>
      <c r="G50" s="76">
        <v>5.1535486568412248</v>
      </c>
      <c r="H50" s="76">
        <v>5.0570218024538791</v>
      </c>
      <c r="I50" s="76">
        <v>5.0404305592018899</v>
      </c>
      <c r="J50" s="61">
        <f t="shared" si="0"/>
        <v>-3.2808328498680206E-3</v>
      </c>
      <c r="K50" s="77">
        <f t="shared" si="1"/>
        <v>-1.6591243251989241E-2</v>
      </c>
      <c r="L50" s="61">
        <f t="shared" si="2"/>
        <v>-3.3238179313030636E-2</v>
      </c>
      <c r="M50" s="77">
        <f t="shared" si="3"/>
        <v>-0.17329473625942704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0.6915</v>
      </c>
      <c r="F51" s="65">
        <v>0.65</v>
      </c>
      <c r="G51" s="65">
        <v>0.72849999999999993</v>
      </c>
      <c r="H51" s="65">
        <v>19.420500000000001</v>
      </c>
      <c r="I51" s="65">
        <v>19.465100000000003</v>
      </c>
      <c r="J51" s="65">
        <f t="shared" si="0"/>
        <v>2.2965423135348217E-3</v>
      </c>
      <c r="K51" s="73">
        <f t="shared" ref="K51" si="10">(I51-H51)*100</f>
        <v>4.4600000000002638</v>
      </c>
      <c r="L51" s="65">
        <f t="shared" si="2"/>
        <v>27.149096167751271</v>
      </c>
      <c r="M51" s="73">
        <f t="shared" ref="M51" si="11">(I51-E51)*100</f>
        <v>1877.3600000000001</v>
      </c>
      <c r="N51" s="65"/>
    </row>
    <row r="52" spans="2:14" x14ac:dyDescent="0.25">
      <c r="B52" s="272"/>
      <c r="C52" s="281"/>
      <c r="D52" s="15" t="s">
        <v>44</v>
      </c>
      <c r="E52" s="18">
        <v>0.79150000000000009</v>
      </c>
      <c r="F52" s="18">
        <v>0.76</v>
      </c>
      <c r="G52" s="18">
        <v>0.8234999999999999</v>
      </c>
      <c r="H52" s="18">
        <v>0.83819999999999995</v>
      </c>
      <c r="I52" s="18">
        <v>0.8397</v>
      </c>
      <c r="J52" s="17">
        <f t="shared" si="0"/>
        <v>1.7895490336437003E-3</v>
      </c>
      <c r="K52" s="44">
        <f>(I52-H52)*100</f>
        <v>0.15000000000000568</v>
      </c>
      <c r="L52" s="17">
        <f t="shared" si="2"/>
        <v>6.089703095388499E-2</v>
      </c>
      <c r="M52" s="44">
        <f>(I52-E52)*100</f>
        <v>4.8199999999999914</v>
      </c>
      <c r="N52" s="18"/>
    </row>
    <row r="53" spans="2:14" x14ac:dyDescent="0.25">
      <c r="B53" s="272"/>
      <c r="C53" s="281"/>
      <c r="D53" s="19" t="s">
        <v>45</v>
      </c>
      <c r="E53" s="68">
        <v>0.65040000000000009</v>
      </c>
      <c r="F53" s="68">
        <v>0.57179999999999997</v>
      </c>
      <c r="G53" s="68">
        <v>0.66269999999999996</v>
      </c>
      <c r="H53" s="68">
        <v>0.74870000000000003</v>
      </c>
      <c r="I53" s="68">
        <v>0.73659999999999992</v>
      </c>
      <c r="J53" s="67">
        <f t="shared" si="0"/>
        <v>-1.6161346333645077E-2</v>
      </c>
      <c r="K53" s="45">
        <f t="shared" ref="K53:K61" si="12">(I53-H53)*100</f>
        <v>-1.2100000000000111</v>
      </c>
      <c r="L53" s="67">
        <f t="shared" si="2"/>
        <v>0.13253382533825309</v>
      </c>
      <c r="M53" s="45">
        <f t="shared" ref="M53:M61" si="13">(I53-E53)*100</f>
        <v>8.6199999999999832</v>
      </c>
      <c r="N53" s="68"/>
    </row>
    <row r="54" spans="2:14" x14ac:dyDescent="0.25">
      <c r="B54" s="272"/>
      <c r="C54" s="281"/>
      <c r="D54" s="19" t="s">
        <v>46</v>
      </c>
      <c r="E54" s="68">
        <v>0.53239999999999998</v>
      </c>
      <c r="F54" s="68">
        <v>0.58409999999999995</v>
      </c>
      <c r="G54" s="68">
        <v>0.52579999999999993</v>
      </c>
      <c r="H54" s="68">
        <v>0.63</v>
      </c>
      <c r="I54" s="68">
        <v>0.63259999999999994</v>
      </c>
      <c r="J54" s="67">
        <f t="shared" si="0"/>
        <v>4.1269841269839791E-3</v>
      </c>
      <c r="K54" s="45">
        <f t="shared" si="12"/>
        <v>0.25999999999999357</v>
      </c>
      <c r="L54" s="67">
        <f t="shared" si="2"/>
        <v>0.1882043576258452</v>
      </c>
      <c r="M54" s="45">
        <f t="shared" si="13"/>
        <v>10.019999999999996</v>
      </c>
      <c r="N54" s="68"/>
    </row>
    <row r="55" spans="2:14" x14ac:dyDescent="0.25">
      <c r="B55" s="272"/>
      <c r="C55" s="281"/>
      <c r="D55" s="19" t="s">
        <v>47</v>
      </c>
      <c r="E55" s="68">
        <v>0.58420000000000005</v>
      </c>
      <c r="F55" s="68">
        <v>0.56200000000000006</v>
      </c>
      <c r="G55" s="68">
        <v>0.68049999999999999</v>
      </c>
      <c r="H55" s="68">
        <v>0.77760000000000007</v>
      </c>
      <c r="I55" s="68">
        <v>1.0205</v>
      </c>
      <c r="J55" s="67">
        <f t="shared" si="0"/>
        <v>0.31237139917695456</v>
      </c>
      <c r="K55" s="45">
        <f t="shared" si="12"/>
        <v>24.289999999999988</v>
      </c>
      <c r="L55" s="67">
        <f t="shared" si="2"/>
        <v>0.74683327627524809</v>
      </c>
      <c r="M55" s="45">
        <f t="shared" si="13"/>
        <v>43.629999999999988</v>
      </c>
      <c r="N55" s="68"/>
    </row>
    <row r="56" spans="2:14" x14ac:dyDescent="0.25">
      <c r="B56" s="272"/>
      <c r="C56" s="281"/>
      <c r="D56" s="19" t="s">
        <v>48</v>
      </c>
      <c r="E56" s="68">
        <v>0.62960000000000005</v>
      </c>
      <c r="F56" s="68">
        <v>0.5877</v>
      </c>
      <c r="G56" s="68">
        <v>0.67110000000000003</v>
      </c>
      <c r="H56" s="68">
        <v>0.71200000000000008</v>
      </c>
      <c r="I56" s="68">
        <v>0.78510000000000002</v>
      </c>
      <c r="J56" s="67">
        <f t="shared" si="0"/>
        <v>0.10266853932584263</v>
      </c>
      <c r="K56" s="45">
        <f t="shared" si="12"/>
        <v>7.3099999999999943</v>
      </c>
      <c r="L56" s="67">
        <f t="shared" si="2"/>
        <v>0.246982210927573</v>
      </c>
      <c r="M56" s="45">
        <f t="shared" si="13"/>
        <v>15.549999999999997</v>
      </c>
      <c r="N56" s="68"/>
    </row>
    <row r="57" spans="2:14" x14ac:dyDescent="0.25">
      <c r="B57" s="272"/>
      <c r="C57" s="281"/>
      <c r="D57" s="19" t="s">
        <v>49</v>
      </c>
      <c r="E57" s="68">
        <v>0.441</v>
      </c>
      <c r="F57" s="68">
        <v>0.52229999999999999</v>
      </c>
      <c r="G57" s="68">
        <v>0.56420000000000003</v>
      </c>
      <c r="H57" s="68">
        <v>0.53239999999999998</v>
      </c>
      <c r="I57" s="68">
        <v>0.58409999999999995</v>
      </c>
      <c r="J57" s="67">
        <f t="shared" si="0"/>
        <v>9.710743801652888E-2</v>
      </c>
      <c r="K57" s="45">
        <f t="shared" si="12"/>
        <v>5.1699999999999964</v>
      </c>
      <c r="L57" s="67">
        <f t="shared" si="2"/>
        <v>0.32448979591836724</v>
      </c>
      <c r="M57" s="45">
        <f t="shared" si="13"/>
        <v>14.309999999999995</v>
      </c>
      <c r="N57" s="68"/>
    </row>
    <row r="58" spans="2:14" x14ac:dyDescent="0.25">
      <c r="B58" s="272"/>
      <c r="C58" s="281"/>
      <c r="D58" s="19" t="s">
        <v>50</v>
      </c>
      <c r="E58" s="68">
        <v>0.6633</v>
      </c>
      <c r="F58" s="68">
        <v>0.81379999999999997</v>
      </c>
      <c r="G58" s="68">
        <v>0.89290000000000003</v>
      </c>
      <c r="H58" s="68">
        <v>0.99150000000000005</v>
      </c>
      <c r="I58" s="68">
        <v>0.8478</v>
      </c>
      <c r="J58" s="67">
        <f t="shared" si="0"/>
        <v>-0.14493192133131627</v>
      </c>
      <c r="K58" s="45">
        <f t="shared" si="12"/>
        <v>-14.370000000000005</v>
      </c>
      <c r="L58" s="67">
        <f t="shared" si="2"/>
        <v>0.27815468113975572</v>
      </c>
      <c r="M58" s="45">
        <f t="shared" si="13"/>
        <v>18.45</v>
      </c>
      <c r="N58" s="68"/>
    </row>
    <row r="59" spans="2:14" x14ac:dyDescent="0.25">
      <c r="B59" s="272"/>
      <c r="C59" s="281"/>
      <c r="D59" s="19" t="s">
        <v>51</v>
      </c>
      <c r="E59" s="68">
        <v>0.47789999999999999</v>
      </c>
      <c r="F59" s="68">
        <v>0.5554</v>
      </c>
      <c r="G59" s="68">
        <v>0.54949999999999999</v>
      </c>
      <c r="H59" s="68">
        <v>0.57689999999999997</v>
      </c>
      <c r="I59" s="68">
        <v>0.52039999999999997</v>
      </c>
      <c r="J59" s="67">
        <f t="shared" si="0"/>
        <v>-9.793725082336624E-2</v>
      </c>
      <c r="K59" s="45">
        <f t="shared" si="12"/>
        <v>-5.6499999999999995</v>
      </c>
      <c r="L59" s="67">
        <f t="shared" si="2"/>
        <v>8.8930738648252738E-2</v>
      </c>
      <c r="M59" s="45">
        <f t="shared" si="13"/>
        <v>4.2499999999999982</v>
      </c>
      <c r="N59" s="68"/>
    </row>
    <row r="60" spans="2:14" x14ac:dyDescent="0.25">
      <c r="B60" s="272"/>
      <c r="C60" s="281"/>
      <c r="D60" s="19" t="s">
        <v>52</v>
      </c>
      <c r="E60" s="22">
        <v>0.75609999999999999</v>
      </c>
      <c r="F60" s="22">
        <v>0.69010000000000005</v>
      </c>
      <c r="G60" s="22">
        <v>0.77500000000000002</v>
      </c>
      <c r="H60" s="22">
        <v>0.85840000000000005</v>
      </c>
      <c r="I60" s="22">
        <v>0.89359999999999995</v>
      </c>
      <c r="J60" s="21">
        <f t="shared" si="0"/>
        <v>4.1006523765144243E-2</v>
      </c>
      <c r="K60" s="45">
        <f t="shared" si="12"/>
        <v>3.5199999999999898</v>
      </c>
      <c r="L60" s="21">
        <f t="shared" si="2"/>
        <v>0.18185425208305772</v>
      </c>
      <c r="M60" s="45">
        <f t="shared" si="13"/>
        <v>13.749999999999996</v>
      </c>
      <c r="N60" s="22"/>
    </row>
    <row r="61" spans="2:14" x14ac:dyDescent="0.25">
      <c r="B61" s="272"/>
      <c r="C61" s="282"/>
      <c r="D61" s="23" t="s">
        <v>53</v>
      </c>
      <c r="E61" s="46">
        <v>0.50070000000000003</v>
      </c>
      <c r="F61" s="46">
        <v>0.39140000000000003</v>
      </c>
      <c r="G61" s="46">
        <v>0.51619999999999999</v>
      </c>
      <c r="H61" s="46">
        <v>0.59499999999999997</v>
      </c>
      <c r="I61" s="46">
        <v>0.5968</v>
      </c>
      <c r="J61" s="25">
        <f t="shared" si="0"/>
        <v>3.0252100840335583E-3</v>
      </c>
      <c r="K61" s="78">
        <f t="shared" si="12"/>
        <v>0.18000000000000238</v>
      </c>
      <c r="L61" s="25">
        <f t="shared" si="2"/>
        <v>0.19193129618534033</v>
      </c>
      <c r="M61" s="78">
        <f t="shared" si="13"/>
        <v>9.6099999999999959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132895</v>
      </c>
      <c r="F62" s="64">
        <v>113857</v>
      </c>
      <c r="G62" s="64">
        <v>124421</v>
      </c>
      <c r="H62" s="64">
        <v>378069</v>
      </c>
      <c r="I62" s="64">
        <v>385509</v>
      </c>
      <c r="J62" s="65">
        <f t="shared" si="0"/>
        <v>1.9678947493711574E-2</v>
      </c>
      <c r="K62" s="64">
        <f t="shared" ref="K62:K63" si="14">I62-H62</f>
        <v>7440</v>
      </c>
      <c r="L62" s="65">
        <f t="shared" si="2"/>
        <v>1.9008540577147373</v>
      </c>
      <c r="M62" s="64">
        <f t="shared" ref="M62:M63" si="15">I62-E62</f>
        <v>252614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47242</v>
      </c>
      <c r="F63" s="27">
        <v>40464</v>
      </c>
      <c r="G63" s="27">
        <v>44073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0.12195564824686324</v>
      </c>
    </row>
    <row r="64" spans="2:14" x14ac:dyDescent="0.25">
      <c r="B64" s="272"/>
      <c r="C64" s="284"/>
      <c r="D64" s="4" t="s">
        <v>45</v>
      </c>
      <c r="E64" s="29">
        <v>41069</v>
      </c>
      <c r="F64" s="29">
        <v>35395</v>
      </c>
      <c r="G64" s="29">
        <v>39033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-7.1927731378898963E-2</v>
      </c>
      <c r="M64" s="29">
        <f>I64-E64</f>
        <v>-2954</v>
      </c>
      <c r="N64" s="75">
        <f>I64/$I$62</f>
        <v>9.8869287098355685E-2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2.3657035244313363E-3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1.1973780119270886E-2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15764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5.23308145853923E-2</v>
      </c>
    </row>
    <row r="68" spans="2:14" x14ac:dyDescent="0.25">
      <c r="B68" s="272"/>
      <c r="C68" s="284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1.745743938533212E-3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4169</v>
      </c>
      <c r="G69" s="29">
        <v>4791</v>
      </c>
      <c r="H69" s="29">
        <v>4763</v>
      </c>
      <c r="I69" s="29">
        <v>4797</v>
      </c>
      <c r="J69" s="74">
        <f t="shared" si="17"/>
        <v>7.1383581776192084E-3</v>
      </c>
      <c r="K69" s="29">
        <f t="shared" si="18"/>
        <v>34</v>
      </c>
      <c r="L69" s="74">
        <f t="shared" si="19"/>
        <v>0.16403785488959</v>
      </c>
      <c r="M69" s="29">
        <f t="shared" si="20"/>
        <v>676</v>
      </c>
      <c r="N69" s="75">
        <f t="shared" si="21"/>
        <v>1.2443289261729298E-2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2485</v>
      </c>
      <c r="G70" s="29">
        <v>2832</v>
      </c>
      <c r="H70" s="29">
        <v>2758</v>
      </c>
      <c r="I70" s="29">
        <v>2673</v>
      </c>
      <c r="J70" s="74">
        <f t="shared" si="17"/>
        <v>-3.0819434372733823E-2</v>
      </c>
      <c r="K70" s="29">
        <f t="shared" si="18"/>
        <v>-85</v>
      </c>
      <c r="L70" s="74">
        <f t="shared" si="19"/>
        <v>-1.292466765140321E-2</v>
      </c>
      <c r="M70" s="29">
        <f t="shared" si="20"/>
        <v>-35</v>
      </c>
      <c r="N70" s="75">
        <f t="shared" si="21"/>
        <v>6.9336902640405283E-3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1.6640337839064719E-2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8.0750384556521372E-3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octubre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4041070</v>
      </c>
      <c r="F80" s="64">
        <v>1678957</v>
      </c>
      <c r="G80" s="64">
        <v>3924823</v>
      </c>
      <c r="H80" s="64">
        <v>4320832</v>
      </c>
      <c r="I80" s="64">
        <v>4588197</v>
      </c>
      <c r="J80" s="65">
        <f t="shared" ref="J80:J81" si="22">I80/H80-1</f>
        <v>6.1878129027002293E-2</v>
      </c>
      <c r="K80" s="64">
        <f t="shared" ref="K80:K81" si="23">I80-H80</f>
        <v>267365</v>
      </c>
      <c r="L80" s="65">
        <f t="shared" ref="L80:L81" si="24">I80/E80-1</f>
        <v>0.13539161657679766</v>
      </c>
      <c r="M80" s="64">
        <f t="shared" ref="M80:M81" si="25">I80-E80</f>
        <v>547127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1485492</v>
      </c>
      <c r="F81" s="16">
        <v>644673</v>
      </c>
      <c r="G81" s="16">
        <v>1457395</v>
      </c>
      <c r="H81" s="16">
        <v>1572308</v>
      </c>
      <c r="I81" s="16">
        <v>1622538</v>
      </c>
      <c r="J81" s="18">
        <f t="shared" si="22"/>
        <v>3.1946666938029944E-2</v>
      </c>
      <c r="K81" s="16">
        <f t="shared" si="23"/>
        <v>50230</v>
      </c>
      <c r="L81" s="18">
        <f t="shared" si="24"/>
        <v>9.2256302962250958E-2</v>
      </c>
      <c r="M81" s="16">
        <f t="shared" si="25"/>
        <v>137046</v>
      </c>
      <c r="N81" s="18">
        <f t="shared" si="26"/>
        <v>0.353633028398737</v>
      </c>
      <c r="O81" s="79"/>
    </row>
    <row r="82" spans="2:15" x14ac:dyDescent="0.25">
      <c r="B82" s="272"/>
      <c r="C82" s="275"/>
      <c r="D82" s="19" t="s">
        <v>45</v>
      </c>
      <c r="E82" s="20">
        <v>1082702</v>
      </c>
      <c r="F82" s="20">
        <v>324977</v>
      </c>
      <c r="G82" s="20">
        <v>1027252</v>
      </c>
      <c r="H82" s="20">
        <v>1094360</v>
      </c>
      <c r="I82" s="20">
        <v>1158457</v>
      </c>
      <c r="J82" s="68">
        <f>I82/H82-1</f>
        <v>5.8570305932234445E-2</v>
      </c>
      <c r="K82" s="20">
        <f>I82-H82</f>
        <v>64097</v>
      </c>
      <c r="L82" s="68">
        <f>I82/E82-1</f>
        <v>6.9968467777837384E-2</v>
      </c>
      <c r="M82" s="20">
        <f>I82-E82</f>
        <v>75755</v>
      </c>
      <c r="N82" s="68">
        <f>I82/$I$80</f>
        <v>0.25248632523843245</v>
      </c>
      <c r="O82" s="79"/>
    </row>
    <row r="83" spans="2:15" x14ac:dyDescent="0.25">
      <c r="B83" s="272"/>
      <c r="C83" s="275"/>
      <c r="D83" s="19" t="s">
        <v>46</v>
      </c>
      <c r="E83" s="20">
        <v>36869</v>
      </c>
      <c r="F83" s="20">
        <v>14685</v>
      </c>
      <c r="G83" s="20">
        <v>29058</v>
      </c>
      <c r="H83" s="20">
        <v>41308</v>
      </c>
      <c r="I83" s="20">
        <v>35995</v>
      </c>
      <c r="J83" s="68">
        <f t="shared" ref="J83:J136" si="27">I83/H83-1</f>
        <v>-0.12861915367483301</v>
      </c>
      <c r="K83" s="20">
        <f t="shared" ref="K83:K112" si="28">I83-H83</f>
        <v>-5313</v>
      </c>
      <c r="L83" s="68">
        <f t="shared" ref="L83:L136" si="29">I83/E83-1</f>
        <v>-2.3705552089831605E-2</v>
      </c>
      <c r="M83" s="20">
        <f t="shared" ref="M83:M112" si="30">I83-E83</f>
        <v>-874</v>
      </c>
      <c r="N83" s="68">
        <f t="shared" ref="N83:N90" si="31">I83/$I$80</f>
        <v>7.845129579222513E-3</v>
      </c>
      <c r="O83" s="79"/>
    </row>
    <row r="84" spans="2:15" x14ac:dyDescent="0.25">
      <c r="B84" s="272"/>
      <c r="C84" s="275"/>
      <c r="D84" s="19" t="s">
        <v>47</v>
      </c>
      <c r="E84" s="20">
        <v>116760</v>
      </c>
      <c r="F84" s="20">
        <v>47843</v>
      </c>
      <c r="G84" s="20">
        <v>132337</v>
      </c>
      <c r="H84" s="20">
        <v>154946</v>
      </c>
      <c r="I84" s="20">
        <v>200452</v>
      </c>
      <c r="J84" s="68">
        <f t="shared" si="27"/>
        <v>0.29368941437662155</v>
      </c>
      <c r="K84" s="20">
        <f t="shared" si="28"/>
        <v>45506</v>
      </c>
      <c r="L84" s="68">
        <f t="shared" si="29"/>
        <v>0.71678657074340535</v>
      </c>
      <c r="M84" s="20">
        <f t="shared" si="30"/>
        <v>83692</v>
      </c>
      <c r="N84" s="68">
        <f t="shared" si="31"/>
        <v>4.3688621042208955E-2</v>
      </c>
      <c r="O84" s="79"/>
    </row>
    <row r="85" spans="2:15" x14ac:dyDescent="0.25">
      <c r="B85" s="272"/>
      <c r="C85" s="275"/>
      <c r="D85" s="19" t="s">
        <v>48</v>
      </c>
      <c r="E85" s="20">
        <v>662992</v>
      </c>
      <c r="F85" s="20">
        <v>262585</v>
      </c>
      <c r="G85" s="20">
        <v>587373</v>
      </c>
      <c r="H85" s="20">
        <v>669254</v>
      </c>
      <c r="I85" s="20">
        <v>773150</v>
      </c>
      <c r="J85" s="68">
        <f t="shared" si="27"/>
        <v>0.15524150770858292</v>
      </c>
      <c r="K85" s="20">
        <f t="shared" si="28"/>
        <v>103896</v>
      </c>
      <c r="L85" s="68">
        <f t="shared" si="29"/>
        <v>0.16615283442334139</v>
      </c>
      <c r="M85" s="20">
        <f t="shared" si="30"/>
        <v>110158</v>
      </c>
      <c r="N85" s="68">
        <f t="shared" si="31"/>
        <v>0.16850845767956346</v>
      </c>
      <c r="O85" s="79"/>
    </row>
    <row r="86" spans="2:15" x14ac:dyDescent="0.25">
      <c r="B86" s="272"/>
      <c r="C86" s="275"/>
      <c r="D86" s="19" t="s">
        <v>49</v>
      </c>
      <c r="E86" s="20">
        <v>44100</v>
      </c>
      <c r="F86" s="20">
        <v>24453</v>
      </c>
      <c r="G86" s="20">
        <v>41481</v>
      </c>
      <c r="H86" s="20">
        <v>48608</v>
      </c>
      <c r="I86" s="20">
        <v>46696</v>
      </c>
      <c r="J86" s="68">
        <f t="shared" si="27"/>
        <v>-3.9335088874259405E-2</v>
      </c>
      <c r="K86" s="20">
        <f t="shared" si="28"/>
        <v>-1912</v>
      </c>
      <c r="L86" s="68">
        <f t="shared" si="29"/>
        <v>5.8866213151927527E-2</v>
      </c>
      <c r="M86" s="20">
        <f t="shared" si="30"/>
        <v>2596</v>
      </c>
      <c r="N86" s="68">
        <f t="shared" si="31"/>
        <v>1.0177418275632018E-2</v>
      </c>
      <c r="O86" s="79"/>
    </row>
    <row r="87" spans="2:15" x14ac:dyDescent="0.25">
      <c r="B87" s="272"/>
      <c r="C87" s="275"/>
      <c r="D87" s="19" t="s">
        <v>50</v>
      </c>
      <c r="E87" s="20">
        <v>119184</v>
      </c>
      <c r="F87" s="20">
        <v>83177</v>
      </c>
      <c r="G87" s="20">
        <v>166144</v>
      </c>
      <c r="H87" s="20">
        <v>213829</v>
      </c>
      <c r="I87" s="20">
        <v>202567</v>
      </c>
      <c r="J87" s="68">
        <f t="shared" si="27"/>
        <v>-5.2668253604515769E-2</v>
      </c>
      <c r="K87" s="20">
        <f t="shared" si="28"/>
        <v>-11262</v>
      </c>
      <c r="L87" s="68">
        <f t="shared" si="29"/>
        <v>0.69961572023090346</v>
      </c>
      <c r="M87" s="20">
        <f t="shared" si="30"/>
        <v>83383</v>
      </c>
      <c r="N87" s="68">
        <f t="shared" si="31"/>
        <v>4.414958642795852E-2</v>
      </c>
      <c r="O87" s="79"/>
    </row>
    <row r="88" spans="2:15" x14ac:dyDescent="0.25">
      <c r="B88" s="272"/>
      <c r="C88" s="275"/>
      <c r="D88" s="19" t="s">
        <v>51</v>
      </c>
      <c r="E88" s="20">
        <v>177807</v>
      </c>
      <c r="F88" s="20">
        <v>123320</v>
      </c>
      <c r="G88" s="20">
        <v>179915</v>
      </c>
      <c r="H88" s="20">
        <v>194865</v>
      </c>
      <c r="I88" s="20">
        <v>201157</v>
      </c>
      <c r="J88" s="68">
        <f t="shared" si="27"/>
        <v>3.2289020604007845E-2</v>
      </c>
      <c r="K88" s="20">
        <f t="shared" si="28"/>
        <v>6292</v>
      </c>
      <c r="L88" s="68">
        <f t="shared" si="29"/>
        <v>0.13132216391930585</v>
      </c>
      <c r="M88" s="20">
        <f t="shared" si="30"/>
        <v>23350</v>
      </c>
      <c r="N88" s="68">
        <f t="shared" si="31"/>
        <v>4.3842276170792144E-2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209689</v>
      </c>
      <c r="F89" s="20">
        <v>100724</v>
      </c>
      <c r="G89" s="20">
        <v>212753</v>
      </c>
      <c r="H89" s="20">
        <v>230245</v>
      </c>
      <c r="I89" s="20">
        <v>241157</v>
      </c>
      <c r="J89" s="22">
        <f t="shared" si="27"/>
        <v>4.7392994418988366E-2</v>
      </c>
      <c r="K89" s="20">
        <f t="shared" si="28"/>
        <v>10912</v>
      </c>
      <c r="L89" s="22">
        <f t="shared" si="29"/>
        <v>0.15006986537205091</v>
      </c>
      <c r="M89" s="20">
        <f t="shared" si="30"/>
        <v>31468</v>
      </c>
      <c r="N89" s="22">
        <f t="shared" si="31"/>
        <v>5.2560297650689369E-2</v>
      </c>
      <c r="O89" s="79"/>
    </row>
    <row r="90" spans="2:15" x14ac:dyDescent="0.25">
      <c r="B90" s="272"/>
      <c r="C90" s="276"/>
      <c r="D90" s="23" t="s">
        <v>53</v>
      </c>
      <c r="E90" s="69">
        <v>105475</v>
      </c>
      <c r="F90" s="69">
        <v>52520</v>
      </c>
      <c r="G90" s="69">
        <v>91115</v>
      </c>
      <c r="H90" s="69">
        <v>101109</v>
      </c>
      <c r="I90" s="69">
        <v>106028</v>
      </c>
      <c r="J90" s="46">
        <f t="shared" si="27"/>
        <v>4.8650466328417741E-2</v>
      </c>
      <c r="K90" s="69">
        <f t="shared" si="28"/>
        <v>4919</v>
      </c>
      <c r="L90" s="46">
        <f t="shared" si="29"/>
        <v>5.2429485660108188E-3</v>
      </c>
      <c r="M90" s="69">
        <f t="shared" si="30"/>
        <v>553</v>
      </c>
      <c r="N90" s="46">
        <f t="shared" si="31"/>
        <v>2.310885953676357E-2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4818735</v>
      </c>
      <c r="F91" s="64">
        <v>1889322</v>
      </c>
      <c r="G91" s="64">
        <v>4616324</v>
      </c>
      <c r="H91" s="64">
        <v>5103072</v>
      </c>
      <c r="I91" s="64">
        <v>5417451</v>
      </c>
      <c r="J91" s="65">
        <f t="shared" si="27"/>
        <v>6.1605832721936871E-2</v>
      </c>
      <c r="K91" s="64">
        <f t="shared" si="28"/>
        <v>314379</v>
      </c>
      <c r="L91" s="65">
        <f t="shared" si="29"/>
        <v>0.12424754629586388</v>
      </c>
      <c r="M91" s="64">
        <f t="shared" si="30"/>
        <v>598716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1790925</v>
      </c>
      <c r="F92" s="27">
        <v>737549</v>
      </c>
      <c r="G92" s="27">
        <v>1744787</v>
      </c>
      <c r="H92" s="27">
        <v>1889434</v>
      </c>
      <c r="I92" s="27">
        <v>1951443</v>
      </c>
      <c r="J92" s="80">
        <f t="shared" si="27"/>
        <v>3.2818822991435459E-2</v>
      </c>
      <c r="K92" s="27">
        <f t="shared" si="28"/>
        <v>62009</v>
      </c>
      <c r="L92" s="80">
        <f t="shared" si="29"/>
        <v>8.9628543908873981E-2</v>
      </c>
      <c r="M92" s="27">
        <f t="shared" si="30"/>
        <v>160518</v>
      </c>
      <c r="N92" s="38">
        <f t="shared" si="32"/>
        <v>0.36021424097790639</v>
      </c>
    </row>
    <row r="93" spans="2:15" x14ac:dyDescent="0.25">
      <c r="B93" s="272"/>
      <c r="C93" s="278"/>
      <c r="D93" s="4" t="s">
        <v>45</v>
      </c>
      <c r="E93" s="29">
        <v>1318345</v>
      </c>
      <c r="F93" s="29">
        <v>371706</v>
      </c>
      <c r="G93" s="29">
        <v>1225539</v>
      </c>
      <c r="H93" s="29">
        <v>1319858</v>
      </c>
      <c r="I93" s="29">
        <v>1391730</v>
      </c>
      <c r="J93" s="81">
        <f t="shared" si="27"/>
        <v>5.4454342815666523E-2</v>
      </c>
      <c r="K93" s="29">
        <f t="shared" si="28"/>
        <v>71872</v>
      </c>
      <c r="L93" s="81">
        <f t="shared" si="29"/>
        <v>5.5664488430570147E-2</v>
      </c>
      <c r="M93" s="29">
        <f t="shared" si="30"/>
        <v>73385</v>
      </c>
      <c r="N93" s="75">
        <f>I93/$I$91</f>
        <v>0.25689757046256623</v>
      </c>
    </row>
    <row r="94" spans="2:15" x14ac:dyDescent="0.25">
      <c r="B94" s="272"/>
      <c r="C94" s="278"/>
      <c r="D94" s="4" t="s">
        <v>46</v>
      </c>
      <c r="E94" s="29">
        <v>41878</v>
      </c>
      <c r="F94" s="29">
        <v>16241</v>
      </c>
      <c r="G94" s="29">
        <v>32334</v>
      </c>
      <c r="H94" s="29">
        <v>44536</v>
      </c>
      <c r="I94" s="29">
        <v>39815</v>
      </c>
      <c r="J94" s="81">
        <f t="shared" si="27"/>
        <v>-0.10600413148913235</v>
      </c>
      <c r="K94" s="29">
        <f t="shared" si="28"/>
        <v>-4721</v>
      </c>
      <c r="L94" s="81">
        <f t="shared" si="29"/>
        <v>-4.9262142413677878E-2</v>
      </c>
      <c r="M94" s="29">
        <f t="shared" si="30"/>
        <v>-2063</v>
      </c>
      <c r="N94" s="75">
        <f t="shared" ref="N94:N101" si="33">I94/$I$91</f>
        <v>7.3493973457258773E-3</v>
      </c>
    </row>
    <row r="95" spans="2:15" x14ac:dyDescent="0.25">
      <c r="B95" s="272"/>
      <c r="C95" s="278"/>
      <c r="D95" s="4" t="s">
        <v>47</v>
      </c>
      <c r="E95" s="29">
        <v>135240</v>
      </c>
      <c r="F95" s="29">
        <v>55072</v>
      </c>
      <c r="G95" s="29">
        <v>154928</v>
      </c>
      <c r="H95" s="29">
        <v>178758</v>
      </c>
      <c r="I95" s="29">
        <v>231699</v>
      </c>
      <c r="J95" s="81">
        <f t="shared" si="27"/>
        <v>0.29616017185244847</v>
      </c>
      <c r="K95" s="29">
        <f t="shared" si="28"/>
        <v>52941</v>
      </c>
      <c r="L95" s="81">
        <f t="shared" si="29"/>
        <v>0.71324312333629103</v>
      </c>
      <c r="M95" s="29">
        <f t="shared" si="30"/>
        <v>96459</v>
      </c>
      <c r="N95" s="75">
        <f t="shared" si="33"/>
        <v>4.276900704777948E-2</v>
      </c>
    </row>
    <row r="96" spans="2:15" x14ac:dyDescent="0.25">
      <c r="B96" s="272"/>
      <c r="C96" s="278"/>
      <c r="D96" s="4" t="s">
        <v>48</v>
      </c>
      <c r="E96" s="29">
        <v>786209</v>
      </c>
      <c r="F96" s="29">
        <v>291531</v>
      </c>
      <c r="G96" s="29">
        <v>677880</v>
      </c>
      <c r="H96" s="29">
        <v>780881</v>
      </c>
      <c r="I96" s="29">
        <v>898868</v>
      </c>
      <c r="J96" s="81">
        <f t="shared" si="27"/>
        <v>0.15109472506054056</v>
      </c>
      <c r="K96" s="29">
        <f t="shared" si="28"/>
        <v>117987</v>
      </c>
      <c r="L96" s="81">
        <f t="shared" si="29"/>
        <v>0.14329395873107531</v>
      </c>
      <c r="M96" s="29">
        <f t="shared" si="30"/>
        <v>112659</v>
      </c>
      <c r="N96" s="75">
        <f t="shared" si="33"/>
        <v>0.16592083620137957</v>
      </c>
    </row>
    <row r="97" spans="2:14" x14ac:dyDescent="0.25">
      <c r="B97" s="272"/>
      <c r="C97" s="278"/>
      <c r="D97" s="4" t="s">
        <v>49</v>
      </c>
      <c r="E97" s="29">
        <v>46156</v>
      </c>
      <c r="F97" s="29">
        <v>25369</v>
      </c>
      <c r="G97" s="29">
        <v>43371</v>
      </c>
      <c r="H97" s="29">
        <v>50896</v>
      </c>
      <c r="I97" s="29">
        <v>49021</v>
      </c>
      <c r="J97" s="81">
        <f t="shared" si="27"/>
        <v>-3.6839830242062277E-2</v>
      </c>
      <c r="K97" s="29">
        <f t="shared" si="28"/>
        <v>-1875</v>
      </c>
      <c r="L97" s="81">
        <f t="shared" si="29"/>
        <v>6.2072103301845871E-2</v>
      </c>
      <c r="M97" s="29">
        <f t="shared" si="30"/>
        <v>2865</v>
      </c>
      <c r="N97" s="75">
        <f t="shared" si="33"/>
        <v>9.0487205145002702E-3</v>
      </c>
    </row>
    <row r="98" spans="2:14" x14ac:dyDescent="0.25">
      <c r="B98" s="272"/>
      <c r="C98" s="278"/>
      <c r="D98" s="4" t="s">
        <v>50</v>
      </c>
      <c r="E98" s="29">
        <v>143190</v>
      </c>
      <c r="F98" s="29">
        <v>96624</v>
      </c>
      <c r="G98" s="29">
        <v>194202</v>
      </c>
      <c r="H98" s="29">
        <v>243100</v>
      </c>
      <c r="I98" s="29">
        <v>236128</v>
      </c>
      <c r="J98" s="81">
        <f t="shared" si="27"/>
        <v>-2.8679555738379214E-2</v>
      </c>
      <c r="K98" s="29">
        <f t="shared" si="28"/>
        <v>-6972</v>
      </c>
      <c r="L98" s="81">
        <f t="shared" si="29"/>
        <v>0.64905370486765834</v>
      </c>
      <c r="M98" s="29">
        <f t="shared" si="30"/>
        <v>92938</v>
      </c>
      <c r="N98" s="75">
        <f t="shared" si="33"/>
        <v>4.3586550205991711E-2</v>
      </c>
    </row>
    <row r="99" spans="2:14" x14ac:dyDescent="0.25">
      <c r="B99" s="272"/>
      <c r="C99" s="278"/>
      <c r="D99" s="4" t="s">
        <v>51</v>
      </c>
      <c r="E99" s="29">
        <v>185319</v>
      </c>
      <c r="F99" s="29">
        <v>127034</v>
      </c>
      <c r="G99" s="29">
        <v>187790</v>
      </c>
      <c r="H99" s="29">
        <v>203344</v>
      </c>
      <c r="I99" s="29">
        <v>209772</v>
      </c>
      <c r="J99" s="81">
        <f t="shared" si="27"/>
        <v>3.1611456448186415E-2</v>
      </c>
      <c r="K99" s="29">
        <f t="shared" si="28"/>
        <v>6428</v>
      </c>
      <c r="L99" s="81">
        <f t="shared" si="29"/>
        <v>0.13195085231411774</v>
      </c>
      <c r="M99" s="29">
        <f t="shared" si="30"/>
        <v>24453</v>
      </c>
      <c r="N99" s="75">
        <f t="shared" si="33"/>
        <v>3.872153158376513E-2</v>
      </c>
    </row>
    <row r="100" spans="2:14" x14ac:dyDescent="0.25">
      <c r="B100" s="272"/>
      <c r="C100" s="278"/>
      <c r="D100" s="4" t="s">
        <v>52</v>
      </c>
      <c r="E100" s="29">
        <v>250989</v>
      </c>
      <c r="F100" s="29">
        <v>111634</v>
      </c>
      <c r="G100" s="29">
        <v>252020</v>
      </c>
      <c r="H100" s="29">
        <v>274006</v>
      </c>
      <c r="I100" s="29">
        <v>287742</v>
      </c>
      <c r="J100" s="31">
        <f t="shared" si="27"/>
        <v>5.0130289117756632E-2</v>
      </c>
      <c r="K100" s="29">
        <f t="shared" si="28"/>
        <v>13736</v>
      </c>
      <c r="L100" s="31">
        <f t="shared" si="29"/>
        <v>0.14643271219057419</v>
      </c>
      <c r="M100" s="29">
        <f t="shared" si="30"/>
        <v>36753</v>
      </c>
      <c r="N100" s="42">
        <f t="shared" si="33"/>
        <v>5.3113909105961456E-2</v>
      </c>
    </row>
    <row r="101" spans="2:14" x14ac:dyDescent="0.25">
      <c r="B101" s="272"/>
      <c r="C101" s="279"/>
      <c r="D101" s="32" t="s">
        <v>53</v>
      </c>
      <c r="E101" s="71">
        <v>120484</v>
      </c>
      <c r="F101" s="71">
        <v>56562</v>
      </c>
      <c r="G101" s="71">
        <v>103473</v>
      </c>
      <c r="H101" s="71">
        <v>118259</v>
      </c>
      <c r="I101" s="71">
        <v>121233</v>
      </c>
      <c r="J101" s="72">
        <f t="shared" si="27"/>
        <v>2.5148191680971488E-2</v>
      </c>
      <c r="K101" s="71">
        <f t="shared" si="28"/>
        <v>2974</v>
      </c>
      <c r="L101" s="72">
        <f t="shared" si="29"/>
        <v>6.2165930745992082E-3</v>
      </c>
      <c r="M101" s="71">
        <f t="shared" si="30"/>
        <v>749</v>
      </c>
      <c r="N101" s="55">
        <f t="shared" si="33"/>
        <v>2.2378236554423843E-2</v>
      </c>
    </row>
    <row r="102" spans="2:14" x14ac:dyDescent="0.25">
      <c r="B102" s="272"/>
      <c r="C102" s="274" t="s">
        <v>21</v>
      </c>
      <c r="D102" s="63" t="s">
        <v>43</v>
      </c>
      <c r="E102" s="64">
        <v>28427477</v>
      </c>
      <c r="F102" s="64">
        <v>9473050</v>
      </c>
      <c r="G102" s="64">
        <v>25825446</v>
      </c>
      <c r="H102" s="64">
        <v>28612657</v>
      </c>
      <c r="I102" s="64">
        <v>30210542</v>
      </c>
      <c r="J102" s="65">
        <f t="shared" si="27"/>
        <v>5.58453903809073E-2</v>
      </c>
      <c r="K102" s="64">
        <f t="shared" si="28"/>
        <v>1597885</v>
      </c>
      <c r="L102" s="65">
        <f t="shared" si="29"/>
        <v>6.2723294086211023E-2</v>
      </c>
      <c r="M102" s="64">
        <f t="shared" si="30"/>
        <v>1783065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11006882</v>
      </c>
      <c r="F103" s="16">
        <v>4006726</v>
      </c>
      <c r="G103" s="16">
        <v>10458907</v>
      </c>
      <c r="H103" s="16">
        <v>11285244</v>
      </c>
      <c r="I103" s="16">
        <v>11574731</v>
      </c>
      <c r="J103" s="18">
        <f t="shared" si="27"/>
        <v>2.5651815769335506E-2</v>
      </c>
      <c r="K103" s="16">
        <f t="shared" si="28"/>
        <v>289487</v>
      </c>
      <c r="L103" s="18">
        <f t="shared" si="29"/>
        <v>5.1590359558683296E-2</v>
      </c>
      <c r="M103" s="16">
        <f t="shared" si="30"/>
        <v>567849</v>
      </c>
      <c r="N103" s="18">
        <f t="shared" si="34"/>
        <v>0.38313549621188525</v>
      </c>
    </row>
    <row r="104" spans="2:14" x14ac:dyDescent="0.25">
      <c r="B104" s="272"/>
      <c r="C104" s="275"/>
      <c r="D104" s="19" t="s">
        <v>45</v>
      </c>
      <c r="E104" s="20">
        <v>8401894</v>
      </c>
      <c r="F104" s="20">
        <v>2126689</v>
      </c>
      <c r="G104" s="20">
        <v>7289014</v>
      </c>
      <c r="H104" s="20">
        <v>8059754</v>
      </c>
      <c r="I104" s="20">
        <v>8362569</v>
      </c>
      <c r="J104" s="68">
        <f t="shared" si="27"/>
        <v>3.7571245971030898E-2</v>
      </c>
      <c r="K104" s="20">
        <f t="shared" si="28"/>
        <v>302815</v>
      </c>
      <c r="L104" s="68">
        <f t="shared" si="29"/>
        <v>-4.680492279478865E-3</v>
      </c>
      <c r="M104" s="20">
        <f t="shared" si="30"/>
        <v>-39325</v>
      </c>
      <c r="N104" s="68">
        <f>I104/$I$102</f>
        <v>0.27680963155179406</v>
      </c>
    </row>
    <row r="105" spans="2:14" x14ac:dyDescent="0.25">
      <c r="B105" s="272"/>
      <c r="C105" s="275"/>
      <c r="D105" s="19" t="s">
        <v>46</v>
      </c>
      <c r="E105" s="20">
        <v>190027</v>
      </c>
      <c r="F105" s="20">
        <v>67472</v>
      </c>
      <c r="G105" s="20">
        <v>133756</v>
      </c>
      <c r="H105" s="20">
        <v>142013</v>
      </c>
      <c r="I105" s="20">
        <v>160183</v>
      </c>
      <c r="J105" s="68">
        <f t="shared" si="27"/>
        <v>0.12794603310964492</v>
      </c>
      <c r="K105" s="20">
        <f t="shared" si="28"/>
        <v>18170</v>
      </c>
      <c r="L105" s="68">
        <f t="shared" si="29"/>
        <v>-0.1570513663847769</v>
      </c>
      <c r="M105" s="20">
        <f t="shared" si="30"/>
        <v>-29844</v>
      </c>
      <c r="N105" s="68">
        <f t="shared" ref="N105:N112" si="35">I105/$I$102</f>
        <v>5.3022219859544389E-3</v>
      </c>
    </row>
    <row r="106" spans="2:14" x14ac:dyDescent="0.25">
      <c r="B106" s="272"/>
      <c r="C106" s="275"/>
      <c r="D106" s="19" t="s">
        <v>47</v>
      </c>
      <c r="E106" s="20">
        <v>704626</v>
      </c>
      <c r="F106" s="20">
        <v>281006</v>
      </c>
      <c r="G106" s="20">
        <v>824915</v>
      </c>
      <c r="H106" s="20">
        <v>892817</v>
      </c>
      <c r="I106" s="20">
        <v>1185602</v>
      </c>
      <c r="J106" s="68">
        <f t="shared" si="27"/>
        <v>0.3279339439101181</v>
      </c>
      <c r="K106" s="20">
        <f t="shared" si="28"/>
        <v>292785</v>
      </c>
      <c r="L106" s="68">
        <f t="shared" si="29"/>
        <v>0.68259757658672826</v>
      </c>
      <c r="M106" s="20">
        <f t="shared" si="30"/>
        <v>480976</v>
      </c>
      <c r="N106" s="68">
        <f t="shared" si="35"/>
        <v>3.9244645130828835E-2</v>
      </c>
    </row>
    <row r="107" spans="2:14" x14ac:dyDescent="0.25">
      <c r="B107" s="272"/>
      <c r="C107" s="275"/>
      <c r="D107" s="19" t="s">
        <v>48</v>
      </c>
      <c r="E107" s="20">
        <v>4567746</v>
      </c>
      <c r="F107" s="20">
        <v>1380163</v>
      </c>
      <c r="G107" s="20">
        <v>3540445</v>
      </c>
      <c r="H107" s="20">
        <v>4226384</v>
      </c>
      <c r="I107" s="20">
        <v>4800011</v>
      </c>
      <c r="J107" s="68">
        <f t="shared" si="27"/>
        <v>0.13572524408572439</v>
      </c>
      <c r="K107" s="20">
        <f t="shared" si="28"/>
        <v>573627</v>
      </c>
      <c r="L107" s="68">
        <f t="shared" si="29"/>
        <v>5.084893074177077E-2</v>
      </c>
      <c r="M107" s="20">
        <f t="shared" si="30"/>
        <v>232265</v>
      </c>
      <c r="N107" s="68">
        <f t="shared" si="35"/>
        <v>0.1588852990456113</v>
      </c>
    </row>
    <row r="108" spans="2:14" x14ac:dyDescent="0.25">
      <c r="B108" s="272"/>
      <c r="C108" s="275"/>
      <c r="D108" s="19" t="s">
        <v>49</v>
      </c>
      <c r="E108" s="20">
        <v>108944</v>
      </c>
      <c r="F108" s="20">
        <v>60016</v>
      </c>
      <c r="G108" s="20">
        <v>112590</v>
      </c>
      <c r="H108" s="20">
        <v>123254</v>
      </c>
      <c r="I108" s="20">
        <v>124009</v>
      </c>
      <c r="J108" s="68">
        <f t="shared" si="27"/>
        <v>6.1255618478912588E-3</v>
      </c>
      <c r="K108" s="20">
        <f t="shared" si="28"/>
        <v>755</v>
      </c>
      <c r="L108" s="68">
        <f t="shared" si="29"/>
        <v>0.1382820531649287</v>
      </c>
      <c r="M108" s="20">
        <f t="shared" si="30"/>
        <v>15065</v>
      </c>
      <c r="N108" s="68">
        <f t="shared" si="35"/>
        <v>4.1048253950558052E-3</v>
      </c>
    </row>
    <row r="109" spans="2:14" x14ac:dyDescent="0.25">
      <c r="B109" s="272"/>
      <c r="C109" s="275"/>
      <c r="D109" s="19" t="s">
        <v>50</v>
      </c>
      <c r="E109" s="20">
        <v>880258</v>
      </c>
      <c r="F109" s="20">
        <v>560773</v>
      </c>
      <c r="G109" s="20">
        <v>1093304</v>
      </c>
      <c r="H109" s="20">
        <v>1210630</v>
      </c>
      <c r="I109" s="20">
        <v>1245782</v>
      </c>
      <c r="J109" s="68">
        <f t="shared" si="27"/>
        <v>2.9036121688707617E-2</v>
      </c>
      <c r="K109" s="20">
        <f t="shared" si="28"/>
        <v>35152</v>
      </c>
      <c r="L109" s="68">
        <f t="shared" si="29"/>
        <v>0.4152464391121693</v>
      </c>
      <c r="M109" s="20">
        <f t="shared" si="30"/>
        <v>365524</v>
      </c>
      <c r="N109" s="68">
        <f t="shared" si="35"/>
        <v>4.1236665002567646E-2</v>
      </c>
    </row>
    <row r="110" spans="2:14" x14ac:dyDescent="0.25">
      <c r="B110" s="272"/>
      <c r="C110" s="275"/>
      <c r="D110" s="19" t="s">
        <v>51</v>
      </c>
      <c r="E110" s="20">
        <v>406844</v>
      </c>
      <c r="F110" s="20">
        <v>263278</v>
      </c>
      <c r="G110" s="20">
        <v>433395</v>
      </c>
      <c r="H110" s="20">
        <v>467345</v>
      </c>
      <c r="I110" s="20">
        <v>475889</v>
      </c>
      <c r="J110" s="68">
        <f t="shared" si="27"/>
        <v>1.8281997239726566E-2</v>
      </c>
      <c r="K110" s="20">
        <f t="shared" si="28"/>
        <v>8544</v>
      </c>
      <c r="L110" s="68">
        <f t="shared" si="29"/>
        <v>0.16970878272753187</v>
      </c>
      <c r="M110" s="20">
        <f t="shared" si="30"/>
        <v>69045</v>
      </c>
      <c r="N110" s="68">
        <f t="shared" si="35"/>
        <v>1.5752415166864601E-2</v>
      </c>
    </row>
    <row r="111" spans="2:14" x14ac:dyDescent="0.25">
      <c r="B111" s="272"/>
      <c r="C111" s="275"/>
      <c r="D111" s="19" t="s">
        <v>52</v>
      </c>
      <c r="E111" s="20">
        <v>1561981</v>
      </c>
      <c r="F111" s="20">
        <v>514282</v>
      </c>
      <c r="G111" s="20">
        <v>1443953</v>
      </c>
      <c r="H111" s="20">
        <v>1563825</v>
      </c>
      <c r="I111" s="20">
        <v>1665600</v>
      </c>
      <c r="J111" s="22">
        <f t="shared" si="27"/>
        <v>6.5080811471871947E-2</v>
      </c>
      <c r="K111" s="20">
        <f t="shared" si="28"/>
        <v>101775</v>
      </c>
      <c r="L111" s="22">
        <f t="shared" si="29"/>
        <v>6.6338194894816294E-2</v>
      </c>
      <c r="M111" s="20">
        <f t="shared" si="30"/>
        <v>103619</v>
      </c>
      <c r="N111" s="22">
        <f t="shared" si="35"/>
        <v>5.513307242220282E-2</v>
      </c>
    </row>
    <row r="112" spans="2:14" x14ac:dyDescent="0.25">
      <c r="B112" s="272"/>
      <c r="C112" s="276"/>
      <c r="D112" s="23" t="s">
        <v>53</v>
      </c>
      <c r="E112" s="69">
        <v>598275</v>
      </c>
      <c r="F112" s="69">
        <v>212645</v>
      </c>
      <c r="G112" s="69">
        <v>495167</v>
      </c>
      <c r="H112" s="69">
        <v>641391</v>
      </c>
      <c r="I112" s="69">
        <v>616166</v>
      </c>
      <c r="J112" s="46">
        <f t="shared" si="27"/>
        <v>-3.9328584280103662E-2</v>
      </c>
      <c r="K112" s="69">
        <f t="shared" si="28"/>
        <v>-25225</v>
      </c>
      <c r="L112" s="46">
        <f t="shared" si="29"/>
        <v>2.9904308219464326E-2</v>
      </c>
      <c r="M112" s="69">
        <f t="shared" si="30"/>
        <v>17891</v>
      </c>
      <c r="N112" s="46">
        <f t="shared" si="35"/>
        <v>2.0395728087235245E-2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7.0346410727851785</v>
      </c>
      <c r="F113" s="73">
        <f t="shared" si="36"/>
        <v>5.6422231182811711</v>
      </c>
      <c r="G113" s="73">
        <f t="shared" si="36"/>
        <v>6.5800281949020381</v>
      </c>
      <c r="H113" s="73">
        <f t="shared" si="36"/>
        <v>6.62202487854191</v>
      </c>
      <c r="I113" s="73">
        <f t="shared" si="36"/>
        <v>6.5844038518834305</v>
      </c>
      <c r="J113" s="65">
        <f t="shared" si="27"/>
        <v>-5.6811968164582893E-3</v>
      </c>
      <c r="K113" s="73">
        <f t="shared" ref="K113:K114" si="37">(I113-H113)</f>
        <v>-3.7621026658479551E-2</v>
      </c>
      <c r="L113" s="65">
        <f t="shared" si="29"/>
        <v>-6.4002870401387635E-2</v>
      </c>
      <c r="M113" s="73">
        <f t="shared" ref="M113:M114" si="38">(I113-E113)</f>
        <v>-0.450237220901748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7.409586857418283</v>
      </c>
      <c r="F114" s="37">
        <f t="shared" si="36"/>
        <v>6.2151292205505735</v>
      </c>
      <c r="G114" s="37">
        <f t="shared" si="36"/>
        <v>7.1764394690526592</v>
      </c>
      <c r="H114" s="37">
        <f t="shared" si="36"/>
        <v>7.177502117905652</v>
      </c>
      <c r="I114" s="37">
        <f t="shared" si="36"/>
        <v>7.133719518433467</v>
      </c>
      <c r="J114" s="80">
        <f t="shared" si="27"/>
        <v>-6.099977227866038E-3</v>
      </c>
      <c r="K114" s="37">
        <f t="shared" si="37"/>
        <v>-4.3782599472184991E-2</v>
      </c>
      <c r="L114" s="80">
        <f t="shared" si="29"/>
        <v>-3.7231136403863774E-2</v>
      </c>
      <c r="M114" s="37">
        <f t="shared" si="38"/>
        <v>-0.27586733898481608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7.7601168188476608</v>
      </c>
      <c r="F115" s="41">
        <f t="shared" si="36"/>
        <v>6.5441215839890203</v>
      </c>
      <c r="G115" s="41">
        <f t="shared" si="36"/>
        <v>7.0956435227188654</v>
      </c>
      <c r="H115" s="41">
        <f>H104/H82</f>
        <v>7.3648104828392853</v>
      </c>
      <c r="I115" s="41">
        <f>I104/I82</f>
        <v>7.2187133402448254</v>
      </c>
      <c r="J115" s="81">
        <f t="shared" si="27"/>
        <v>-1.9837189692101465E-2</v>
      </c>
      <c r="K115" s="41">
        <f>(I115-H115)</f>
        <v>-0.14609714259445994</v>
      </c>
      <c r="L115" s="81">
        <f t="shared" si="29"/>
        <v>-6.9767439233373696E-2</v>
      </c>
      <c r="M115" s="41">
        <f>(I115-E115)</f>
        <v>-0.54140347860283544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5.1541132116412163</v>
      </c>
      <c r="F116" s="41">
        <f t="shared" si="36"/>
        <v>4.5946203609124954</v>
      </c>
      <c r="G116" s="41">
        <f t="shared" si="36"/>
        <v>4.6030697226237178</v>
      </c>
      <c r="H116" s="41">
        <f t="shared" si="36"/>
        <v>3.4379054904618962</v>
      </c>
      <c r="I116" s="41">
        <f t="shared" si="36"/>
        <v>4.4501458535907767</v>
      </c>
      <c r="J116" s="81">
        <f t="shared" si="27"/>
        <v>0.29443519199036561</v>
      </c>
      <c r="K116" s="41">
        <f t="shared" ref="K116:K123" si="40">(I116-H116)</f>
        <v>1.0122403631288805</v>
      </c>
      <c r="L116" s="81">
        <f t="shared" si="29"/>
        <v>-0.13658360403501424</v>
      </c>
      <c r="M116" s="41">
        <f t="shared" ref="M116:M123" si="41">(I116-E116)</f>
        <v>-0.70396735805043953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6.0348235697156563</v>
      </c>
      <c r="F117" s="41">
        <f t="shared" si="36"/>
        <v>5.8735029157870535</v>
      </c>
      <c r="G117" s="41">
        <f t="shared" si="36"/>
        <v>6.2334418945570782</v>
      </c>
      <c r="H117" s="41">
        <f t="shared" si="36"/>
        <v>5.7621171246756937</v>
      </c>
      <c r="I117" s="41">
        <f t="shared" si="36"/>
        <v>5.9146429070301121</v>
      </c>
      <c r="J117" s="81">
        <f t="shared" si="27"/>
        <v>2.6470441168445102E-2</v>
      </c>
      <c r="K117" s="41">
        <f t="shared" si="40"/>
        <v>0.15252578235441838</v>
      </c>
      <c r="L117" s="81">
        <f t="shared" si="29"/>
        <v>-1.9914527955488648E-2</v>
      </c>
      <c r="M117" s="41">
        <f t="shared" si="41"/>
        <v>-0.12018066268554417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6.8895944445785169</v>
      </c>
      <c r="F118" s="41">
        <f t="shared" si="36"/>
        <v>5.2560618466401356</v>
      </c>
      <c r="G118" s="41">
        <f t="shared" si="36"/>
        <v>6.0275923476223801</v>
      </c>
      <c r="H118" s="41">
        <f t="shared" si="36"/>
        <v>6.3150672241032551</v>
      </c>
      <c r="I118" s="41">
        <f t="shared" si="36"/>
        <v>6.2083825907003813</v>
      </c>
      <c r="J118" s="81">
        <f t="shared" si="27"/>
        <v>-1.6893665517238143E-2</v>
      </c>
      <c r="K118" s="41">
        <f t="shared" si="40"/>
        <v>-0.10668463340287371</v>
      </c>
      <c r="L118" s="81">
        <f t="shared" si="29"/>
        <v>-9.8875464928735668E-2</v>
      </c>
      <c r="M118" s="41">
        <f t="shared" si="41"/>
        <v>-0.68121185387813554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2.4703854875283446</v>
      </c>
      <c r="F119" s="41">
        <f t="shared" si="36"/>
        <v>2.4543409806567702</v>
      </c>
      <c r="G119" s="41">
        <f t="shared" si="36"/>
        <v>2.7142547190279886</v>
      </c>
      <c r="H119" s="41">
        <f t="shared" si="36"/>
        <v>2.5356731402238313</v>
      </c>
      <c r="I119" s="41">
        <f t="shared" si="36"/>
        <v>2.6556664382388213</v>
      </c>
      <c r="J119" s="81">
        <f t="shared" si="27"/>
        <v>4.7322068491997271E-2</v>
      </c>
      <c r="K119" s="41">
        <f t="shared" si="40"/>
        <v>0.11999329801499004</v>
      </c>
      <c r="L119" s="81">
        <f t="shared" si="29"/>
        <v>7.5000825436297713E-2</v>
      </c>
      <c r="M119" s="41">
        <f t="shared" si="41"/>
        <v>0.18528095071047668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7.3857061350516844</v>
      </c>
      <c r="F120" s="41">
        <f t="shared" si="36"/>
        <v>6.7419238491409885</v>
      </c>
      <c r="G120" s="41">
        <f t="shared" si="36"/>
        <v>6.5804603235747301</v>
      </c>
      <c r="H120" s="41">
        <f t="shared" si="36"/>
        <v>5.6616735802907927</v>
      </c>
      <c r="I120" s="41">
        <f t="shared" si="36"/>
        <v>6.149975069976847</v>
      </c>
      <c r="J120" s="81">
        <f t="shared" si="27"/>
        <v>8.6246846053773085E-2</v>
      </c>
      <c r="K120" s="41">
        <f t="shared" si="40"/>
        <v>0.48830148968605425</v>
      </c>
      <c r="L120" s="81">
        <f t="shared" si="29"/>
        <v>-0.16731386850205221</v>
      </c>
      <c r="M120" s="41">
        <f t="shared" si="41"/>
        <v>-1.2357310650748374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2.2881213900465109</v>
      </c>
      <c r="F121" s="41">
        <f t="shared" si="36"/>
        <v>2.1349172883554979</v>
      </c>
      <c r="G121" s="41">
        <f t="shared" si="36"/>
        <v>2.4088875302226049</v>
      </c>
      <c r="H121" s="41">
        <f t="shared" si="36"/>
        <v>2.3983013881405078</v>
      </c>
      <c r="I121" s="41">
        <f t="shared" si="36"/>
        <v>2.3657590837007909</v>
      </c>
      <c r="J121" s="81">
        <f t="shared" si="27"/>
        <v>-1.3568896970429623E-2</v>
      </c>
      <c r="K121" s="41">
        <f t="shared" si="40"/>
        <v>-3.254230443971684E-2</v>
      </c>
      <c r="L121" s="81">
        <f t="shared" si="29"/>
        <v>3.3930758215892531E-2</v>
      </c>
      <c r="M121" s="41">
        <f t="shared" si="41"/>
        <v>7.7637693654279971E-2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7.4490364301417813</v>
      </c>
      <c r="F122" s="41">
        <f t="shared" si="36"/>
        <v>5.1058536197927005</v>
      </c>
      <c r="G122" s="41">
        <f t="shared" si="36"/>
        <v>6.7869924278388556</v>
      </c>
      <c r="H122" s="41">
        <f t="shared" si="36"/>
        <v>6.7920041694716495</v>
      </c>
      <c r="I122" s="41">
        <f t="shared" si="36"/>
        <v>6.9067039314637348</v>
      </c>
      <c r="J122" s="31">
        <f t="shared" si="27"/>
        <v>1.6887469313937142E-2</v>
      </c>
      <c r="K122" s="41">
        <f t="shared" si="40"/>
        <v>0.11469976199208531</v>
      </c>
      <c r="L122" s="31">
        <f t="shared" si="29"/>
        <v>-7.2805725111445563E-2</v>
      </c>
      <c r="M122" s="41">
        <f t="shared" si="41"/>
        <v>-0.54233249867804645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5.6721972031287038</v>
      </c>
      <c r="F123" s="77">
        <f t="shared" si="36"/>
        <v>4.0488385376999236</v>
      </c>
      <c r="G123" s="77">
        <f t="shared" si="36"/>
        <v>5.434527794545355</v>
      </c>
      <c r="H123" s="77">
        <f t="shared" si="36"/>
        <v>6.343559920481856</v>
      </c>
      <c r="I123" s="77">
        <f t="shared" si="36"/>
        <v>5.811351718414004</v>
      </c>
      <c r="J123" s="72">
        <f t="shared" si="27"/>
        <v>-8.3897402836769497E-2</v>
      </c>
      <c r="K123" s="77">
        <f t="shared" si="40"/>
        <v>-0.53220820206785202</v>
      </c>
      <c r="L123" s="72">
        <f t="shared" si="29"/>
        <v>2.4532735781567006E-2</v>
      </c>
      <c r="M123" s="77">
        <f t="shared" si="41"/>
        <v>0.13915451528530021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0.70882558445649646</v>
      </c>
      <c r="F124" s="65">
        <v>0.41195685299849777</v>
      </c>
      <c r="G124" s="65">
        <v>0.68946690565281554</v>
      </c>
      <c r="H124" s="65">
        <v>0.75124292772170309</v>
      </c>
      <c r="I124" s="65">
        <v>0.77852532219636894</v>
      </c>
      <c r="J124" s="65">
        <f t="shared" si="27"/>
        <v>3.6316341183277867E-2</v>
      </c>
      <c r="K124" s="73">
        <f t="shared" ref="K124:K125" si="42">(I124-H124)*100</f>
        <v>2.728239447466585</v>
      </c>
      <c r="L124" s="65">
        <f t="shared" si="29"/>
        <v>9.8331295128569529E-2</v>
      </c>
      <c r="M124" s="73">
        <f t="shared" ref="M124:M125" si="43">(I124-E124)*100</f>
        <v>6.969973773987248</v>
      </c>
      <c r="N124" s="65"/>
    </row>
    <row r="125" spans="2:14" x14ac:dyDescent="0.25">
      <c r="B125" s="272"/>
      <c r="C125" s="281"/>
      <c r="D125" s="15" t="s">
        <v>44</v>
      </c>
      <c r="E125" s="18">
        <v>0.77814131175091517</v>
      </c>
      <c r="F125" s="18">
        <v>0.48271672806756616</v>
      </c>
      <c r="G125" s="18">
        <v>0.78140134695992647</v>
      </c>
      <c r="H125" s="18">
        <v>0.81116098886616661</v>
      </c>
      <c r="I125" s="18">
        <v>0.8174734616875361</v>
      </c>
      <c r="J125" s="18">
        <f t="shared" si="27"/>
        <v>7.782022197829086E-3</v>
      </c>
      <c r="K125" s="44">
        <f t="shared" si="42"/>
        <v>0.63124728213694858</v>
      </c>
      <c r="L125" s="18">
        <f t="shared" si="29"/>
        <v>5.0546281687729344E-2</v>
      </c>
      <c r="M125" s="44">
        <f t="shared" si="43"/>
        <v>3.933214993662093</v>
      </c>
      <c r="N125" s="18"/>
    </row>
    <row r="126" spans="2:14" x14ac:dyDescent="0.25">
      <c r="B126" s="272"/>
      <c r="C126" s="281"/>
      <c r="D126" s="19" t="s">
        <v>45</v>
      </c>
      <c r="E126" s="68">
        <v>0.67249976727948801</v>
      </c>
      <c r="F126" s="68">
        <v>0.32163418901244623</v>
      </c>
      <c r="G126" s="68">
        <v>0.62991776084672402</v>
      </c>
      <c r="H126" s="68">
        <v>0.70830508668213976</v>
      </c>
      <c r="I126" s="68">
        <v>0.72581109642962038</v>
      </c>
      <c r="J126" s="68">
        <f t="shared" si="27"/>
        <v>2.4715352291881265E-2</v>
      </c>
      <c r="K126" s="45">
        <f>(I126-H126)*100</f>
        <v>1.7506009747480622</v>
      </c>
      <c r="L126" s="68">
        <f t="shared" si="29"/>
        <v>7.9273379328882898E-2</v>
      </c>
      <c r="M126" s="45">
        <f>(I126-E126)*100</f>
        <v>5.3311329150132369</v>
      </c>
      <c r="N126" s="68"/>
    </row>
    <row r="127" spans="2:14" x14ac:dyDescent="0.25">
      <c r="B127" s="272"/>
      <c r="C127" s="281"/>
      <c r="D127" s="19" t="s">
        <v>46</v>
      </c>
      <c r="E127" s="68">
        <v>0.55464846121514966</v>
      </c>
      <c r="F127" s="68">
        <v>0.34514650515632672</v>
      </c>
      <c r="G127" s="68">
        <v>0.51965873065207935</v>
      </c>
      <c r="H127" s="68">
        <v>0.52090203169875549</v>
      </c>
      <c r="I127" s="68">
        <v>0.58501515649538005</v>
      </c>
      <c r="J127" s="68">
        <f t="shared" si="27"/>
        <v>0.12308096512417133</v>
      </c>
      <c r="K127" s="45">
        <f t="shared" ref="K127:K134" si="44">(I127-H127)*100</f>
        <v>6.4113124796624561</v>
      </c>
      <c r="L127" s="68">
        <f t="shared" si="29"/>
        <v>5.4749444745058273E-2</v>
      </c>
      <c r="M127" s="45">
        <f t="shared" ref="M127:M134" si="45">(I127-E127)*100</f>
        <v>3.0366695280230394</v>
      </c>
      <c r="N127" s="68"/>
    </row>
    <row r="128" spans="2:14" x14ac:dyDescent="0.25">
      <c r="B128" s="272"/>
      <c r="C128" s="281"/>
      <c r="D128" s="19" t="s">
        <v>47</v>
      </c>
      <c r="E128" s="68">
        <v>0.5694959912065175</v>
      </c>
      <c r="F128" s="68">
        <v>0.23674428792882657</v>
      </c>
      <c r="G128" s="68">
        <v>0.59481284178222849</v>
      </c>
      <c r="H128" s="68">
        <v>0.66916574728081646</v>
      </c>
      <c r="I128" s="68">
        <v>0.88582076505018592</v>
      </c>
      <c r="J128" s="68">
        <f t="shared" si="27"/>
        <v>0.3237688400067642</v>
      </c>
      <c r="K128" s="45">
        <f t="shared" si="44"/>
        <v>21.665501776936946</v>
      </c>
      <c r="L128" s="68">
        <f t="shared" si="29"/>
        <v>0.55544688413611487</v>
      </c>
      <c r="M128" s="45">
        <f t="shared" si="45"/>
        <v>31.63247738436684</v>
      </c>
      <c r="N128" s="68"/>
    </row>
    <row r="129" spans="2:14" x14ac:dyDescent="0.25">
      <c r="B129" s="272"/>
      <c r="C129" s="281"/>
      <c r="D129" s="19" t="s">
        <v>48</v>
      </c>
      <c r="E129" s="68">
        <v>0.70468418889548501</v>
      </c>
      <c r="F129" s="68">
        <v>0.45927662491514371</v>
      </c>
      <c r="G129" s="68">
        <v>0.63564538533671411</v>
      </c>
      <c r="H129" s="68">
        <v>0.72544465923162038</v>
      </c>
      <c r="I129" s="68">
        <v>0.78513812183614595</v>
      </c>
      <c r="J129" s="68">
        <f t="shared" si="27"/>
        <v>8.2285342989156351E-2</v>
      </c>
      <c r="K129" s="45">
        <f t="shared" si="44"/>
        <v>5.9693462604525571</v>
      </c>
      <c r="L129" s="68">
        <f t="shared" si="29"/>
        <v>0.1141701973855318</v>
      </c>
      <c r="M129" s="45">
        <f t="shared" si="45"/>
        <v>8.0453932940660948</v>
      </c>
      <c r="N129" s="68"/>
    </row>
    <row r="130" spans="2:14" x14ac:dyDescent="0.25">
      <c r="B130" s="272"/>
      <c r="C130" s="281"/>
      <c r="D130" s="19" t="s">
        <v>49</v>
      </c>
      <c r="E130" s="68">
        <v>0.51184905376707823</v>
      </c>
      <c r="F130" s="68">
        <v>0.38452075858534085</v>
      </c>
      <c r="G130" s="68">
        <v>0.5682575252861729</v>
      </c>
      <c r="H130" s="68">
        <v>0.61293867828352899</v>
      </c>
      <c r="I130" s="68">
        <v>0.60414098847830855</v>
      </c>
      <c r="J130" s="68">
        <f t="shared" si="27"/>
        <v>-1.435329522662443E-2</v>
      </c>
      <c r="K130" s="45">
        <f t="shared" si="44"/>
        <v>-0.87976898052204433</v>
      </c>
      <c r="L130" s="68">
        <f t="shared" si="29"/>
        <v>0.1803108436598353</v>
      </c>
      <c r="M130" s="45">
        <f t="shared" si="45"/>
        <v>9.2291934711230326</v>
      </c>
      <c r="N130" s="68"/>
    </row>
    <row r="131" spans="2:14" x14ac:dyDescent="0.25">
      <c r="B131" s="272"/>
      <c r="C131" s="281"/>
      <c r="D131" s="19" t="s">
        <v>50</v>
      </c>
      <c r="E131" s="68">
        <v>0.70264147690264245</v>
      </c>
      <c r="F131" s="68">
        <v>0.69156187297981575</v>
      </c>
      <c r="G131" s="68">
        <v>0.81001561791526022</v>
      </c>
      <c r="H131" s="68">
        <v>0.8317074243127901</v>
      </c>
      <c r="I131" s="68">
        <v>0.85147616167208329</v>
      </c>
      <c r="J131" s="68">
        <f t="shared" si="27"/>
        <v>2.3768860035880301E-2</v>
      </c>
      <c r="K131" s="45">
        <f t="shared" si="44"/>
        <v>1.9768737359293187</v>
      </c>
      <c r="L131" s="68">
        <f t="shared" si="29"/>
        <v>0.21182166106323286</v>
      </c>
      <c r="M131" s="45">
        <f t="shared" si="45"/>
        <v>14.883468476944085</v>
      </c>
      <c r="N131" s="68"/>
    </row>
    <row r="132" spans="2:14" x14ac:dyDescent="0.25">
      <c r="B132" s="272"/>
      <c r="C132" s="281"/>
      <c r="D132" s="19" t="s">
        <v>51</v>
      </c>
      <c r="E132" s="68">
        <v>0.49843856624975347</v>
      </c>
      <c r="F132" s="68">
        <v>0.38850931585362614</v>
      </c>
      <c r="G132" s="68">
        <v>0.53783303156920248</v>
      </c>
      <c r="H132" s="68">
        <v>0.55364561799642942</v>
      </c>
      <c r="I132" s="68">
        <v>0.57333606414187355</v>
      </c>
      <c r="J132" s="68">
        <f t="shared" si="27"/>
        <v>3.5565071781298085E-2</v>
      </c>
      <c r="K132" s="45">
        <f t="shared" si="44"/>
        <v>1.9690446145444129</v>
      </c>
      <c r="L132" s="68">
        <f t="shared" si="29"/>
        <v>0.15026425113058184</v>
      </c>
      <c r="M132" s="45">
        <f t="shared" si="45"/>
        <v>7.4897497892120075</v>
      </c>
      <c r="N132" s="68"/>
    </row>
    <row r="133" spans="2:14" x14ac:dyDescent="0.25">
      <c r="B133" s="272"/>
      <c r="C133" s="281"/>
      <c r="D133" s="19" t="s">
        <v>52</v>
      </c>
      <c r="E133" s="68">
        <v>0.74573227790084795</v>
      </c>
      <c r="F133" s="68">
        <v>0.42269220716670419</v>
      </c>
      <c r="G133" s="68">
        <v>0.74066951727703789</v>
      </c>
      <c r="H133" s="68">
        <v>0.81090141467315047</v>
      </c>
      <c r="I133" s="68">
        <v>0.85128349283825056</v>
      </c>
      <c r="J133" s="68">
        <f t="shared" si="27"/>
        <v>4.9798998293000718E-2</v>
      </c>
      <c r="K133" s="45">
        <f t="shared" si="44"/>
        <v>4.0382078165100088</v>
      </c>
      <c r="L133" s="68">
        <f t="shared" si="29"/>
        <v>0.14154035981185809</v>
      </c>
      <c r="M133" s="45">
        <f t="shared" si="45"/>
        <v>10.555121493740261</v>
      </c>
      <c r="N133" s="22"/>
    </row>
    <row r="134" spans="2:14" x14ac:dyDescent="0.25">
      <c r="B134" s="272"/>
      <c r="C134" s="282"/>
      <c r="D134" s="23" t="s">
        <v>53</v>
      </c>
      <c r="E134" s="68">
        <v>0.58190711662361105</v>
      </c>
      <c r="F134" s="68">
        <v>0.25499631856522376</v>
      </c>
      <c r="G134" s="68">
        <v>0.50339652641381305</v>
      </c>
      <c r="H134" s="68">
        <v>0.68699510934879149</v>
      </c>
      <c r="I134" s="68">
        <v>0.65326560709238357</v>
      </c>
      <c r="J134" s="68">
        <f t="shared" si="27"/>
        <v>-4.9097150470809647E-2</v>
      </c>
      <c r="K134" s="45">
        <f t="shared" si="44"/>
        <v>-3.3729502256407917</v>
      </c>
      <c r="L134" s="68">
        <f t="shared" si="29"/>
        <v>0.12262866088116353</v>
      </c>
      <c r="M134" s="45">
        <f t="shared" si="45"/>
        <v>7.1358490468772517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131930.6</v>
      </c>
      <c r="F135" s="64">
        <v>113857</v>
      </c>
      <c r="G135" s="64">
        <v>124421</v>
      </c>
      <c r="H135" s="64">
        <v>378069</v>
      </c>
      <c r="I135" s="64">
        <v>385509</v>
      </c>
      <c r="J135" s="65">
        <f t="shared" si="27"/>
        <v>1.9678947493711574E-2</v>
      </c>
      <c r="K135" s="64">
        <f t="shared" ref="K135:K136" si="46">I135-H135</f>
        <v>7440</v>
      </c>
      <c r="L135" s="65">
        <f t="shared" si="29"/>
        <v>1.9220590219403229</v>
      </c>
      <c r="M135" s="64">
        <f t="shared" ref="M135:M136" si="47">I135-E135</f>
        <v>253578.4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46529.2</v>
      </c>
      <c r="F136" s="27">
        <v>27201.9</v>
      </c>
      <c r="G136" s="27">
        <v>44026</v>
      </c>
      <c r="H136" s="27">
        <v>45768.3</v>
      </c>
      <c r="I136" s="27">
        <v>46422.1</v>
      </c>
      <c r="J136" s="36">
        <f t="shared" si="27"/>
        <v>1.4284996383959969E-2</v>
      </c>
      <c r="K136" s="27">
        <f t="shared" si="46"/>
        <v>653.79999999999563</v>
      </c>
      <c r="L136" s="36">
        <f t="shared" si="29"/>
        <v>-2.3017803873696119E-3</v>
      </c>
      <c r="M136" s="27">
        <f t="shared" si="47"/>
        <v>-107.09999999999854</v>
      </c>
      <c r="N136" s="38">
        <f t="shared" ref="N136:N145" si="48">I136/$I$135</f>
        <v>0.12041768155866658</v>
      </c>
    </row>
    <row r="137" spans="2:14" x14ac:dyDescent="0.25">
      <c r="B137" s="272"/>
      <c r="C137" s="278"/>
      <c r="D137" s="4" t="s">
        <v>45</v>
      </c>
      <c r="E137" s="29">
        <v>41101.4</v>
      </c>
      <c r="F137" s="29">
        <v>21685.3</v>
      </c>
      <c r="G137" s="29">
        <v>38045.300000000003</v>
      </c>
      <c r="H137" s="29">
        <v>37429.300000000003</v>
      </c>
      <c r="I137" s="29">
        <v>37776.199999999997</v>
      </c>
      <c r="J137" s="74">
        <f>I137/H137-1</f>
        <v>9.268140200324293E-3</v>
      </c>
      <c r="K137" s="29">
        <f>I137-H137</f>
        <v>346.89999999999418</v>
      </c>
      <c r="L137" s="74">
        <f>I137/E137-1</f>
        <v>-8.0902353691115203E-2</v>
      </c>
      <c r="M137" s="29">
        <f>I137-E137</f>
        <v>-3325.2000000000044</v>
      </c>
      <c r="N137" s="75">
        <f t="shared" si="48"/>
        <v>9.799044899081473E-2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642</v>
      </c>
      <c r="G138" s="29">
        <v>846.4</v>
      </c>
      <c r="H138" s="29">
        <v>897.1</v>
      </c>
      <c r="I138" s="29">
        <v>897.5</v>
      </c>
      <c r="J138" s="74">
        <f t="shared" ref="J138:J145" si="49">I138/H138-1</f>
        <v>4.4588117266752825E-4</v>
      </c>
      <c r="K138" s="29">
        <f t="shared" ref="K138:K145" si="50">I138-H138</f>
        <v>0.39999999999997726</v>
      </c>
      <c r="L138" s="74">
        <f t="shared" ref="L138:L145" si="51">I138/E138-1</f>
        <v>-0.20363797692990238</v>
      </c>
      <c r="M138" s="29">
        <f t="shared" ref="M138:M145" si="52">I138-E138</f>
        <v>-229.5</v>
      </c>
      <c r="N138" s="75">
        <f t="shared" si="48"/>
        <v>2.3280909135714083E-3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3901.6</v>
      </c>
      <c r="G139" s="29">
        <v>4562</v>
      </c>
      <c r="H139" s="29">
        <v>4390.3999999999996</v>
      </c>
      <c r="I139" s="29">
        <v>4388.6000000000004</v>
      </c>
      <c r="J139" s="74">
        <f t="shared" si="49"/>
        <v>-4.0998542274039984E-4</v>
      </c>
      <c r="K139" s="29">
        <f t="shared" si="50"/>
        <v>-1.7999999999992724</v>
      </c>
      <c r="L139" s="74">
        <f t="shared" si="51"/>
        <v>7.8280098280098409E-2</v>
      </c>
      <c r="M139" s="29">
        <f t="shared" si="52"/>
        <v>318.60000000000036</v>
      </c>
      <c r="N139" s="75">
        <f t="shared" si="48"/>
        <v>1.1383910622060706E-2</v>
      </c>
    </row>
    <row r="140" spans="2:14" x14ac:dyDescent="0.25">
      <c r="B140" s="272"/>
      <c r="C140" s="278"/>
      <c r="D140" s="4" t="s">
        <v>48</v>
      </c>
      <c r="E140" s="29">
        <v>21323.7</v>
      </c>
      <c r="F140" s="29">
        <v>9845.4</v>
      </c>
      <c r="G140" s="29">
        <v>18323</v>
      </c>
      <c r="H140" s="29">
        <v>19164.400000000001</v>
      </c>
      <c r="I140" s="29">
        <v>20043.8</v>
      </c>
      <c r="J140" s="74">
        <f t="shared" si="49"/>
        <v>4.5887165786562489E-2</v>
      </c>
      <c r="K140" s="29">
        <f t="shared" si="50"/>
        <v>879.39999999999782</v>
      </c>
      <c r="L140" s="74">
        <f t="shared" si="51"/>
        <v>-6.002241637239325E-2</v>
      </c>
      <c r="M140" s="29">
        <f t="shared" si="52"/>
        <v>-1279.9000000000015</v>
      </c>
      <c r="N140" s="75">
        <f t="shared" si="48"/>
        <v>5.199307927960177E-2</v>
      </c>
    </row>
    <row r="141" spans="2:14" x14ac:dyDescent="0.25">
      <c r="B141" s="272"/>
      <c r="C141" s="278"/>
      <c r="D141" s="4" t="s">
        <v>49</v>
      </c>
      <c r="E141" s="29">
        <v>700.4</v>
      </c>
      <c r="F141" s="29">
        <v>513</v>
      </c>
      <c r="G141" s="29">
        <v>651.6</v>
      </c>
      <c r="H141" s="29">
        <v>661.5</v>
      </c>
      <c r="I141" s="29">
        <v>673</v>
      </c>
      <c r="J141" s="74">
        <f t="shared" si="49"/>
        <v>1.7384731670445852E-2</v>
      </c>
      <c r="K141" s="29">
        <f t="shared" si="50"/>
        <v>11.5</v>
      </c>
      <c r="L141" s="74">
        <f t="shared" si="51"/>
        <v>-3.9120502569960025E-2</v>
      </c>
      <c r="M141" s="29">
        <f t="shared" si="52"/>
        <v>-27.399999999999977</v>
      </c>
      <c r="N141" s="75">
        <f t="shared" si="48"/>
        <v>1.745743938533212E-3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2655.5</v>
      </c>
      <c r="G142" s="29">
        <v>4438</v>
      </c>
      <c r="H142" s="29">
        <v>4788.2</v>
      </c>
      <c r="I142" s="29">
        <v>4797</v>
      </c>
      <c r="J142" s="74">
        <f t="shared" si="49"/>
        <v>1.8378513846539768E-3</v>
      </c>
      <c r="K142" s="29">
        <f t="shared" si="50"/>
        <v>8.8000000000001819</v>
      </c>
      <c r="L142" s="74">
        <f t="shared" si="51"/>
        <v>0.16403785488959</v>
      </c>
      <c r="M142" s="29">
        <f t="shared" si="52"/>
        <v>676</v>
      </c>
      <c r="N142" s="75">
        <f t="shared" si="48"/>
        <v>1.2443289261729298E-2</v>
      </c>
    </row>
    <row r="143" spans="2:14" x14ac:dyDescent="0.25">
      <c r="B143" s="272"/>
      <c r="C143" s="278"/>
      <c r="D143" s="4" t="s">
        <v>51</v>
      </c>
      <c r="E143" s="29">
        <v>2685.9</v>
      </c>
      <c r="F143" s="29">
        <v>2225.4</v>
      </c>
      <c r="G143" s="29">
        <v>2649.9</v>
      </c>
      <c r="H143" s="29">
        <v>2777.3</v>
      </c>
      <c r="I143" s="29">
        <v>2721.4</v>
      </c>
      <c r="J143" s="74">
        <f t="shared" si="49"/>
        <v>-2.0127461923450829E-2</v>
      </c>
      <c r="K143" s="29">
        <f t="shared" si="50"/>
        <v>-55.900000000000091</v>
      </c>
      <c r="L143" s="74">
        <f t="shared" si="51"/>
        <v>1.3217171153058649E-2</v>
      </c>
      <c r="M143" s="29">
        <f t="shared" si="52"/>
        <v>35.5</v>
      </c>
      <c r="N143" s="75">
        <f t="shared" si="48"/>
        <v>7.0592385651178056E-3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3988.6</v>
      </c>
      <c r="G144" s="29">
        <v>6412.9</v>
      </c>
      <c r="H144" s="29">
        <v>6343.6</v>
      </c>
      <c r="I144" s="29">
        <v>6415</v>
      </c>
      <c r="J144" s="40">
        <f t="shared" si="49"/>
        <v>1.1255438552241648E-2</v>
      </c>
      <c r="K144" s="29">
        <f t="shared" si="50"/>
        <v>71.399999999999636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1.6640337839064719E-2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2741.8</v>
      </c>
      <c r="G145" s="71">
        <v>3238</v>
      </c>
      <c r="H145" s="71">
        <v>3071.1</v>
      </c>
      <c r="I145" s="71">
        <v>3092.7</v>
      </c>
      <c r="J145" s="61">
        <f t="shared" si="49"/>
        <v>7.0333105401974017E-3</v>
      </c>
      <c r="K145" s="71">
        <f t="shared" si="50"/>
        <v>21.599999999999909</v>
      </c>
      <c r="L145" s="61">
        <f t="shared" si="51"/>
        <v>-8.5541099940863452E-2</v>
      </c>
      <c r="M145" s="71">
        <f t="shared" si="52"/>
        <v>-289.30000000000018</v>
      </c>
      <c r="N145" s="55">
        <f t="shared" si="48"/>
        <v>8.022380800448238E-3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BB1CA-7EF2-4E1E-AEFF-0F9376E412C1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238</v>
      </c>
      <c r="E1" t="s">
        <v>238</v>
      </c>
      <c r="G1" t="s">
        <v>238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8.1980357294047916</v>
      </c>
      <c r="D9" s="185">
        <v>0.33377292278261983</v>
      </c>
      <c r="E9" s="184">
        <v>7.1146653880402768</v>
      </c>
      <c r="F9" s="185">
        <f t="shared" ref="F9:J21" si="0">IFERROR(E9-C9,"-")</f>
        <v>-1.0833703413645148</v>
      </c>
      <c r="G9" s="184">
        <v>7.4604200323101777</v>
      </c>
      <c r="H9" s="185">
        <f t="shared" si="0"/>
        <v>0.34575464426990088</v>
      </c>
      <c r="I9" s="184">
        <v>8.2772790055248624</v>
      </c>
      <c r="J9" s="185">
        <f t="shared" si="0"/>
        <v>0.8168589732146847</v>
      </c>
      <c r="K9" s="184">
        <v>6.3244211334271458</v>
      </c>
      <c r="L9" s="185">
        <f t="shared" ref="L9:L21" si="1">IFERROR(K9-I9,"-")</f>
        <v>-1.9528578720977166</v>
      </c>
      <c r="M9" s="184">
        <v>6.6747736243324818</v>
      </c>
      <c r="N9" s="185">
        <f t="shared" ref="N9:N14" si="2">IFERROR(M9-K9,"-")</f>
        <v>0.35035249090533593</v>
      </c>
      <c r="O9" s="185">
        <f t="shared" ref="O9:O14" si="3">IFERROR(M9-C9,"-")</f>
        <v>-1.5232621050723099</v>
      </c>
    </row>
    <row r="10" spans="1:16" x14ac:dyDescent="0.25">
      <c r="A10" s="1" t="s">
        <v>72</v>
      </c>
      <c r="B10" s="114" t="s">
        <v>73</v>
      </c>
      <c r="C10" s="184">
        <v>7.5224252491694354</v>
      </c>
      <c r="D10" s="185">
        <v>-0.64283231206128022</v>
      </c>
      <c r="E10" s="184">
        <v>6.3956718346253227</v>
      </c>
      <c r="F10" s="185">
        <f t="shared" si="0"/>
        <v>-1.1267534145441127</v>
      </c>
      <c r="G10" s="184">
        <v>5.006753246753247</v>
      </c>
      <c r="H10" s="185">
        <f t="shared" si="0"/>
        <v>-1.3889185878720758</v>
      </c>
      <c r="I10" s="184">
        <v>6.8945538818076475</v>
      </c>
      <c r="J10" s="185">
        <f t="shared" si="0"/>
        <v>1.8878006350544005</v>
      </c>
      <c r="K10" s="184">
        <v>5.2671606864274567</v>
      </c>
      <c r="L10" s="185">
        <f t="shared" si="1"/>
        <v>-1.6273931953801908</v>
      </c>
      <c r="M10" s="184">
        <v>6.3012135381874863</v>
      </c>
      <c r="N10" s="185">
        <f t="shared" si="2"/>
        <v>1.0340528517600296</v>
      </c>
      <c r="O10" s="185">
        <f>IFERROR(M10-C10,"-")</f>
        <v>-1.2212117109819491</v>
      </c>
    </row>
    <row r="11" spans="1:16" x14ac:dyDescent="0.25">
      <c r="A11" s="1" t="s">
        <v>74</v>
      </c>
      <c r="B11" s="114" t="s">
        <v>75</v>
      </c>
      <c r="C11" s="184">
        <v>7.5858049995981034</v>
      </c>
      <c r="D11" s="185">
        <v>0.48209604613720103</v>
      </c>
      <c r="E11" s="184">
        <v>7.718549747048904</v>
      </c>
      <c r="F11" s="185">
        <f t="shared" si="0"/>
        <v>0.13274474745080056</v>
      </c>
      <c r="G11" s="184">
        <v>8.4855660071359065</v>
      </c>
      <c r="H11" s="185">
        <f t="shared" si="0"/>
        <v>0.76701626008700252</v>
      </c>
      <c r="I11" s="184">
        <v>5.4817210771776743</v>
      </c>
      <c r="J11" s="185">
        <f t="shared" si="0"/>
        <v>-3.0038449299582322</v>
      </c>
      <c r="K11" s="184">
        <v>5.0417615088028986</v>
      </c>
      <c r="L11" s="185">
        <f t="shared" si="1"/>
        <v>-0.43995956837477568</v>
      </c>
      <c r="M11" s="184">
        <v>5.7840758920143474</v>
      </c>
      <c r="N11" s="185">
        <f t="shared" si="2"/>
        <v>0.74231438321144871</v>
      </c>
      <c r="O11" s="185">
        <f t="shared" si="3"/>
        <v>-1.801729107583756</v>
      </c>
    </row>
    <row r="12" spans="1:16" x14ac:dyDescent="0.25">
      <c r="A12" s="1" t="s">
        <v>76</v>
      </c>
      <c r="B12" s="114" t="s">
        <v>77</v>
      </c>
      <c r="C12" s="184">
        <v>6.7804474623487421</v>
      </c>
      <c r="D12" s="185">
        <v>-0.6872988264501787</v>
      </c>
      <c r="E12" s="184" t="s">
        <v>238</v>
      </c>
      <c r="F12" s="185" t="str">
        <f t="shared" si="0"/>
        <v>-</v>
      </c>
      <c r="G12" s="184">
        <v>5.9472250595846106</v>
      </c>
      <c r="H12" s="185" t="str">
        <f t="shared" si="0"/>
        <v>-</v>
      </c>
      <c r="I12" s="184">
        <v>6.9211831710453797</v>
      </c>
      <c r="J12" s="185">
        <f t="shared" si="0"/>
        <v>0.97395811146076916</v>
      </c>
      <c r="K12" s="184">
        <v>4.6508063289213446</v>
      </c>
      <c r="L12" s="185">
        <f t="shared" si="1"/>
        <v>-2.2703768421240351</v>
      </c>
      <c r="M12" s="184">
        <v>5.5245845552297164</v>
      </c>
      <c r="N12" s="185">
        <f t="shared" si="2"/>
        <v>0.87377822630837176</v>
      </c>
      <c r="O12" s="185">
        <f t="shared" si="3"/>
        <v>-1.2558629071190257</v>
      </c>
    </row>
    <row r="13" spans="1:16" x14ac:dyDescent="0.25">
      <c r="A13" s="1" t="s">
        <v>78</v>
      </c>
      <c r="B13" s="114" t="s">
        <v>79</v>
      </c>
      <c r="C13" s="184">
        <v>6.7782363599758408</v>
      </c>
      <c r="D13" s="185">
        <v>-0.83182902540161141</v>
      </c>
      <c r="E13" s="184" t="s">
        <v>238</v>
      </c>
      <c r="F13" s="185" t="str">
        <f t="shared" si="0"/>
        <v>-</v>
      </c>
      <c r="G13" s="184">
        <v>6.53139286802804</v>
      </c>
      <c r="H13" s="185" t="str">
        <f t="shared" si="0"/>
        <v>-</v>
      </c>
      <c r="I13" s="184">
        <v>6.5240453946955919</v>
      </c>
      <c r="J13" s="185">
        <f t="shared" si="0"/>
        <v>-7.3474733324481178E-3</v>
      </c>
      <c r="K13" s="184">
        <v>5.3784671885570701</v>
      </c>
      <c r="L13" s="185">
        <f t="shared" si="1"/>
        <v>-1.1455782061385218</v>
      </c>
      <c r="M13" s="184">
        <v>5.433939673037071</v>
      </c>
      <c r="N13" s="185">
        <f t="shared" si="2"/>
        <v>5.5472484480000972E-2</v>
      </c>
      <c r="O13" s="185">
        <f t="shared" si="3"/>
        <v>-1.3442966869387698</v>
      </c>
    </row>
    <row r="14" spans="1:16" x14ac:dyDescent="0.25">
      <c r="A14" s="1" t="s">
        <v>80</v>
      </c>
      <c r="B14" s="114" t="s">
        <v>81</v>
      </c>
      <c r="C14" s="184">
        <v>6.9462477278628931</v>
      </c>
      <c r="D14" s="185">
        <v>-0.19944310661043119</v>
      </c>
      <c r="E14" s="184" t="s">
        <v>238</v>
      </c>
      <c r="F14" s="185" t="str">
        <f t="shared" si="0"/>
        <v>-</v>
      </c>
      <c r="G14" s="184">
        <v>5.0942153942624238</v>
      </c>
      <c r="H14" s="185" t="str">
        <f t="shared" si="0"/>
        <v>-</v>
      </c>
      <c r="I14" s="184">
        <v>6.8413200058797585</v>
      </c>
      <c r="J14" s="185">
        <f t="shared" si="0"/>
        <v>1.7471046116173348</v>
      </c>
      <c r="K14" s="184">
        <v>5.8025523826763816</v>
      </c>
      <c r="L14" s="185">
        <f t="shared" si="1"/>
        <v>-1.0387676232033769</v>
      </c>
      <c r="M14" s="184">
        <v>6.334820749454896</v>
      </c>
      <c r="N14" s="185">
        <f t="shared" si="2"/>
        <v>0.53226836677851441</v>
      </c>
      <c r="O14" s="185">
        <f t="shared" si="3"/>
        <v>-0.61142697840799709</v>
      </c>
    </row>
    <row r="15" spans="1:16" x14ac:dyDescent="0.25">
      <c r="A15" s="1" t="s">
        <v>82</v>
      </c>
      <c r="B15" s="114" t="s">
        <v>83</v>
      </c>
      <c r="C15" s="184">
        <v>7.280534500273502</v>
      </c>
      <c r="D15" s="185">
        <v>0.65648974044817443</v>
      </c>
      <c r="E15" s="184" t="s">
        <v>238</v>
      </c>
      <c r="F15" s="185" t="str">
        <f t="shared" si="0"/>
        <v>-</v>
      </c>
      <c r="G15" s="184">
        <v>7.1026458997935826</v>
      </c>
      <c r="H15" s="185" t="str">
        <f t="shared" si="0"/>
        <v>-</v>
      </c>
      <c r="I15" s="184">
        <v>6.4427972929423136</v>
      </c>
      <c r="J15" s="185">
        <f t="shared" si="0"/>
        <v>-0.659848606851269</v>
      </c>
      <c r="K15" s="184">
        <v>5.7923947029611922</v>
      </c>
      <c r="L15" s="185">
        <f t="shared" si="1"/>
        <v>-0.65040258998112144</v>
      </c>
      <c r="M15" s="184">
        <v>6.7274272669872266</v>
      </c>
      <c r="N15" s="185">
        <f>IFERROR(M15-K15,"-")</f>
        <v>0.93503256402603441</v>
      </c>
      <c r="O15" s="185">
        <f>IFERROR(M15-C15,"-")</f>
        <v>-0.55310723328627542</v>
      </c>
    </row>
    <row r="16" spans="1:16" x14ac:dyDescent="0.25">
      <c r="A16" s="1" t="s">
        <v>84</v>
      </c>
      <c r="B16" s="114" t="s">
        <v>85</v>
      </c>
      <c r="C16" s="184">
        <v>7.7260224130403143</v>
      </c>
      <c r="D16" s="185">
        <v>0.18621070089734282</v>
      </c>
      <c r="E16" s="184">
        <v>4.2597067155474084</v>
      </c>
      <c r="F16" s="185">
        <f t="shared" si="0"/>
        <v>-3.4663156974929059</v>
      </c>
      <c r="G16" s="184">
        <v>6.9331798945727225</v>
      </c>
      <c r="H16" s="185">
        <f t="shared" si="0"/>
        <v>2.6734731790253141</v>
      </c>
      <c r="I16" s="184">
        <v>6.491933187814368</v>
      </c>
      <c r="J16" s="185">
        <f t="shared" si="0"/>
        <v>-0.44124670675835453</v>
      </c>
      <c r="K16" s="184">
        <v>6.6659301811754306</v>
      </c>
      <c r="L16" s="185">
        <f t="shared" si="1"/>
        <v>0.17399699336106256</v>
      </c>
      <c r="M16" s="184">
        <v>6.823486671813269</v>
      </c>
      <c r="N16" s="185">
        <f>IFERROR(M16-K16,"-")</f>
        <v>0.15755649063783839</v>
      </c>
      <c r="O16" s="185">
        <f>IFERROR(M16-C16,"-")</f>
        <v>-0.90253574122704538</v>
      </c>
    </row>
    <row r="17" spans="1:16" x14ac:dyDescent="0.25">
      <c r="A17" s="1" t="s">
        <v>86</v>
      </c>
      <c r="B17" s="114" t="s">
        <v>87</v>
      </c>
      <c r="C17" s="184">
        <v>7.7588763848905176</v>
      </c>
      <c r="D17" s="185">
        <v>0.70590058371327746</v>
      </c>
      <c r="E17" s="184">
        <v>4.2954739538855682</v>
      </c>
      <c r="F17" s="185">
        <f t="shared" si="0"/>
        <v>-3.4634024310049494</v>
      </c>
      <c r="G17" s="184">
        <v>6.8566063764561616</v>
      </c>
      <c r="H17" s="185">
        <f t="shared" si="0"/>
        <v>2.5611324225705934</v>
      </c>
      <c r="I17" s="184">
        <v>6.1649928263988523</v>
      </c>
      <c r="J17" s="185">
        <f t="shared" si="0"/>
        <v>-0.69161355005730929</v>
      </c>
      <c r="K17" s="184">
        <v>6.6392938556963363</v>
      </c>
      <c r="L17" s="185">
        <f t="shared" si="1"/>
        <v>0.47430102929748408</v>
      </c>
      <c r="M17" s="184">
        <v>6.0692266353998727</v>
      </c>
      <c r="N17" s="185">
        <f t="shared" ref="N17:N20" si="4">IFERROR(M17-K17,"-")</f>
        <v>-0.57006722029646362</v>
      </c>
      <c r="O17" s="185">
        <f t="shared" ref="O17:O20" si="5">IFERROR(M17-C17,"-")</f>
        <v>-1.6896497494906448</v>
      </c>
    </row>
    <row r="18" spans="1:16" x14ac:dyDescent="0.25">
      <c r="A18" s="1" t="s">
        <v>88</v>
      </c>
      <c r="B18" s="114" t="s">
        <v>89</v>
      </c>
      <c r="C18" s="184">
        <v>7.1109432695535411</v>
      </c>
      <c r="D18" s="185">
        <v>0.4289355136451487</v>
      </c>
      <c r="E18" s="184">
        <v>4.5568584070796456</v>
      </c>
      <c r="F18" s="185">
        <f t="shared" si="0"/>
        <v>-2.5540848624738954</v>
      </c>
      <c r="G18" s="184">
        <v>7.8932002401681176</v>
      </c>
      <c r="H18" s="185">
        <f t="shared" si="0"/>
        <v>3.336341833088472</v>
      </c>
      <c r="I18" s="184">
        <v>6.6140648379052367</v>
      </c>
      <c r="J18" s="185">
        <f t="shared" si="0"/>
        <v>-1.2791354022628809</v>
      </c>
      <c r="K18" s="184">
        <v>5.6104617742862617</v>
      </c>
      <c r="L18" s="185">
        <f t="shared" si="1"/>
        <v>-1.003603063618975</v>
      </c>
      <c r="M18" s="184">
        <v>5.9437582500471429</v>
      </c>
      <c r="N18" s="185">
        <f t="shared" si="4"/>
        <v>0.33329647576088117</v>
      </c>
      <c r="O18" s="185">
        <f t="shared" si="5"/>
        <v>-1.1671850195063982</v>
      </c>
    </row>
    <row r="19" spans="1:16" x14ac:dyDescent="0.25">
      <c r="A19" s="1" t="s">
        <v>90</v>
      </c>
      <c r="B19" s="114" t="s">
        <v>91</v>
      </c>
      <c r="C19" s="184">
        <v>7.1868598551086684</v>
      </c>
      <c r="D19" s="185">
        <v>-0.41152091034766158</v>
      </c>
      <c r="E19" s="184">
        <v>4.0001802776275461</v>
      </c>
      <c r="F19" s="185">
        <f t="shared" si="0"/>
        <v>-3.1866795774811223</v>
      </c>
      <c r="G19" s="184">
        <v>8.3718019005847957</v>
      </c>
      <c r="H19" s="185">
        <f t="shared" si="0"/>
        <v>4.3716216229572495</v>
      </c>
      <c r="I19" s="184">
        <v>7.6749190501888833</v>
      </c>
      <c r="J19" s="185">
        <f t="shared" si="0"/>
        <v>-0.69688285039591236</v>
      </c>
      <c r="K19" s="184">
        <v>6.3411483772929556</v>
      </c>
      <c r="L19" s="185">
        <f t="shared" si="1"/>
        <v>-1.3337706728959278</v>
      </c>
      <c r="M19" s="184" t="s">
        <v>238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7.6229928254185175</v>
      </c>
      <c r="D20" s="185">
        <v>0.90132330886325551</v>
      </c>
      <c r="E20" s="184">
        <v>6.6437311298267918</v>
      </c>
      <c r="F20" s="185">
        <f t="shared" si="0"/>
        <v>-0.97926169559172571</v>
      </c>
      <c r="G20" s="184">
        <v>7.2588094167041533</v>
      </c>
      <c r="H20" s="185">
        <f t="shared" si="0"/>
        <v>0.61507828687736144</v>
      </c>
      <c r="I20" s="184">
        <v>6.0869589500139627</v>
      </c>
      <c r="J20" s="185">
        <f t="shared" si="0"/>
        <v>-1.1718504666901906</v>
      </c>
      <c r="K20" s="184">
        <v>5.886785029262775</v>
      </c>
      <c r="L20" s="185">
        <f t="shared" si="1"/>
        <v>-0.20017392075118767</v>
      </c>
      <c r="M20" s="184" t="s">
        <v>238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7.3884367499177754</v>
      </c>
      <c r="D21" s="187">
        <v>0.12268200016130937</v>
      </c>
      <c r="E21" s="186">
        <v>5.7058231246853497</v>
      </c>
      <c r="F21" s="187">
        <f t="shared" si="0"/>
        <v>-1.6826136252324257</v>
      </c>
      <c r="G21" s="186">
        <v>6.9720730697289195</v>
      </c>
      <c r="H21" s="187">
        <f t="shared" si="0"/>
        <v>1.2662499450435698</v>
      </c>
      <c r="I21" s="186">
        <v>6.6176102336667117</v>
      </c>
      <c r="J21" s="187">
        <f t="shared" si="0"/>
        <v>-0.35446283606220774</v>
      </c>
      <c r="K21" s="186">
        <v>5.729361648217651</v>
      </c>
      <c r="L21" s="187">
        <f t="shared" si="1"/>
        <v>-0.88824858544906071</v>
      </c>
      <c r="M21" s="186">
        <v>6.149975069976847</v>
      </c>
      <c r="N21" s="187">
        <v>0.48830148968605425</v>
      </c>
      <c r="O21" s="187">
        <v>-1.2357310650748374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6.5863192182410426</v>
      </c>
      <c r="D31" s="185">
        <v>-0.15349269398466259</v>
      </c>
      <c r="E31" s="184">
        <v>6.7361963190184051</v>
      </c>
      <c r="F31" s="185">
        <f t="shared" ref="F31:J43" si="6">IFERROR(E31-C31,"-")</f>
        <v>0.14987710077736249</v>
      </c>
      <c r="G31" s="184">
        <v>1.8320775026910656</v>
      </c>
      <c r="H31" s="185">
        <f t="shared" si="6"/>
        <v>-4.9041188163273395</v>
      </c>
      <c r="I31" s="184">
        <v>6.0051948051948054</v>
      </c>
      <c r="J31" s="185">
        <f t="shared" si="6"/>
        <v>4.1731173025037398</v>
      </c>
      <c r="K31" s="184">
        <v>5.2637703646237393</v>
      </c>
      <c r="L31" s="185">
        <f t="shared" ref="L31:N43" si="7">IFERROR(K31-I31,"-")</f>
        <v>-0.74142444057106616</v>
      </c>
      <c r="M31" s="184">
        <v>5.8763700131521261</v>
      </c>
      <c r="N31" s="185">
        <f t="shared" si="7"/>
        <v>0.61259964852838689</v>
      </c>
      <c r="O31" s="185">
        <f t="shared" ref="O31:O36" si="8">IFERROR(M31-C31,"-")</f>
        <v>-0.70994920508891646</v>
      </c>
    </row>
    <row r="32" spans="1:16" x14ac:dyDescent="0.25">
      <c r="B32" s="114" t="s">
        <v>73</v>
      </c>
      <c r="C32" s="184">
        <v>4.2603071948261926</v>
      </c>
      <c r="D32" s="185">
        <v>-2.1939411711868795</v>
      </c>
      <c r="E32" s="184">
        <v>5.3280898876404494</v>
      </c>
      <c r="F32" s="185">
        <f t="shared" si="6"/>
        <v>1.0677826928142569</v>
      </c>
      <c r="G32" s="184">
        <v>3.617943548387097</v>
      </c>
      <c r="H32" s="185">
        <f t="shared" si="6"/>
        <v>-1.7101463392533525</v>
      </c>
      <c r="I32" s="184">
        <v>3.9639963996399641</v>
      </c>
      <c r="J32" s="185">
        <f t="shared" si="6"/>
        <v>0.34605285125286711</v>
      </c>
      <c r="K32" s="184">
        <v>4.4189353921170254</v>
      </c>
      <c r="L32" s="185">
        <f t="shared" si="7"/>
        <v>0.45493899247706127</v>
      </c>
      <c r="M32" s="184">
        <v>4.4685176003966287</v>
      </c>
      <c r="N32" s="185">
        <f t="shared" si="7"/>
        <v>4.9582208279603357E-2</v>
      </c>
      <c r="O32" s="185">
        <f>IFERROR(M32-C32,"-")</f>
        <v>0.20821040557043613</v>
      </c>
    </row>
    <row r="33" spans="2:16" x14ac:dyDescent="0.25">
      <c r="B33" s="114" t="s">
        <v>75</v>
      </c>
      <c r="C33" s="184">
        <v>6.0028785261945883</v>
      </c>
      <c r="D33" s="185">
        <v>1.59906294590842</v>
      </c>
      <c r="E33" s="184">
        <v>5.3383534136546187</v>
      </c>
      <c r="F33" s="185">
        <f t="shared" si="6"/>
        <v>-0.6645251125399696</v>
      </c>
      <c r="G33" s="184">
        <v>5.0300632911392409</v>
      </c>
      <c r="H33" s="185">
        <f t="shared" si="6"/>
        <v>-0.3082901225153778</v>
      </c>
      <c r="I33" s="184">
        <v>3.1939457937346005</v>
      </c>
      <c r="J33" s="185">
        <f t="shared" si="6"/>
        <v>-1.8361174974046404</v>
      </c>
      <c r="K33" s="184">
        <v>4.1052774755168659</v>
      </c>
      <c r="L33" s="185">
        <f t="shared" si="7"/>
        <v>0.91133168178226542</v>
      </c>
      <c r="M33" s="184">
        <v>3.9461856889414548</v>
      </c>
      <c r="N33" s="185">
        <f t="shared" si="7"/>
        <v>-0.15909178657541112</v>
      </c>
      <c r="O33" s="185">
        <f t="shared" si="8"/>
        <v>-2.0566928372531335</v>
      </c>
    </row>
    <row r="34" spans="2:16" x14ac:dyDescent="0.25">
      <c r="B34" s="114" t="s">
        <v>77</v>
      </c>
      <c r="C34" s="184">
        <v>3.3905065815715996</v>
      </c>
      <c r="D34" s="185">
        <v>-3.1710697731082038</v>
      </c>
      <c r="E34" s="184" t="s">
        <v>238</v>
      </c>
      <c r="F34" s="185" t="str">
        <f>IFERROR(E34-C34,"-")</f>
        <v>-</v>
      </c>
      <c r="G34" s="184">
        <v>3.2565046637211585</v>
      </c>
      <c r="H34" s="185" t="str">
        <f>IFERROR(G34-E34,"-")</f>
        <v>-</v>
      </c>
      <c r="I34" s="184">
        <v>3.5400782013685239</v>
      </c>
      <c r="J34" s="185">
        <f>IFERROR(I34-G34,"-")</f>
        <v>0.28357353764736537</v>
      </c>
      <c r="K34" s="184">
        <v>3.2875132756789562</v>
      </c>
      <c r="L34" s="185">
        <f>IFERROR(K34-I34,"-")</f>
        <v>-0.25256492568956768</v>
      </c>
      <c r="M34" s="184">
        <v>3.9336407891365615</v>
      </c>
      <c r="N34" s="185">
        <f>IFERROR(M34-K34,"-")</f>
        <v>0.64612751345760522</v>
      </c>
      <c r="O34" s="185">
        <f t="shared" si="8"/>
        <v>0.54313420756496189</v>
      </c>
    </row>
    <row r="35" spans="2:16" x14ac:dyDescent="0.25">
      <c r="B35" s="114" t="s">
        <v>79</v>
      </c>
      <c r="C35" s="184">
        <v>3.4204368174726989</v>
      </c>
      <c r="D35" s="185">
        <v>-3.042662017227344</v>
      </c>
      <c r="E35" s="184" t="s">
        <v>238</v>
      </c>
      <c r="F35" s="185" t="str">
        <f t="shared" si="6"/>
        <v>-</v>
      </c>
      <c r="G35" s="184">
        <v>4.3661803396316667</v>
      </c>
      <c r="H35" s="185" t="str">
        <f t="shared" si="6"/>
        <v>-</v>
      </c>
      <c r="I35" s="184">
        <v>3.4948630136986303</v>
      </c>
      <c r="J35" s="185">
        <f t="shared" si="6"/>
        <v>-0.87131732593303646</v>
      </c>
      <c r="K35" s="184">
        <v>3.4105774144098109</v>
      </c>
      <c r="L35" s="185">
        <f t="shared" si="7"/>
        <v>-8.4285599288819402E-2</v>
      </c>
      <c r="M35" s="184">
        <v>3.541118975396023</v>
      </c>
      <c r="N35" s="185">
        <f t="shared" si="7"/>
        <v>0.13054156098621217</v>
      </c>
      <c r="O35" s="185">
        <f>IFERROR(M35-C35,"-")</f>
        <v>0.12068215792332415</v>
      </c>
    </row>
    <row r="36" spans="2:16" x14ac:dyDescent="0.25">
      <c r="B36" s="114" t="s">
        <v>81</v>
      </c>
      <c r="C36" s="184">
        <v>4.7042693509198195</v>
      </c>
      <c r="D36" s="185">
        <v>-0.43458607076692779</v>
      </c>
      <c r="E36" s="184" t="s">
        <v>238</v>
      </c>
      <c r="F36" s="185" t="str">
        <f t="shared" si="6"/>
        <v>-</v>
      </c>
      <c r="G36" s="184">
        <v>2.9974976952456212</v>
      </c>
      <c r="H36" s="185" t="str">
        <f t="shared" si="6"/>
        <v>-</v>
      </c>
      <c r="I36" s="184">
        <v>3.548218290555694</v>
      </c>
      <c r="J36" s="185">
        <f t="shared" si="6"/>
        <v>0.55072059531007289</v>
      </c>
      <c r="K36" s="184">
        <v>3.4106478034251677</v>
      </c>
      <c r="L36" s="185">
        <f t="shared" si="7"/>
        <v>-0.13757048713052633</v>
      </c>
      <c r="M36" s="184">
        <v>3.7602405110860579</v>
      </c>
      <c r="N36" s="185">
        <f t="shared" si="7"/>
        <v>0.34959270766089023</v>
      </c>
      <c r="O36" s="185">
        <f t="shared" si="8"/>
        <v>-0.94402883983376151</v>
      </c>
    </row>
    <row r="37" spans="2:16" x14ac:dyDescent="0.25">
      <c r="B37" s="114" t="s">
        <v>83</v>
      </c>
      <c r="C37" s="184">
        <v>4.3943599911874864</v>
      </c>
      <c r="D37" s="185">
        <v>0.63530202017299375</v>
      </c>
      <c r="E37" s="184" t="s">
        <v>238</v>
      </c>
      <c r="F37" s="185" t="str">
        <f t="shared" si="6"/>
        <v>-</v>
      </c>
      <c r="G37" s="184">
        <v>4.8759993196121787</v>
      </c>
      <c r="H37" s="185" t="str">
        <f t="shared" si="6"/>
        <v>-</v>
      </c>
      <c r="I37" s="184">
        <v>3.6482850104225886</v>
      </c>
      <c r="J37" s="185">
        <f t="shared" si="6"/>
        <v>-1.2277143091895901</v>
      </c>
      <c r="K37" s="184">
        <v>3.9499131441806603</v>
      </c>
      <c r="L37" s="185">
        <f t="shared" si="7"/>
        <v>0.30162813375807174</v>
      </c>
      <c r="M37" s="184">
        <v>4.7870076535374277</v>
      </c>
      <c r="N37" s="185">
        <f t="shared" si="7"/>
        <v>0.83709450935676744</v>
      </c>
      <c r="O37" s="185">
        <f>IFERROR(M37-C37,"-")</f>
        <v>0.39264766234994131</v>
      </c>
    </row>
    <row r="38" spans="2:16" x14ac:dyDescent="0.25">
      <c r="B38" s="114" t="s">
        <v>85</v>
      </c>
      <c r="C38" s="184">
        <v>5.6647384912026997</v>
      </c>
      <c r="D38" s="185">
        <v>0.42919245265880246</v>
      </c>
      <c r="E38" s="184">
        <v>3.5408600904138172</v>
      </c>
      <c r="F38" s="185">
        <f t="shared" si="6"/>
        <v>-2.1238784007888825</v>
      </c>
      <c r="G38" s="184">
        <v>4.5561505748936844</v>
      </c>
      <c r="H38" s="185">
        <f t="shared" si="6"/>
        <v>1.0152904844798671</v>
      </c>
      <c r="I38" s="184">
        <v>4.1874088800530149</v>
      </c>
      <c r="J38" s="185">
        <f t="shared" si="6"/>
        <v>-0.36874169484066943</v>
      </c>
      <c r="K38" s="184">
        <v>3.967970479704797</v>
      </c>
      <c r="L38" s="185">
        <f t="shared" si="7"/>
        <v>-0.21943840034821793</v>
      </c>
      <c r="M38" s="184">
        <v>4.5175011076650424</v>
      </c>
      <c r="N38" s="185">
        <f t="shared" si="7"/>
        <v>0.54953062796024543</v>
      </c>
      <c r="O38" s="185">
        <f>IFERROR(M38-C38,"-")</f>
        <v>-1.1472373835376573</v>
      </c>
    </row>
    <row r="39" spans="2:16" x14ac:dyDescent="0.25">
      <c r="B39" s="114" t="s">
        <v>87</v>
      </c>
      <c r="C39" s="184">
        <v>6.2673778389538883</v>
      </c>
      <c r="D39" s="185">
        <v>1.6751576748893209</v>
      </c>
      <c r="E39" s="184">
        <v>3.5137034434293746</v>
      </c>
      <c r="F39" s="185">
        <f t="shared" si="6"/>
        <v>-2.7536743955245138</v>
      </c>
      <c r="G39" s="184">
        <v>4.4516183129297335</v>
      </c>
      <c r="H39" s="185">
        <f t="shared" si="6"/>
        <v>0.93791486950035896</v>
      </c>
      <c r="I39" s="184">
        <v>3.9209310285812085</v>
      </c>
      <c r="J39" s="185">
        <f t="shared" si="6"/>
        <v>-0.53068728434852508</v>
      </c>
      <c r="K39" s="184">
        <v>4.7043410246382482</v>
      </c>
      <c r="L39" s="185">
        <f t="shared" si="7"/>
        <v>0.78340999605703976</v>
      </c>
      <c r="M39" s="184">
        <v>3.9471493212669682</v>
      </c>
      <c r="N39" s="185">
        <f t="shared" si="7"/>
        <v>-0.75719170337128006</v>
      </c>
      <c r="O39" s="185">
        <f t="shared" ref="O39:O42" si="9">IFERROR(M39-C39,"-")</f>
        <v>-2.3202285176869202</v>
      </c>
    </row>
    <row r="40" spans="2:16" x14ac:dyDescent="0.25">
      <c r="B40" s="114" t="s">
        <v>89</v>
      </c>
      <c r="C40" s="184">
        <v>5.8431226765799256</v>
      </c>
      <c r="D40" s="185">
        <v>1.7314625975285418</v>
      </c>
      <c r="E40" s="184">
        <v>3.9724849527085127</v>
      </c>
      <c r="F40" s="185">
        <f t="shared" si="6"/>
        <v>-1.8706377238714129</v>
      </c>
      <c r="G40" s="184">
        <v>10.14689880304679</v>
      </c>
      <c r="H40" s="185">
        <f t="shared" si="6"/>
        <v>6.1744138503382775</v>
      </c>
      <c r="I40" s="184">
        <v>5.8182459440395018</v>
      </c>
      <c r="J40" s="185">
        <f t="shared" si="6"/>
        <v>-4.3286528590072884</v>
      </c>
      <c r="K40" s="184">
        <v>3.5737260876925681</v>
      </c>
      <c r="L40" s="185">
        <f t="shared" si="7"/>
        <v>-2.2445198563469337</v>
      </c>
      <c r="M40" s="184">
        <v>3.8102577730534146</v>
      </c>
      <c r="N40" s="185">
        <f t="shared" si="7"/>
        <v>0.23653168536084657</v>
      </c>
      <c r="O40" s="185">
        <f t="shared" si="9"/>
        <v>-2.0328649035265109</v>
      </c>
    </row>
    <row r="41" spans="2:16" x14ac:dyDescent="0.25">
      <c r="B41" s="114" t="s">
        <v>91</v>
      </c>
      <c r="C41" s="184">
        <v>6.4618889809444902</v>
      </c>
      <c r="D41" s="185">
        <v>0.64927636833187741</v>
      </c>
      <c r="E41" s="184">
        <v>2.9117849758787044</v>
      </c>
      <c r="F41" s="185">
        <f t="shared" si="6"/>
        <v>-3.5501040050657857</v>
      </c>
      <c r="G41" s="184">
        <v>7.1856763925729439</v>
      </c>
      <c r="H41" s="185">
        <f t="shared" si="6"/>
        <v>4.273891416694239</v>
      </c>
      <c r="I41" s="184">
        <v>7.9188503803888421</v>
      </c>
      <c r="J41" s="185">
        <f t="shared" si="6"/>
        <v>0.73317398781589826</v>
      </c>
      <c r="K41" s="184">
        <v>4.2942056074766359</v>
      </c>
      <c r="L41" s="185">
        <f t="shared" si="7"/>
        <v>-3.6246447729122062</v>
      </c>
      <c r="M41" s="184" t="s">
        <v>238</v>
      </c>
      <c r="N41" s="185" t="str">
        <f t="shared" si="7"/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6.9772832637923043</v>
      </c>
      <c r="D42" s="185">
        <v>2.7829512799866363</v>
      </c>
      <c r="E42" s="184">
        <v>3.5903284671532845</v>
      </c>
      <c r="F42" s="185">
        <f t="shared" si="6"/>
        <v>-3.3869547966390199</v>
      </c>
      <c r="G42" s="184">
        <v>5.0904255319148932</v>
      </c>
      <c r="H42" s="185">
        <f t="shared" si="6"/>
        <v>1.5000970647616088</v>
      </c>
      <c r="I42" s="184">
        <v>7.2166331321260895</v>
      </c>
      <c r="J42" s="185">
        <f t="shared" si="6"/>
        <v>2.1262076002111963</v>
      </c>
      <c r="K42" s="184">
        <v>4.1467815782386213</v>
      </c>
      <c r="L42" s="185">
        <f t="shared" si="7"/>
        <v>-3.0698515538874682</v>
      </c>
      <c r="M42" s="184" t="s">
        <v>238</v>
      </c>
      <c r="N42" s="185" t="str">
        <f t="shared" si="7"/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5.2448321455061437</v>
      </c>
      <c r="D43" s="187">
        <v>0.23477405421983644</v>
      </c>
      <c r="E43" s="186">
        <v>4.0957363327229928</v>
      </c>
      <c r="F43" s="187">
        <f t="shared" si="6"/>
        <v>-1.149095812783151</v>
      </c>
      <c r="G43" s="186">
        <v>4.4822514527681427</v>
      </c>
      <c r="H43" s="187">
        <f t="shared" si="6"/>
        <v>0.38651512004514998</v>
      </c>
      <c r="I43" s="186">
        <v>4.5358626362327783</v>
      </c>
      <c r="J43" s="187">
        <f t="shared" si="6"/>
        <v>5.3611183464635559E-2</v>
      </c>
      <c r="K43" s="186">
        <v>3.9346311328209183</v>
      </c>
      <c r="L43" s="187">
        <f t="shared" si="7"/>
        <v>-0.60123150341186005</v>
      </c>
      <c r="M43" s="186">
        <v>4.1694497796859116</v>
      </c>
      <c r="N43" s="187">
        <v>0.27030989003969275</v>
      </c>
      <c r="O43" s="187">
        <v>-0.822909702877066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7.087951807228916</v>
      </c>
      <c r="D53" s="185">
        <v>0.61529555722891605</v>
      </c>
      <c r="E53" s="184">
        <v>7.3134218289085542</v>
      </c>
      <c r="F53" s="185">
        <f t="shared" ref="F53:J65" si="10">IFERROR(E53-C53,"-")</f>
        <v>0.22547002167963814</v>
      </c>
      <c r="G53" s="184">
        <v>4.0804597701149428</v>
      </c>
      <c r="H53" s="185">
        <f t="shared" si="10"/>
        <v>-3.2329620587936114</v>
      </c>
      <c r="I53" s="184">
        <v>5.8543689320388346</v>
      </c>
      <c r="J53" s="185">
        <f t="shared" si="10"/>
        <v>1.7739091619238918</v>
      </c>
      <c r="K53" s="184">
        <v>4.9227144203581528</v>
      </c>
      <c r="L53" s="185">
        <f t="shared" ref="L53:N65" si="11">IFERROR(K53-I53,"-")</f>
        <v>-0.93165451168068181</v>
      </c>
      <c r="M53" s="184">
        <v>6.3604584527220629</v>
      </c>
      <c r="N53" s="185">
        <f t="shared" si="11"/>
        <v>1.4377440323639101</v>
      </c>
      <c r="O53" s="185">
        <f t="shared" ref="O53:O58" si="12">IFERROR(M53-C53,"-")</f>
        <v>-0.72749335450685315</v>
      </c>
    </row>
    <row r="54" spans="1:16" x14ac:dyDescent="0.25">
      <c r="A54" s="1">
        <v>2</v>
      </c>
      <c r="B54" s="114" t="s">
        <v>73</v>
      </c>
      <c r="C54" s="184">
        <v>4.7660256410256414</v>
      </c>
      <c r="D54" s="185">
        <v>-1.4412528399870173</v>
      </c>
      <c r="E54" s="184">
        <v>6.2183424484644512</v>
      </c>
      <c r="F54" s="185">
        <f t="shared" si="10"/>
        <v>1.4523168074388098</v>
      </c>
      <c r="G54" s="184" t="s">
        <v>238</v>
      </c>
      <c r="H54" s="185" t="str">
        <f t="shared" si="10"/>
        <v>-</v>
      </c>
      <c r="I54" s="184">
        <v>3.1932515337423313</v>
      </c>
      <c r="J54" s="185" t="str">
        <f t="shared" si="10"/>
        <v>-</v>
      </c>
      <c r="K54" s="184">
        <v>4.8845897264843225</v>
      </c>
      <c r="L54" s="185">
        <f t="shared" si="11"/>
        <v>1.6913381927419913</v>
      </c>
      <c r="M54" s="184">
        <v>4.6428038777032068</v>
      </c>
      <c r="N54" s="185">
        <f t="shared" si="11"/>
        <v>-0.24178584878111575</v>
      </c>
      <c r="O54" s="185">
        <f>IFERROR(M54-C54,"-")</f>
        <v>-0.12322176332243462</v>
      </c>
    </row>
    <row r="55" spans="1:16" x14ac:dyDescent="0.25">
      <c r="A55" s="1">
        <v>3</v>
      </c>
      <c r="B55" s="114" t="s">
        <v>75</v>
      </c>
      <c r="C55" s="184">
        <v>8.3732327992459936</v>
      </c>
      <c r="D55" s="185">
        <v>4.0486026861041315</v>
      </c>
      <c r="E55" s="184">
        <v>6.7754491017964069</v>
      </c>
      <c r="F55" s="185">
        <f t="shared" si="10"/>
        <v>-1.5977836974495867</v>
      </c>
      <c r="G55" s="184" t="s">
        <v>238</v>
      </c>
      <c r="H55" s="185" t="str">
        <f t="shared" si="10"/>
        <v>-</v>
      </c>
      <c r="I55" s="184">
        <v>4.1188260558339298</v>
      </c>
      <c r="J55" s="185" t="str">
        <f t="shared" si="10"/>
        <v>-</v>
      </c>
      <c r="K55" s="184">
        <v>5.5826369545032497</v>
      </c>
      <c r="L55" s="185">
        <f t="shared" si="11"/>
        <v>1.4638108986693199</v>
      </c>
      <c r="M55" s="184">
        <v>4.1687797147385099</v>
      </c>
      <c r="N55" s="185">
        <f t="shared" si="11"/>
        <v>-1.4138572397647398</v>
      </c>
      <c r="O55" s="185">
        <f t="shared" si="12"/>
        <v>-4.2044530845074837</v>
      </c>
    </row>
    <row r="56" spans="1:16" x14ac:dyDescent="0.25">
      <c r="A56" s="1">
        <v>4</v>
      </c>
      <c r="B56" s="114" t="s">
        <v>77</v>
      </c>
      <c r="C56" s="184">
        <v>3.4851720047449586</v>
      </c>
      <c r="D56" s="185">
        <v>-3.1307824112094575</v>
      </c>
      <c r="E56" s="184" t="s">
        <v>238</v>
      </c>
      <c r="F56" s="185" t="str">
        <f>IFERROR(E56-C56,"-")</f>
        <v>-</v>
      </c>
      <c r="G56" s="184">
        <v>3.9379844961240309</v>
      </c>
      <c r="H56" s="185" t="str">
        <f>IFERROR(G56-E56,"-")</f>
        <v>-</v>
      </c>
      <c r="I56" s="184">
        <v>3.5085178875638841</v>
      </c>
      <c r="J56" s="185">
        <f>IFERROR(I56-G56,"-")</f>
        <v>-0.42946660856014685</v>
      </c>
      <c r="K56" s="184">
        <v>4.1606083086053411</v>
      </c>
      <c r="L56" s="185">
        <f>IFERROR(K56-I56,"-")</f>
        <v>0.65209042104145709</v>
      </c>
      <c r="M56" s="184">
        <v>4.3753591954022992</v>
      </c>
      <c r="N56" s="185">
        <f>IFERROR(M56-K56,"-")</f>
        <v>0.21475088679695808</v>
      </c>
      <c r="O56" s="185">
        <f t="shared" si="12"/>
        <v>0.89018719065734064</v>
      </c>
    </row>
    <row r="57" spans="1:16" x14ac:dyDescent="0.25">
      <c r="A57" s="1">
        <v>5</v>
      </c>
      <c r="B57" s="114" t="s">
        <v>79</v>
      </c>
      <c r="C57" s="184">
        <v>4.0461741424802113</v>
      </c>
      <c r="D57" s="185">
        <v>-3.4187030705409196</v>
      </c>
      <c r="E57" s="184" t="s">
        <v>238</v>
      </c>
      <c r="F57" s="185" t="str">
        <f t="shared" si="10"/>
        <v>-</v>
      </c>
      <c r="G57" s="184">
        <v>4.282097649186257</v>
      </c>
      <c r="H57" s="185" t="str">
        <f t="shared" si="10"/>
        <v>-</v>
      </c>
      <c r="I57" s="184">
        <v>3.2697655939610648</v>
      </c>
      <c r="J57" s="185">
        <f t="shared" si="10"/>
        <v>-1.0123320552251922</v>
      </c>
      <c r="K57" s="184">
        <v>3.7866996816413159</v>
      </c>
      <c r="L57" s="185">
        <f t="shared" si="11"/>
        <v>0.51693408768025106</v>
      </c>
      <c r="M57" s="184">
        <v>3.8603225073813308</v>
      </c>
      <c r="N57" s="185">
        <f t="shared" si="11"/>
        <v>7.3622825740014886E-2</v>
      </c>
      <c r="O57" s="185">
        <f t="shared" si="12"/>
        <v>-0.18585163509888059</v>
      </c>
    </row>
    <row r="58" spans="1:16" x14ac:dyDescent="0.25">
      <c r="A58" s="1">
        <v>6</v>
      </c>
      <c r="B58" s="114" t="s">
        <v>81</v>
      </c>
      <c r="C58" s="184">
        <v>6.2397868561278864</v>
      </c>
      <c r="D58" s="185">
        <v>-0.87150433782132986</v>
      </c>
      <c r="E58" s="184" t="s">
        <v>238</v>
      </c>
      <c r="F58" s="185" t="str">
        <f t="shared" si="10"/>
        <v>-</v>
      </c>
      <c r="G58" s="184">
        <v>3.3180413596386975</v>
      </c>
      <c r="H58" s="185" t="str">
        <f t="shared" si="10"/>
        <v>-</v>
      </c>
      <c r="I58" s="184">
        <v>3.8176451295506721</v>
      </c>
      <c r="J58" s="185">
        <f t="shared" si="10"/>
        <v>0.49960376991197464</v>
      </c>
      <c r="K58" s="184">
        <v>4.0425724637681162</v>
      </c>
      <c r="L58" s="185">
        <f t="shared" si="11"/>
        <v>0.22492733421744404</v>
      </c>
      <c r="M58" s="184">
        <v>4.5333741579914264</v>
      </c>
      <c r="N58" s="185">
        <f t="shared" si="11"/>
        <v>0.49080169422331021</v>
      </c>
      <c r="O58" s="185">
        <f t="shared" si="12"/>
        <v>-1.70641269813646</v>
      </c>
    </row>
    <row r="59" spans="1:16" x14ac:dyDescent="0.25">
      <c r="A59" s="1">
        <v>7</v>
      </c>
      <c r="B59" s="114" t="s">
        <v>83</v>
      </c>
      <c r="C59" s="184">
        <v>5.1034482758620694</v>
      </c>
      <c r="D59" s="185">
        <v>-6.9428028161775401E-2</v>
      </c>
      <c r="E59" s="184" t="s">
        <v>238</v>
      </c>
      <c r="F59" s="185" t="str">
        <f t="shared" si="10"/>
        <v>-</v>
      </c>
      <c r="G59" s="184">
        <v>4.5715691096901132</v>
      </c>
      <c r="H59" s="185" t="str">
        <f t="shared" si="10"/>
        <v>-</v>
      </c>
      <c r="I59" s="184">
        <v>4.0505914925748803</v>
      </c>
      <c r="J59" s="185">
        <f t="shared" si="10"/>
        <v>-0.52097761711523294</v>
      </c>
      <c r="K59" s="184">
        <v>4.9391634980988597</v>
      </c>
      <c r="L59" s="185">
        <f t="shared" si="11"/>
        <v>0.88857200552397941</v>
      </c>
      <c r="M59" s="184">
        <v>4.9378465129851179</v>
      </c>
      <c r="N59" s="185">
        <f t="shared" si="11"/>
        <v>-1.3169851137417865E-3</v>
      </c>
      <c r="O59" s="185">
        <f>IFERROR(M59-C59,"-")</f>
        <v>-0.1656017628769515</v>
      </c>
    </row>
    <row r="60" spans="1:16" x14ac:dyDescent="0.25">
      <c r="A60" s="1">
        <v>8</v>
      </c>
      <c r="B60" s="114" t="s">
        <v>85</v>
      </c>
      <c r="C60" s="184">
        <v>6.1829066886870354</v>
      </c>
      <c r="D60" s="185">
        <v>-1.129026846056167</v>
      </c>
      <c r="E60" s="184">
        <v>3.5583072854051454</v>
      </c>
      <c r="F60" s="185">
        <f t="shared" si="10"/>
        <v>-2.62459940328189</v>
      </c>
      <c r="G60" s="184">
        <v>4.8749685534591194</v>
      </c>
      <c r="H60" s="185">
        <f t="shared" si="10"/>
        <v>1.316661268053974</v>
      </c>
      <c r="I60" s="184">
        <v>4.2587159863945576</v>
      </c>
      <c r="J60" s="185">
        <f t="shared" si="10"/>
        <v>-0.61625256706456177</v>
      </c>
      <c r="K60" s="184">
        <v>4.4822949350067232</v>
      </c>
      <c r="L60" s="185">
        <f t="shared" si="11"/>
        <v>0.22357894861216554</v>
      </c>
      <c r="M60" s="184">
        <v>4.490038872691934</v>
      </c>
      <c r="N60" s="185">
        <f t="shared" si="11"/>
        <v>7.7439376852108666E-3</v>
      </c>
      <c r="O60" s="185">
        <f>IFERROR(M60-C60,"-")</f>
        <v>-1.6928678159951014</v>
      </c>
    </row>
    <row r="61" spans="1:16" x14ac:dyDescent="0.25">
      <c r="A61" s="1">
        <v>9</v>
      </c>
      <c r="B61" s="114" t="s">
        <v>87</v>
      </c>
      <c r="C61" s="184">
        <v>6.8213256484149856</v>
      </c>
      <c r="D61" s="185">
        <v>0.4368303310372541</v>
      </c>
      <c r="E61" s="184">
        <v>3.5566747572815536</v>
      </c>
      <c r="F61" s="185">
        <f t="shared" si="10"/>
        <v>-3.264650891133432</v>
      </c>
      <c r="G61" s="184">
        <v>4.8099891422366996</v>
      </c>
      <c r="H61" s="185">
        <f t="shared" si="10"/>
        <v>1.253314384955146</v>
      </c>
      <c r="I61" s="184">
        <v>4.5078840284842316</v>
      </c>
      <c r="J61" s="185">
        <f t="shared" si="10"/>
        <v>-0.30210511375246796</v>
      </c>
      <c r="K61" s="184">
        <v>4.8293562708102105</v>
      </c>
      <c r="L61" s="185">
        <f t="shared" si="11"/>
        <v>0.32147224232597882</v>
      </c>
      <c r="M61" s="184">
        <v>4.1515237020316027</v>
      </c>
      <c r="N61" s="185">
        <f t="shared" si="11"/>
        <v>-0.67783256877860776</v>
      </c>
      <c r="O61" s="185">
        <f t="shared" ref="O61:O64" si="13">IFERROR(M61-C61,"-")</f>
        <v>-2.6698019463833829</v>
      </c>
    </row>
    <row r="62" spans="1:16" x14ac:dyDescent="0.25">
      <c r="A62" s="1">
        <v>10</v>
      </c>
      <c r="B62" s="114" t="s">
        <v>89</v>
      </c>
      <c r="C62" s="184">
        <v>8.3876288659793818</v>
      </c>
      <c r="D62" s="185">
        <v>3.7831052196462771</v>
      </c>
      <c r="E62" s="184">
        <v>3.4369747899159662</v>
      </c>
      <c r="F62" s="185">
        <f t="shared" si="10"/>
        <v>-4.9506540760634152</v>
      </c>
      <c r="G62" s="184">
        <v>5.3833333333333337</v>
      </c>
      <c r="H62" s="185">
        <f t="shared" si="10"/>
        <v>1.9463585434173676</v>
      </c>
      <c r="I62" s="184">
        <v>4.7737603305785123</v>
      </c>
      <c r="J62" s="185">
        <f t="shared" si="10"/>
        <v>-0.6095730027548214</v>
      </c>
      <c r="K62" s="184">
        <v>3.8658951667801227</v>
      </c>
      <c r="L62" s="185">
        <f t="shared" si="11"/>
        <v>-0.90786516379838966</v>
      </c>
      <c r="M62" s="184">
        <v>4.0380479735318442</v>
      </c>
      <c r="N62" s="185">
        <f t="shared" si="11"/>
        <v>0.17215280675172151</v>
      </c>
      <c r="O62" s="185">
        <f t="shared" si="13"/>
        <v>-4.3495808924475377</v>
      </c>
    </row>
    <row r="63" spans="1:16" x14ac:dyDescent="0.25">
      <c r="A63" s="1">
        <v>11</v>
      </c>
      <c r="B63" s="114" t="s">
        <v>91</v>
      </c>
      <c r="C63" s="184">
        <v>8.2327160493827165</v>
      </c>
      <c r="D63" s="185">
        <v>2.2702160493827162</v>
      </c>
      <c r="E63" s="184">
        <v>2.5751879699248121</v>
      </c>
      <c r="F63" s="185">
        <f t="shared" si="10"/>
        <v>-5.6575280794579044</v>
      </c>
      <c r="G63" s="184">
        <v>6.4427645788336934</v>
      </c>
      <c r="H63" s="185">
        <f t="shared" si="10"/>
        <v>3.8675766089088812</v>
      </c>
      <c r="I63" s="184">
        <v>6.0600706713780923</v>
      </c>
      <c r="J63" s="185">
        <f t="shared" si="10"/>
        <v>-0.38269390745560106</v>
      </c>
      <c r="K63" s="184">
        <v>4.5069344811095169</v>
      </c>
      <c r="L63" s="185">
        <f t="shared" si="11"/>
        <v>-1.5531361902685754</v>
      </c>
      <c r="M63" s="184" t="s">
        <v>238</v>
      </c>
      <c r="N63" s="185" t="str">
        <f t="shared" si="11"/>
        <v>-</v>
      </c>
      <c r="O63" s="185" t="str">
        <f t="shared" si="13"/>
        <v>-</v>
      </c>
    </row>
    <row r="64" spans="1:16" x14ac:dyDescent="0.25">
      <c r="A64" s="1">
        <v>12</v>
      </c>
      <c r="B64" s="114" t="s">
        <v>93</v>
      </c>
      <c r="C64" s="184">
        <v>8.2281616688396344</v>
      </c>
      <c r="D64" s="185">
        <v>3.2393679340833819</v>
      </c>
      <c r="E64" s="184">
        <v>2.9646924829157175</v>
      </c>
      <c r="F64" s="185">
        <f t="shared" si="10"/>
        <v>-5.2634691859239169</v>
      </c>
      <c r="G64" s="184">
        <v>5.126925119490175</v>
      </c>
      <c r="H64" s="185">
        <f t="shared" si="10"/>
        <v>2.1622326365744575</v>
      </c>
      <c r="I64" s="184">
        <v>7.0762155059132716</v>
      </c>
      <c r="J64" s="185">
        <f t="shared" si="10"/>
        <v>1.9492903864230966</v>
      </c>
      <c r="K64" s="184">
        <v>4.342200328407225</v>
      </c>
      <c r="L64" s="185">
        <f t="shared" si="11"/>
        <v>-2.7340151775060466</v>
      </c>
      <c r="M64" s="184" t="s">
        <v>238</v>
      </c>
      <c r="N64" s="185" t="str">
        <f t="shared" si="11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6.2865659153898443</v>
      </c>
      <c r="D65" s="187">
        <v>0.15900313484877948</v>
      </c>
      <c r="E65" s="186">
        <v>4.2372272745013859</v>
      </c>
      <c r="F65" s="187">
        <f t="shared" si="10"/>
        <v>-2.0493386408884584</v>
      </c>
      <c r="G65" s="186">
        <v>4.5848703027912023</v>
      </c>
      <c r="H65" s="187">
        <f t="shared" si="10"/>
        <v>0.34764302828981641</v>
      </c>
      <c r="I65" s="186">
        <v>4.4955222955594802</v>
      </c>
      <c r="J65" s="187">
        <f t="shared" si="10"/>
        <v>-8.9348007231722093E-2</v>
      </c>
      <c r="K65" s="186">
        <v>4.4706614312576045</v>
      </c>
      <c r="L65" s="187">
        <f t="shared" si="11"/>
        <v>-2.4860864301875729E-2</v>
      </c>
      <c r="M65" s="186">
        <v>4.4545116341991342</v>
      </c>
      <c r="N65" s="187">
        <v>-2.6312137877699371E-2</v>
      </c>
      <c r="O65" s="187">
        <v>-1.4481121994786168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5.5402010050251258</v>
      </c>
      <c r="D75" s="185">
        <v>-2.2851958203716993</v>
      </c>
      <c r="E75" s="184">
        <v>2.6701298701298701</v>
      </c>
      <c r="F75" s="185">
        <f t="shared" ref="F75:J77" si="14">IFERROR(E75-C75,"-")</f>
        <v>-2.8700711348952557</v>
      </c>
      <c r="G75" s="184">
        <v>1.5997624703087887</v>
      </c>
      <c r="H75" s="185">
        <f t="shared" si="14"/>
        <v>-1.0703673998210814</v>
      </c>
      <c r="I75" s="184">
        <v>6.1787709497206702</v>
      </c>
      <c r="J75" s="185">
        <f t="shared" si="14"/>
        <v>4.5790084794118817</v>
      </c>
      <c r="K75" s="184">
        <v>6.8508771929824563</v>
      </c>
      <c r="L75" s="185">
        <f t="shared" ref="L75:L77" si="15">IFERROR(K75-I75,"-")</f>
        <v>0.67210624326178614</v>
      </c>
      <c r="M75" s="184">
        <v>4.3003731343283578</v>
      </c>
      <c r="N75" s="185">
        <f t="shared" ref="N75:N77" si="16">IFERROR(M75-K75,"-")</f>
        <v>-2.5505040586540986</v>
      </c>
      <c r="O75" s="185">
        <f t="shared" ref="O75" si="17">IFERROR(M75-C75,"-")</f>
        <v>-1.239827870696768</v>
      </c>
    </row>
    <row r="76" spans="1:16" x14ac:dyDescent="0.25">
      <c r="A76" s="1">
        <v>2</v>
      </c>
      <c r="B76" s="114" t="s">
        <v>73</v>
      </c>
      <c r="C76" s="184">
        <v>2.6877076411960132</v>
      </c>
      <c r="D76" s="185">
        <v>-4.3122923588039868</v>
      </c>
      <c r="E76" s="184">
        <v>2.4607046070460705</v>
      </c>
      <c r="F76" s="185">
        <f t="shared" si="14"/>
        <v>-0.22700303414994272</v>
      </c>
      <c r="G76" s="184">
        <v>3.617943548387097</v>
      </c>
      <c r="H76" s="185">
        <f t="shared" si="14"/>
        <v>1.1572389413410265</v>
      </c>
      <c r="I76" s="184">
        <v>5.0588235294117645</v>
      </c>
      <c r="J76" s="185">
        <f t="shared" si="14"/>
        <v>1.4408799810246675</v>
      </c>
      <c r="K76" s="184">
        <v>3.6933471933471935</v>
      </c>
      <c r="L76" s="185">
        <f t="shared" si="15"/>
        <v>-1.365476336064571</v>
      </c>
      <c r="M76" s="184">
        <v>4.1227810650887573</v>
      </c>
      <c r="N76" s="185">
        <f t="shared" si="16"/>
        <v>0.42943387174156378</v>
      </c>
      <c r="O76" s="185">
        <f>IFERROR(M76-C76,"-")</f>
        <v>1.4350734238927441</v>
      </c>
    </row>
    <row r="77" spans="1:16" x14ac:dyDescent="0.25">
      <c r="A77" s="1">
        <v>3</v>
      </c>
      <c r="B77" s="114" t="s">
        <v>75</v>
      </c>
      <c r="C77" s="184">
        <v>2.2825443786982249</v>
      </c>
      <c r="D77" s="185">
        <v>-2.244555892304485</v>
      </c>
      <c r="E77" s="184">
        <v>2.4115853658536586</v>
      </c>
      <c r="F77" s="185">
        <f t="shared" si="14"/>
        <v>0.12904098715543366</v>
      </c>
      <c r="G77" s="184">
        <v>5.0300632911392409</v>
      </c>
      <c r="H77" s="185">
        <f t="shared" si="14"/>
        <v>2.6184779252855823</v>
      </c>
      <c r="I77" s="184">
        <v>2.2991689750692519</v>
      </c>
      <c r="J77" s="185">
        <f t="shared" si="14"/>
        <v>-2.730894316069989</v>
      </c>
      <c r="K77" s="184">
        <v>2.0144546649145862</v>
      </c>
      <c r="L77" s="185">
        <f t="shared" si="15"/>
        <v>-0.28471431015466564</v>
      </c>
      <c r="M77" s="184">
        <v>3.2913752913752914</v>
      </c>
      <c r="N77" s="185">
        <f t="shared" si="16"/>
        <v>1.2769206264607051</v>
      </c>
      <c r="O77" s="185">
        <f t="shared" ref="O77:O80" si="18">IFERROR(M77-C77,"-")</f>
        <v>1.0088309126770665</v>
      </c>
    </row>
    <row r="78" spans="1:16" x14ac:dyDescent="0.25">
      <c r="A78" s="1">
        <v>4</v>
      </c>
      <c r="B78" s="114" t="s">
        <v>77</v>
      </c>
      <c r="C78" s="184">
        <v>3.1961023142509135</v>
      </c>
      <c r="D78" s="185">
        <v>-3.1658223719415548</v>
      </c>
      <c r="E78" s="184" t="s">
        <v>238</v>
      </c>
      <c r="F78" s="185" t="str">
        <f>IFERROR(E78-C78,"-")</f>
        <v>-</v>
      </c>
      <c r="G78" s="184">
        <v>3.2104297693920336</v>
      </c>
      <c r="H78" s="185" t="str">
        <f>IFERROR(G78-E78,"-")</f>
        <v>-</v>
      </c>
      <c r="I78" s="184">
        <v>3.5825688073394497</v>
      </c>
      <c r="J78" s="185">
        <f>IFERROR(I78-G78,"-")</f>
        <v>0.3721390379474161</v>
      </c>
      <c r="K78" s="184">
        <v>2.6831835686777921</v>
      </c>
      <c r="L78" s="185">
        <f>IFERROR(K78-I78,"-")</f>
        <v>-0.89938523866165765</v>
      </c>
      <c r="M78" s="184">
        <v>2.8346738159070597</v>
      </c>
      <c r="N78" s="185">
        <f>IFERROR(M78-K78,"-")</f>
        <v>0.15149024722926763</v>
      </c>
      <c r="O78" s="185">
        <f t="shared" si="18"/>
        <v>-0.36142849834385382</v>
      </c>
    </row>
    <row r="79" spans="1:16" x14ac:dyDescent="0.25">
      <c r="A79" s="1">
        <v>5</v>
      </c>
      <c r="B79" s="114" t="s">
        <v>79</v>
      </c>
      <c r="C79" s="184">
        <v>2.5152671755725189</v>
      </c>
      <c r="D79" s="185">
        <v>-0.84869042160062591</v>
      </c>
      <c r="E79" s="184" t="s">
        <v>238</v>
      </c>
      <c r="F79" s="185" t="str">
        <f t="shared" ref="F79:J87" si="19">IFERROR(E79-C79,"-")</f>
        <v>-</v>
      </c>
      <c r="G79" s="184">
        <v>4.3789966923925023</v>
      </c>
      <c r="H79" s="185" t="str">
        <f t="shared" si="19"/>
        <v>-</v>
      </c>
      <c r="I79" s="184">
        <v>3.8555060471037557</v>
      </c>
      <c r="J79" s="185">
        <f t="shared" si="19"/>
        <v>-0.52349064528874667</v>
      </c>
      <c r="K79" s="184">
        <v>2.4323827046918125</v>
      </c>
      <c r="L79" s="185">
        <f t="shared" ref="L79:L87" si="20">IFERROR(K79-I79,"-")</f>
        <v>-1.4231233424119432</v>
      </c>
      <c r="M79" s="184">
        <v>2.6231221423905944</v>
      </c>
      <c r="N79" s="185">
        <f t="shared" ref="N79:N86" si="21">IFERROR(M79-K79,"-")</f>
        <v>0.19073943769878188</v>
      </c>
      <c r="O79" s="185">
        <f t="shared" si="18"/>
        <v>0.10785496681807549</v>
      </c>
    </row>
    <row r="80" spans="1:16" x14ac:dyDescent="0.25">
      <c r="A80" s="1">
        <v>6</v>
      </c>
      <c r="B80" s="114" t="s">
        <v>81</v>
      </c>
      <c r="C80" s="184">
        <v>2.5285234899328861</v>
      </c>
      <c r="D80" s="185">
        <v>-0.12498229631626279</v>
      </c>
      <c r="E80" s="184" t="s">
        <v>238</v>
      </c>
      <c r="F80" s="185" t="str">
        <f t="shared" si="19"/>
        <v>-</v>
      </c>
      <c r="G80" s="184">
        <v>2.5992321323095098</v>
      </c>
      <c r="H80" s="185" t="str">
        <f t="shared" si="19"/>
        <v>-</v>
      </c>
      <c r="I80" s="184">
        <v>2.6960580912863072</v>
      </c>
      <c r="J80" s="185">
        <f t="shared" si="19"/>
        <v>9.6825958976797466E-2</v>
      </c>
      <c r="K80" s="184">
        <v>2.3946601941747572</v>
      </c>
      <c r="L80" s="185">
        <f t="shared" si="20"/>
        <v>-0.30139789711155007</v>
      </c>
      <c r="M80" s="184">
        <v>2.532101167315175</v>
      </c>
      <c r="N80" s="185">
        <f t="shared" si="21"/>
        <v>0.13744097314041781</v>
      </c>
      <c r="O80" s="185">
        <f t="shared" si="18"/>
        <v>3.5776773822888686E-3</v>
      </c>
    </row>
    <row r="81" spans="1:16" x14ac:dyDescent="0.25">
      <c r="A81" s="1">
        <v>7</v>
      </c>
      <c r="B81" s="114" t="s">
        <v>83</v>
      </c>
      <c r="C81" s="184">
        <v>3.4094736842105262</v>
      </c>
      <c r="D81" s="185">
        <v>0.83477539041110882</v>
      </c>
      <c r="E81" s="184" t="s">
        <v>238</v>
      </c>
      <c r="F81" s="185" t="str">
        <f t="shared" si="19"/>
        <v>-</v>
      </c>
      <c r="G81" s="184">
        <v>5.5587424158852734</v>
      </c>
      <c r="H81" s="185" t="str">
        <f t="shared" si="19"/>
        <v>-</v>
      </c>
      <c r="I81" s="184">
        <v>2.4225460122699385</v>
      </c>
      <c r="J81" s="185">
        <f t="shared" si="19"/>
        <v>-3.1361964036153349</v>
      </c>
      <c r="K81" s="184">
        <v>2.6328045899426256</v>
      </c>
      <c r="L81" s="185">
        <f t="shared" si="20"/>
        <v>0.21025857767268707</v>
      </c>
      <c r="M81" s="184">
        <v>4.5191709844559584</v>
      </c>
      <c r="N81" s="185">
        <f t="shared" si="21"/>
        <v>1.8863663945133329</v>
      </c>
      <c r="O81" s="185">
        <f>IFERROR(M81-C81,"-")</f>
        <v>1.1096973002454322</v>
      </c>
    </row>
    <row r="82" spans="1:16" x14ac:dyDescent="0.25">
      <c r="A82" s="1">
        <v>8</v>
      </c>
      <c r="B82" s="114" t="s">
        <v>85</v>
      </c>
      <c r="C82" s="184">
        <v>4.9380428488708743</v>
      </c>
      <c r="D82" s="185">
        <v>0.52411577176388047</v>
      </c>
      <c r="E82" s="184">
        <v>3.0711974110032361</v>
      </c>
      <c r="F82" s="185">
        <f t="shared" si="19"/>
        <v>-1.8668454378676382</v>
      </c>
      <c r="G82" s="184">
        <v>4.0223251895534959</v>
      </c>
      <c r="H82" s="185">
        <f t="shared" si="19"/>
        <v>0.95112777855025987</v>
      </c>
      <c r="I82" s="184">
        <v>4.0693417810630059</v>
      </c>
      <c r="J82" s="185">
        <f t="shared" si="19"/>
        <v>4.7016591509509986E-2</v>
      </c>
      <c r="K82" s="184">
        <v>2.9757890185905751</v>
      </c>
      <c r="L82" s="185">
        <f t="shared" si="20"/>
        <v>-1.0935527624724308</v>
      </c>
      <c r="M82" s="184">
        <v>4.560075329566855</v>
      </c>
      <c r="N82" s="185">
        <f t="shared" si="21"/>
        <v>1.5842863109762799</v>
      </c>
      <c r="O82" s="185">
        <f>IFERROR(M82-C82,"-")</f>
        <v>-0.37796751930401928</v>
      </c>
    </row>
    <row r="83" spans="1:16" x14ac:dyDescent="0.25">
      <c r="A83" s="1">
        <v>9</v>
      </c>
      <c r="B83" s="114" t="s">
        <v>87</v>
      </c>
      <c r="C83" s="184">
        <v>5.446626814688301</v>
      </c>
      <c r="D83" s="185">
        <v>2.7094162600302503</v>
      </c>
      <c r="E83" s="184">
        <v>2.325503355704698</v>
      </c>
      <c r="F83" s="185">
        <f t="shared" si="19"/>
        <v>-3.121123458983603</v>
      </c>
      <c r="G83" s="184">
        <v>4.1421875000000004</v>
      </c>
      <c r="H83" s="185">
        <f t="shared" si="19"/>
        <v>1.8166841442953023</v>
      </c>
      <c r="I83" s="184">
        <v>2.7132391418105706</v>
      </c>
      <c r="J83" s="185">
        <f t="shared" si="19"/>
        <v>-1.4289483581894298</v>
      </c>
      <c r="K83" s="184">
        <v>4.4059602649006626</v>
      </c>
      <c r="L83" s="185">
        <f t="shared" si="20"/>
        <v>1.692721123090092</v>
      </c>
      <c r="M83" s="184">
        <v>3.5815244825845531</v>
      </c>
      <c r="N83" s="185">
        <f t="shared" si="21"/>
        <v>-0.82443578231610948</v>
      </c>
      <c r="O83" s="185">
        <f t="shared" ref="O83:O86" si="22">IFERROR(M83-C83,"-")</f>
        <v>-1.8651023321037479</v>
      </c>
    </row>
    <row r="84" spans="1:16" x14ac:dyDescent="0.25">
      <c r="A84" s="1">
        <v>10</v>
      </c>
      <c r="B84" s="114" t="s">
        <v>89</v>
      </c>
      <c r="C84" s="184">
        <v>2.8453441295546558</v>
      </c>
      <c r="D84" s="185">
        <v>-0.810331203355934</v>
      </c>
      <c r="E84" s="184">
        <v>5.739371534195933</v>
      </c>
      <c r="F84" s="185">
        <f t="shared" si="19"/>
        <v>2.8940274046412773</v>
      </c>
      <c r="G84" s="184">
        <v>36.877697841726622</v>
      </c>
      <c r="H84" s="185">
        <f t="shared" si="19"/>
        <v>31.13832630753069</v>
      </c>
      <c r="I84" s="184">
        <v>8.0667160859896221</v>
      </c>
      <c r="J84" s="185">
        <f t="shared" si="19"/>
        <v>-28.810981755737</v>
      </c>
      <c r="K84" s="184">
        <v>2.7153333333333332</v>
      </c>
      <c r="L84" s="185">
        <f t="shared" si="20"/>
        <v>-5.3513827526562885</v>
      </c>
      <c r="M84" s="184">
        <v>3.400743494423792</v>
      </c>
      <c r="N84" s="185">
        <f t="shared" si="21"/>
        <v>0.68541016109045882</v>
      </c>
      <c r="O84" s="185">
        <f t="shared" si="22"/>
        <v>0.55539936486913621</v>
      </c>
    </row>
    <row r="85" spans="1:16" x14ac:dyDescent="0.25">
      <c r="A85" s="1">
        <v>11</v>
      </c>
      <c r="B85" s="114" t="s">
        <v>91</v>
      </c>
      <c r="C85" s="184">
        <v>2.8488664987405543</v>
      </c>
      <c r="D85" s="185">
        <v>-2.0044668345927792</v>
      </c>
      <c r="E85" s="184">
        <v>3.1066376496191515</v>
      </c>
      <c r="F85" s="185">
        <f t="shared" si="19"/>
        <v>0.25777115087859714</v>
      </c>
      <c r="G85" s="184">
        <v>8.3676975945017187</v>
      </c>
      <c r="H85" s="185">
        <f t="shared" si="19"/>
        <v>5.2610599448825672</v>
      </c>
      <c r="I85" s="184">
        <v>15.235048678720444</v>
      </c>
      <c r="J85" s="185">
        <f t="shared" si="19"/>
        <v>6.8673510842187255</v>
      </c>
      <c r="K85" s="184">
        <v>3.5325342465753424</v>
      </c>
      <c r="L85" s="185">
        <f t="shared" si="20"/>
        <v>-11.702514432145101</v>
      </c>
      <c r="M85" s="184" t="s">
        <v>238</v>
      </c>
      <c r="N85" s="185" t="str">
        <f t="shared" si="21"/>
        <v>-</v>
      </c>
      <c r="O85" s="185" t="str">
        <f t="shared" si="22"/>
        <v>-</v>
      </c>
    </row>
    <row r="86" spans="1:16" x14ac:dyDescent="0.25">
      <c r="A86" s="1">
        <v>12</v>
      </c>
      <c r="B86" s="114" t="s">
        <v>93</v>
      </c>
      <c r="C86" s="184">
        <v>3.8972712680577848</v>
      </c>
      <c r="D86" s="185">
        <v>-0.1028576391904803</v>
      </c>
      <c r="E86" s="184">
        <v>4.0083713850837137</v>
      </c>
      <c r="F86" s="185">
        <f t="shared" si="19"/>
        <v>0.11110011702592892</v>
      </c>
      <c r="G86" s="184">
        <v>5.0380807311500382</v>
      </c>
      <c r="H86" s="185">
        <f t="shared" si="19"/>
        <v>1.0297093460663245</v>
      </c>
      <c r="I86" s="184">
        <v>7.6752503576537912</v>
      </c>
      <c r="J86" s="185">
        <f t="shared" si="19"/>
        <v>2.637169626503753</v>
      </c>
      <c r="K86" s="184">
        <v>3.2559880239520957</v>
      </c>
      <c r="L86" s="185">
        <f t="shared" si="20"/>
        <v>-4.4192623337016954</v>
      </c>
      <c r="M86" s="184" t="s">
        <v>238</v>
      </c>
      <c r="N86" s="185" t="str">
        <f t="shared" si="21"/>
        <v>-</v>
      </c>
      <c r="O86" s="185" t="str">
        <f t="shared" si="22"/>
        <v>-</v>
      </c>
    </row>
    <row r="87" spans="1:16" ht="15.75" x14ac:dyDescent="0.25">
      <c r="B87" s="117" t="s">
        <v>30</v>
      </c>
      <c r="C87" s="186">
        <v>3.5688204610466094</v>
      </c>
      <c r="D87" s="187">
        <v>-9.046541035158695E-2</v>
      </c>
      <c r="E87" s="186">
        <v>3.3653032440056418</v>
      </c>
      <c r="F87" s="187">
        <f t="shared" si="19"/>
        <v>-0.20351721704096759</v>
      </c>
      <c r="G87" s="186">
        <v>4.3959784411276948</v>
      </c>
      <c r="H87" s="187">
        <f t="shared" si="19"/>
        <v>1.0306751971220529</v>
      </c>
      <c r="I87" s="186">
        <v>4.6154410416284612</v>
      </c>
      <c r="J87" s="187">
        <f t="shared" si="19"/>
        <v>0.21946260050076649</v>
      </c>
      <c r="K87" s="186">
        <v>2.9415471311475412</v>
      </c>
      <c r="L87" s="187">
        <f t="shared" si="20"/>
        <v>-1.6738939104809201</v>
      </c>
      <c r="M87" s="186">
        <v>3.5955606999387215</v>
      </c>
      <c r="N87" s="187">
        <v>0.68440457994748005</v>
      </c>
      <c r="O87" s="187">
        <v>-8.317416404768796E-3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8.3850514976849659</v>
      </c>
      <c r="D97" s="185">
        <v>0.41907796271332121</v>
      </c>
      <c r="E97" s="184">
        <v>7.2165710311250217</v>
      </c>
      <c r="F97" s="185">
        <f t="shared" ref="F97:J99" si="23">IFERROR(E97-C97,"-")</f>
        <v>-1.1684804665599442</v>
      </c>
      <c r="G97" s="184">
        <v>10.840336134453782</v>
      </c>
      <c r="H97" s="185">
        <f t="shared" si="23"/>
        <v>3.6237651033287603</v>
      </c>
      <c r="I97" s="184">
        <v>8.7300962832591367</v>
      </c>
      <c r="J97" s="185">
        <f t="shared" si="23"/>
        <v>-2.1102398511946454</v>
      </c>
      <c r="K97" s="184">
        <v>6.533854166666667</v>
      </c>
      <c r="L97" s="185">
        <f t="shared" ref="L97:L99" si="24">IFERROR(K97-I97,"-")</f>
        <v>-2.1962421165924697</v>
      </c>
      <c r="M97" s="184">
        <v>6.7966147052920318</v>
      </c>
      <c r="N97" s="185">
        <f t="shared" ref="N97:N99" si="25">IFERROR(M97-K97,"-")</f>
        <v>0.26276053862536486</v>
      </c>
      <c r="O97" s="185">
        <f t="shared" ref="O97" si="26">IFERROR(M97-C97,"-")</f>
        <v>-1.5884367923929341</v>
      </c>
    </row>
    <row r="98" spans="2:15" x14ac:dyDescent="0.25">
      <c r="B98" s="114" t="s">
        <v>73</v>
      </c>
      <c r="C98" s="184">
        <v>7.89595482736277</v>
      </c>
      <c r="D98" s="185">
        <v>-0.41811433417204746</v>
      </c>
      <c r="E98" s="184">
        <v>6.6646178730287104</v>
      </c>
      <c r="F98" s="185">
        <f t="shared" si="23"/>
        <v>-1.2313369543340595</v>
      </c>
      <c r="G98" s="184">
        <v>6.483386923901393</v>
      </c>
      <c r="H98" s="185">
        <f t="shared" si="23"/>
        <v>-0.18123094912731741</v>
      </c>
      <c r="I98" s="184">
        <v>7.4176239055345814</v>
      </c>
      <c r="J98" s="185">
        <f t="shared" si="23"/>
        <v>0.93423698163318836</v>
      </c>
      <c r="K98" s="184">
        <v>5.3828042767713704</v>
      </c>
      <c r="L98" s="185">
        <f t="shared" si="24"/>
        <v>-2.034819628763211</v>
      </c>
      <c r="M98" s="184">
        <v>6.5330156142221103</v>
      </c>
      <c r="N98" s="185">
        <f t="shared" si="25"/>
        <v>1.1502113374507399</v>
      </c>
      <c r="O98" s="185">
        <f>IFERROR(M98-C98,"-")</f>
        <v>-1.3629392131406597</v>
      </c>
    </row>
    <row r="99" spans="2:15" x14ac:dyDescent="0.25">
      <c r="B99" s="114" t="s">
        <v>75</v>
      </c>
      <c r="C99" s="184">
        <v>7.8426756352765326</v>
      </c>
      <c r="D99" s="185">
        <v>0.26775887612003935</v>
      </c>
      <c r="E99" s="184">
        <v>8.1990271584920951</v>
      </c>
      <c r="F99" s="185">
        <f t="shared" si="23"/>
        <v>0.35635152321556252</v>
      </c>
      <c r="G99" s="184">
        <v>14.005054759898904</v>
      </c>
      <c r="H99" s="185">
        <f t="shared" si="23"/>
        <v>5.8060276014068091</v>
      </c>
      <c r="I99" s="184">
        <v>5.8618128654970763</v>
      </c>
      <c r="J99" s="185">
        <f t="shared" si="23"/>
        <v>-8.1432418944018288</v>
      </c>
      <c r="K99" s="184">
        <v>5.2346087053946562</v>
      </c>
      <c r="L99" s="185">
        <f t="shared" si="24"/>
        <v>-0.62720416010242008</v>
      </c>
      <c r="M99" s="184">
        <v>6.1331573626867346</v>
      </c>
      <c r="N99" s="185">
        <f t="shared" si="25"/>
        <v>0.89854865729207845</v>
      </c>
      <c r="O99" s="185">
        <f t="shared" ref="O99:O102" si="27">IFERROR(M99-C99,"-")</f>
        <v>-1.7095182725897979</v>
      </c>
    </row>
    <row r="100" spans="2:15" x14ac:dyDescent="0.25">
      <c r="B100" s="114" t="s">
        <v>77</v>
      </c>
      <c r="C100" s="184">
        <v>7.7268374164810689</v>
      </c>
      <c r="D100" s="185">
        <v>3.1273354332904013E-2</v>
      </c>
      <c r="E100" s="184" t="s">
        <v>238</v>
      </c>
      <c r="F100" s="185" t="str">
        <f>IFERROR(E100-C100,"-")</f>
        <v>-</v>
      </c>
      <c r="G100" s="184">
        <v>12.037222222222223</v>
      </c>
      <c r="H100" s="185" t="str">
        <f>IFERROR(G100-E100,"-")</f>
        <v>-</v>
      </c>
      <c r="I100" s="184">
        <v>8.0518100841709561</v>
      </c>
      <c r="J100" s="185">
        <f>IFERROR(I100-G100,"-")</f>
        <v>-3.9854121380512666</v>
      </c>
      <c r="K100" s="184">
        <v>5.1068981269986296</v>
      </c>
      <c r="L100" s="185">
        <f>IFERROR(K100-I100,"-")</f>
        <v>-2.9449119571723266</v>
      </c>
      <c r="M100" s="184">
        <v>5.8996194962855588</v>
      </c>
      <c r="N100" s="185">
        <f>IFERROR(M100-K100,"-")</f>
        <v>0.79272136928692927</v>
      </c>
      <c r="O100" s="185">
        <f t="shared" si="27"/>
        <v>-1.8272179201955101</v>
      </c>
    </row>
    <row r="101" spans="2:15" x14ac:dyDescent="0.25">
      <c r="B101" s="114" t="s">
        <v>79</v>
      </c>
      <c r="C101" s="184">
        <v>7.9464043419267298</v>
      </c>
      <c r="D101" s="185">
        <v>-5.3765504482221615E-3</v>
      </c>
      <c r="E101" s="184" t="s">
        <v>238</v>
      </c>
      <c r="F101" s="185" t="str">
        <f t="shared" ref="F101:J109" si="28">IFERROR(E101-C101,"-")</f>
        <v>-</v>
      </c>
      <c r="G101" s="184">
        <v>10.333473330533389</v>
      </c>
      <c r="H101" s="185" t="str">
        <f t="shared" si="28"/>
        <v>-</v>
      </c>
      <c r="I101" s="184">
        <v>7.5680802630469604</v>
      </c>
      <c r="J101" s="185">
        <f t="shared" si="28"/>
        <v>-2.7653930674864284</v>
      </c>
      <c r="K101" s="184">
        <v>5.8374851013110849</v>
      </c>
      <c r="L101" s="185">
        <f t="shared" ref="L101:L109" si="29">IFERROR(K101-I101,"-")</f>
        <v>-1.7305951617358755</v>
      </c>
      <c r="M101" s="184">
        <v>6.1456815157467837</v>
      </c>
      <c r="N101" s="185">
        <f t="shared" ref="N101:N108" si="30">IFERROR(M101-K101,"-")</f>
        <v>0.30819641443569878</v>
      </c>
      <c r="O101" s="185">
        <f t="shared" si="27"/>
        <v>-1.8007228261799462</v>
      </c>
    </row>
    <row r="102" spans="2:15" x14ac:dyDescent="0.25">
      <c r="B102" s="114" t="s">
        <v>81</v>
      </c>
      <c r="C102" s="184">
        <v>7.6910747232472323</v>
      </c>
      <c r="D102" s="185">
        <v>-0.25006663300873733</v>
      </c>
      <c r="E102" s="184" t="s">
        <v>238</v>
      </c>
      <c r="F102" s="185" t="str">
        <f t="shared" si="28"/>
        <v>-</v>
      </c>
      <c r="G102" s="184">
        <v>8.1765730880929333</v>
      </c>
      <c r="H102" s="185" t="str">
        <f t="shared" si="28"/>
        <v>-</v>
      </c>
      <c r="I102" s="184">
        <v>8.2189096215990833</v>
      </c>
      <c r="J102" s="185">
        <f t="shared" si="28"/>
        <v>4.2336533506150076E-2</v>
      </c>
      <c r="K102" s="184">
        <v>6.5708221225710011</v>
      </c>
      <c r="L102" s="185">
        <f t="shared" si="29"/>
        <v>-1.6480874990280823</v>
      </c>
      <c r="M102" s="184">
        <v>7.2864087783873881</v>
      </c>
      <c r="N102" s="185">
        <f t="shared" si="30"/>
        <v>0.71558665581638703</v>
      </c>
      <c r="O102" s="185">
        <f t="shared" si="27"/>
        <v>-0.4046659448598442</v>
      </c>
    </row>
    <row r="103" spans="2:15" x14ac:dyDescent="0.25">
      <c r="B103" s="114" t="s">
        <v>83</v>
      </c>
      <c r="C103" s="184">
        <v>8.8669169290385081</v>
      </c>
      <c r="D103" s="185">
        <v>1.0073466165385083</v>
      </c>
      <c r="E103" s="184" t="s">
        <v>238</v>
      </c>
      <c r="F103" s="185" t="str">
        <f t="shared" si="28"/>
        <v>-</v>
      </c>
      <c r="G103" s="184">
        <v>9.841807909604519</v>
      </c>
      <c r="H103" s="185" t="str">
        <f t="shared" si="28"/>
        <v>-</v>
      </c>
      <c r="I103" s="184">
        <v>7.8831803086540342</v>
      </c>
      <c r="J103" s="185">
        <f t="shared" si="28"/>
        <v>-1.9586276009504848</v>
      </c>
      <c r="K103" s="184">
        <v>6.6500673854447436</v>
      </c>
      <c r="L103" s="185">
        <f t="shared" si="29"/>
        <v>-1.2331129232092906</v>
      </c>
      <c r="M103" s="184">
        <v>7.4098608193277311</v>
      </c>
      <c r="N103" s="185">
        <f t="shared" si="30"/>
        <v>0.75979343388298748</v>
      </c>
      <c r="O103" s="185">
        <f>IFERROR(M103-C103,"-")</f>
        <v>-1.457056109710777</v>
      </c>
    </row>
    <row r="104" spans="2:15" x14ac:dyDescent="0.25">
      <c r="B104" s="114" t="s">
        <v>85</v>
      </c>
      <c r="C104" s="184">
        <v>8.6175336182633178</v>
      </c>
      <c r="D104" s="185">
        <v>-0.29065559842030453</v>
      </c>
      <c r="E104" s="184">
        <v>6.097185185185185</v>
      </c>
      <c r="F104" s="185">
        <f t="shared" si="28"/>
        <v>-2.5203484330781327</v>
      </c>
      <c r="G104" s="184">
        <v>9.0528089887640455</v>
      </c>
      <c r="H104" s="185">
        <f t="shared" si="28"/>
        <v>2.9556238035788605</v>
      </c>
      <c r="I104" s="184">
        <v>7.7771453913814765</v>
      </c>
      <c r="J104" s="185">
        <f t="shared" si="28"/>
        <v>-1.275663597382569</v>
      </c>
      <c r="K104" s="184">
        <v>8.0107416127133604</v>
      </c>
      <c r="L104" s="185">
        <f t="shared" si="29"/>
        <v>0.23359622133188385</v>
      </c>
      <c r="M104" s="184">
        <v>7.8473442622950822</v>
      </c>
      <c r="N104" s="185">
        <f t="shared" si="30"/>
        <v>-0.16339735041827819</v>
      </c>
      <c r="O104" s="185">
        <f>IFERROR(M104-C104,"-")</f>
        <v>-0.77018935596823557</v>
      </c>
    </row>
    <row r="105" spans="2:15" x14ac:dyDescent="0.25">
      <c r="B105" s="114" t="s">
        <v>87</v>
      </c>
      <c r="C105" s="184">
        <v>8.2653967511978497</v>
      </c>
      <c r="D105" s="185">
        <v>0.11231500507221348</v>
      </c>
      <c r="E105" s="184">
        <v>6.3997477931904161</v>
      </c>
      <c r="F105" s="185">
        <f t="shared" si="28"/>
        <v>-1.8656489580074336</v>
      </c>
      <c r="G105" s="184">
        <v>8.8807339449541285</v>
      </c>
      <c r="H105" s="185">
        <f t="shared" si="28"/>
        <v>2.4809861517637124</v>
      </c>
      <c r="I105" s="184">
        <v>7.2970989466413396</v>
      </c>
      <c r="J105" s="185">
        <f t="shared" si="28"/>
        <v>-1.5836349983127889</v>
      </c>
      <c r="K105" s="184">
        <v>7.3590079278492979</v>
      </c>
      <c r="L105" s="185">
        <f t="shared" si="29"/>
        <v>6.1908981207958291E-2</v>
      </c>
      <c r="M105" s="184">
        <v>6.853787473233405</v>
      </c>
      <c r="N105" s="185">
        <f t="shared" si="30"/>
        <v>-0.50522045461589293</v>
      </c>
      <c r="O105" s="185">
        <f t="shared" ref="O105:O108" si="31">IFERROR(M105-C105,"-")</f>
        <v>-1.4116092779644447</v>
      </c>
    </row>
    <row r="106" spans="2:15" x14ac:dyDescent="0.25">
      <c r="B106" s="114" t="s">
        <v>89</v>
      </c>
      <c r="C106" s="184">
        <v>7.4805983091263819</v>
      </c>
      <c r="D106" s="185">
        <v>6.4550900604135819E-2</v>
      </c>
      <c r="E106" s="184">
        <v>5.1763901549680948</v>
      </c>
      <c r="F106" s="185">
        <f t="shared" si="28"/>
        <v>-2.3042081541582871</v>
      </c>
      <c r="G106" s="184">
        <v>7.532561379070172</v>
      </c>
      <c r="H106" s="185">
        <f t="shared" si="28"/>
        <v>2.3561712241020771</v>
      </c>
      <c r="I106" s="184">
        <v>6.8283218332594799</v>
      </c>
      <c r="J106" s="185">
        <f t="shared" si="28"/>
        <v>-0.70423954581069204</v>
      </c>
      <c r="K106" s="184">
        <v>6.206409748365366</v>
      </c>
      <c r="L106" s="185">
        <f t="shared" si="29"/>
        <v>-0.62191208489411398</v>
      </c>
      <c r="M106" s="184">
        <v>6.4038626855407186</v>
      </c>
      <c r="N106" s="185">
        <f t="shared" si="30"/>
        <v>0.19745293717535262</v>
      </c>
      <c r="O106" s="185">
        <f t="shared" si="31"/>
        <v>-1.0767356235856633</v>
      </c>
    </row>
    <row r="107" spans="2:15" x14ac:dyDescent="0.25">
      <c r="B107" s="114" t="s">
        <v>91</v>
      </c>
      <c r="C107" s="184">
        <v>7.3692548202188641</v>
      </c>
      <c r="D107" s="185">
        <v>-0.40741364533249413</v>
      </c>
      <c r="E107" s="184">
        <v>4.3857421875</v>
      </c>
      <c r="F107" s="185">
        <f t="shared" si="28"/>
        <v>-2.9835126327188641</v>
      </c>
      <c r="G107" s="184">
        <v>8.5613607460788472</v>
      </c>
      <c r="H107" s="185">
        <f t="shared" si="28"/>
        <v>4.1756185585788472</v>
      </c>
      <c r="I107" s="184">
        <v>7.5981374722838133</v>
      </c>
      <c r="J107" s="185">
        <f t="shared" si="28"/>
        <v>-0.96322327379503392</v>
      </c>
      <c r="K107" s="184">
        <v>6.6887816646562124</v>
      </c>
      <c r="L107" s="185">
        <f t="shared" si="29"/>
        <v>-0.90935580762760093</v>
      </c>
      <c r="M107" s="184" t="s">
        <v>238</v>
      </c>
      <c r="N107" s="185" t="str">
        <f t="shared" si="30"/>
        <v>-</v>
      </c>
      <c r="O107" s="185" t="str">
        <f t="shared" si="31"/>
        <v>-</v>
      </c>
    </row>
    <row r="108" spans="2:15" x14ac:dyDescent="0.25">
      <c r="B108" s="114" t="s">
        <v>93</v>
      </c>
      <c r="C108" s="184">
        <v>7.7688200188461938</v>
      </c>
      <c r="D108" s="185">
        <v>0.71813484667472505</v>
      </c>
      <c r="E108" s="184">
        <v>8.2757863935625462</v>
      </c>
      <c r="F108" s="185">
        <f t="shared" si="28"/>
        <v>0.50696637471635242</v>
      </c>
      <c r="G108" s="184">
        <v>7.9421218694537563</v>
      </c>
      <c r="H108" s="185">
        <f t="shared" si="28"/>
        <v>-0.33366452410878988</v>
      </c>
      <c r="I108" s="184">
        <v>5.8612209341285268</v>
      </c>
      <c r="J108" s="185">
        <f t="shared" si="28"/>
        <v>-2.0809009353252295</v>
      </c>
      <c r="K108" s="184">
        <v>6.275511432009627</v>
      </c>
      <c r="L108" s="185">
        <f t="shared" si="29"/>
        <v>0.41429049788110017</v>
      </c>
      <c r="M108" s="184" t="s">
        <v>238</v>
      </c>
      <c r="N108" s="185" t="str">
        <f t="shared" si="30"/>
        <v>-</v>
      </c>
      <c r="O108" s="185" t="str">
        <f t="shared" si="31"/>
        <v>-</v>
      </c>
    </row>
    <row r="109" spans="2:15" ht="15.75" x14ac:dyDescent="0.25">
      <c r="B109" s="117" t="s">
        <v>30</v>
      </c>
      <c r="C109" s="186">
        <v>7.982500983090838</v>
      </c>
      <c r="D109" s="187">
        <v>0.13431975708974075</v>
      </c>
      <c r="E109" s="186">
        <v>6.7561589488727254</v>
      </c>
      <c r="F109" s="187">
        <f t="shared" si="28"/>
        <v>-1.2263420342181126</v>
      </c>
      <c r="G109" s="186">
        <v>8.7250281473493914</v>
      </c>
      <c r="H109" s="187">
        <f t="shared" si="28"/>
        <v>1.968869198476666</v>
      </c>
      <c r="I109" s="186">
        <v>7.2914212309392115</v>
      </c>
      <c r="J109" s="187">
        <f t="shared" si="28"/>
        <v>-1.4336069164101799</v>
      </c>
      <c r="K109" s="186">
        <v>6.2369073253971479</v>
      </c>
      <c r="L109" s="187">
        <f t="shared" si="29"/>
        <v>-1.0545139055420636</v>
      </c>
      <c r="M109" s="186">
        <v>6.7036169083834451</v>
      </c>
      <c r="N109" s="187">
        <v>0.51386773952370302</v>
      </c>
      <c r="O109" s="187">
        <v>-1.3643321136768058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8.193692816819155</v>
      </c>
      <c r="D119" s="185">
        <v>0.25380105029422229</v>
      </c>
      <c r="E119" s="184">
        <v>6.9637502059647387</v>
      </c>
      <c r="F119" s="185">
        <f t="shared" ref="F119:J121" si="32">IFERROR(E119-C119,"-")</f>
        <v>-1.2299426108544163</v>
      </c>
      <c r="G119" s="184">
        <v>23.921666666666667</v>
      </c>
      <c r="H119" s="185">
        <f t="shared" si="32"/>
        <v>16.957916460701927</v>
      </c>
      <c r="I119" s="184">
        <v>11.427258462228201</v>
      </c>
      <c r="J119" s="185">
        <f t="shared" si="32"/>
        <v>-12.494408204438466</v>
      </c>
      <c r="K119" s="184">
        <v>6.5380669546436287</v>
      </c>
      <c r="L119" s="185">
        <f t="shared" ref="L119:L121" si="33">IFERROR(K119-I119,"-")</f>
        <v>-4.889191507584572</v>
      </c>
      <c r="M119" s="184">
        <v>7.0759036144578316</v>
      </c>
      <c r="N119" s="185">
        <f t="shared" ref="N119:N121" si="34">IFERROR(M119-K119,"-")</f>
        <v>0.53783665981420281</v>
      </c>
      <c r="O119" s="185">
        <f t="shared" ref="O119" si="35">IFERROR(M119-C119,"-")</f>
        <v>-1.1177892023613234</v>
      </c>
    </row>
    <row r="120" spans="1:16" x14ac:dyDescent="0.25">
      <c r="B120" s="114" t="s">
        <v>73</v>
      </c>
      <c r="C120" s="184">
        <v>7.4867610324729394</v>
      </c>
      <c r="D120" s="185">
        <v>-0.41302650293782506</v>
      </c>
      <c r="E120" s="184">
        <v>6.9527415509746175</v>
      </c>
      <c r="F120" s="185">
        <f t="shared" si="32"/>
        <v>-0.5340194814983219</v>
      </c>
      <c r="G120" s="184">
        <v>11.833333333333334</v>
      </c>
      <c r="H120" s="185">
        <f t="shared" si="32"/>
        <v>4.8805917823587164</v>
      </c>
      <c r="I120" s="184">
        <v>8.8209509658246663</v>
      </c>
      <c r="J120" s="185">
        <f t="shared" si="32"/>
        <v>-3.0123823675086676</v>
      </c>
      <c r="K120" s="184">
        <v>5.1562280701754384</v>
      </c>
      <c r="L120" s="185">
        <f t="shared" si="33"/>
        <v>-3.6647228956492279</v>
      </c>
      <c r="M120" s="184">
        <v>6.4152956869719873</v>
      </c>
      <c r="N120" s="185">
        <f t="shared" si="34"/>
        <v>1.2590676167965489</v>
      </c>
      <c r="O120" s="185">
        <f>IFERROR(M120-C120,"-")</f>
        <v>-1.0714653455009522</v>
      </c>
    </row>
    <row r="121" spans="1:16" x14ac:dyDescent="0.25">
      <c r="B121" s="114" t="s">
        <v>75</v>
      </c>
      <c r="C121" s="184">
        <v>7.3132267441860463</v>
      </c>
      <c r="D121" s="185">
        <v>-0.13689407044978363</v>
      </c>
      <c r="E121" s="184">
        <v>10.226860968885388</v>
      </c>
      <c r="F121" s="185">
        <f t="shared" si="32"/>
        <v>2.9136342246993419</v>
      </c>
      <c r="G121" s="184">
        <v>17.187134502923978</v>
      </c>
      <c r="H121" s="185">
        <f t="shared" si="32"/>
        <v>6.9602735340385902</v>
      </c>
      <c r="I121" s="184">
        <v>6.1370344342937457</v>
      </c>
      <c r="J121" s="185">
        <f t="shared" si="32"/>
        <v>-11.050100068630233</v>
      </c>
      <c r="K121" s="184">
        <v>4.7230411864558208</v>
      </c>
      <c r="L121" s="185">
        <f t="shared" si="33"/>
        <v>-1.4139932478379249</v>
      </c>
      <c r="M121" s="184">
        <v>5.6702086553323028</v>
      </c>
      <c r="N121" s="185">
        <f t="shared" si="34"/>
        <v>0.94716746887648195</v>
      </c>
      <c r="O121" s="185">
        <f t="shared" ref="O121:O124" si="36">IFERROR(M121-C121,"-")</f>
        <v>-1.6430180888537436</v>
      </c>
    </row>
    <row r="122" spans="1:16" x14ac:dyDescent="0.25">
      <c r="B122" s="114" t="s">
        <v>77</v>
      </c>
      <c r="C122" s="184">
        <v>7.3290988487495037</v>
      </c>
      <c r="D122" s="185">
        <v>-0.53683234048011474</v>
      </c>
      <c r="E122" s="184" t="s">
        <v>238</v>
      </c>
      <c r="F122" s="185" t="str">
        <f>IFERROR(E122-C122,"-")</f>
        <v>-</v>
      </c>
      <c r="G122" s="184">
        <v>29.11392405063291</v>
      </c>
      <c r="H122" s="185" t="str">
        <f>IFERROR(G122-E122,"-")</f>
        <v>-</v>
      </c>
      <c r="I122" s="184">
        <v>7.9394441611422746</v>
      </c>
      <c r="J122" s="185">
        <f>IFERROR(I122-G122,"-")</f>
        <v>-21.174479889490634</v>
      </c>
      <c r="K122" s="184">
        <v>4.8056677018633538</v>
      </c>
      <c r="L122" s="185">
        <f>IFERROR(K122-I122,"-")</f>
        <v>-3.1337764592789208</v>
      </c>
      <c r="M122" s="184">
        <v>5.6477987421383649</v>
      </c>
      <c r="N122" s="185">
        <f>IFERROR(M122-K122,"-")</f>
        <v>0.84213104027501107</v>
      </c>
      <c r="O122" s="185">
        <f t="shared" si="36"/>
        <v>-1.6813001066111388</v>
      </c>
    </row>
    <row r="123" spans="1:16" x14ac:dyDescent="0.25">
      <c r="B123" s="114" t="s">
        <v>79</v>
      </c>
      <c r="C123" s="184">
        <v>7.787623404767638</v>
      </c>
      <c r="D123" s="185">
        <v>-0.21861449585615134</v>
      </c>
      <c r="E123" s="184" t="s">
        <v>238</v>
      </c>
      <c r="F123" s="185" t="str">
        <f t="shared" ref="F123:J131" si="37">IFERROR(E123-C123,"-")</f>
        <v>-</v>
      </c>
      <c r="G123" s="184">
        <v>14.308724832214764</v>
      </c>
      <c r="H123" s="185" t="str">
        <f t="shared" si="37"/>
        <v>-</v>
      </c>
      <c r="I123" s="184">
        <v>7.2566325190438663</v>
      </c>
      <c r="J123" s="185">
        <f t="shared" si="37"/>
        <v>-7.0520923131708981</v>
      </c>
      <c r="K123" s="184">
        <v>5.3315962007228714</v>
      </c>
      <c r="L123" s="185">
        <f t="shared" ref="L123:L131" si="38">IFERROR(K123-I123,"-")</f>
        <v>-1.9250363183209949</v>
      </c>
      <c r="M123" s="184">
        <v>5.6281161403851794</v>
      </c>
      <c r="N123" s="185">
        <f t="shared" ref="N123:N130" si="39">IFERROR(M123-K123,"-")</f>
        <v>0.29651993966230794</v>
      </c>
      <c r="O123" s="185">
        <f t="shared" si="36"/>
        <v>-2.1595072643824587</v>
      </c>
    </row>
    <row r="124" spans="1:16" x14ac:dyDescent="0.25">
      <c r="B124" s="114" t="s">
        <v>81</v>
      </c>
      <c r="C124" s="184">
        <v>7.6740063444672515</v>
      </c>
      <c r="D124" s="185">
        <v>-0.80361164216430581</v>
      </c>
      <c r="E124" s="184" t="s">
        <v>238</v>
      </c>
      <c r="F124" s="185" t="str">
        <f t="shared" si="37"/>
        <v>-</v>
      </c>
      <c r="G124" s="184">
        <v>12.987714987714988</v>
      </c>
      <c r="H124" s="185" t="str">
        <f t="shared" si="37"/>
        <v>-</v>
      </c>
      <c r="I124" s="184">
        <v>7.4575471698113205</v>
      </c>
      <c r="J124" s="185">
        <f t="shared" si="37"/>
        <v>-5.5301678179036671</v>
      </c>
      <c r="K124" s="184">
        <v>6.3493812663716014</v>
      </c>
      <c r="L124" s="185">
        <f t="shared" si="38"/>
        <v>-1.1081659034397191</v>
      </c>
      <c r="M124" s="184">
        <v>7.3081058726220016</v>
      </c>
      <c r="N124" s="185">
        <f t="shared" si="39"/>
        <v>0.95872460625040024</v>
      </c>
      <c r="O124" s="185">
        <f t="shared" si="36"/>
        <v>-0.36590047184524988</v>
      </c>
    </row>
    <row r="125" spans="1:16" x14ac:dyDescent="0.25">
      <c r="B125" s="114" t="s">
        <v>83</v>
      </c>
      <c r="C125" s="184">
        <v>8.7815208825847115</v>
      </c>
      <c r="D125" s="185">
        <v>0.45845485319897961</v>
      </c>
      <c r="E125" s="184" t="s">
        <v>238</v>
      </c>
      <c r="F125" s="185" t="str">
        <f t="shared" si="37"/>
        <v>-</v>
      </c>
      <c r="G125" s="184">
        <v>8.2203659506762126</v>
      </c>
      <c r="H125" s="185" t="str">
        <f t="shared" si="37"/>
        <v>-</v>
      </c>
      <c r="I125" s="184">
        <v>7.105190204835977</v>
      </c>
      <c r="J125" s="185">
        <f t="shared" si="37"/>
        <v>-1.1151757458402356</v>
      </c>
      <c r="K125" s="184">
        <v>5.7398599958822318</v>
      </c>
      <c r="L125" s="185">
        <f t="shared" si="38"/>
        <v>-1.3653302089537451</v>
      </c>
      <c r="M125" s="184">
        <v>7.6511909568025835</v>
      </c>
      <c r="N125" s="185">
        <f t="shared" si="39"/>
        <v>1.9113309609203517</v>
      </c>
      <c r="O125" s="185">
        <f>IFERROR(M125-C125,"-")</f>
        <v>-1.130329925782128</v>
      </c>
    </row>
    <row r="126" spans="1:16" x14ac:dyDescent="0.25">
      <c r="B126" s="114" t="s">
        <v>85</v>
      </c>
      <c r="C126" s="184">
        <v>8.4414040384978293</v>
      </c>
      <c r="D126" s="185">
        <v>-1.2266518575551242</v>
      </c>
      <c r="E126" s="184">
        <v>5.1117370892018776</v>
      </c>
      <c r="F126" s="185">
        <f t="shared" si="37"/>
        <v>-3.3296669492959516</v>
      </c>
      <c r="G126" s="184">
        <v>8.5341272146383975</v>
      </c>
      <c r="H126" s="185">
        <f t="shared" si="37"/>
        <v>3.4223901254365199</v>
      </c>
      <c r="I126" s="184">
        <v>7.0737927292457945</v>
      </c>
      <c r="J126" s="185">
        <f t="shared" si="37"/>
        <v>-1.460334485392603</v>
      </c>
      <c r="K126" s="184">
        <v>8.2577308362369344</v>
      </c>
      <c r="L126" s="185">
        <f t="shared" si="38"/>
        <v>1.1839381069911399</v>
      </c>
      <c r="M126" s="184">
        <v>8.3209278870398382</v>
      </c>
      <c r="N126" s="185">
        <f t="shared" si="39"/>
        <v>6.3197050802903831E-2</v>
      </c>
      <c r="O126" s="185">
        <f>IFERROR(M126-C126,"-")</f>
        <v>-0.12047615145799107</v>
      </c>
    </row>
    <row r="127" spans="1:16" x14ac:dyDescent="0.25">
      <c r="B127" s="114" t="s">
        <v>87</v>
      </c>
      <c r="C127" s="184">
        <v>8.0607021996615913</v>
      </c>
      <c r="D127" s="185">
        <v>0.12812015142118049</v>
      </c>
      <c r="E127" s="184">
        <v>5.2950423216444982</v>
      </c>
      <c r="F127" s="185">
        <f t="shared" si="37"/>
        <v>-2.7656598780170931</v>
      </c>
      <c r="G127" s="184">
        <v>8.8707849249079054</v>
      </c>
      <c r="H127" s="185">
        <f t="shared" si="37"/>
        <v>3.5757426032634072</v>
      </c>
      <c r="I127" s="184">
        <v>7.4258753091240397</v>
      </c>
      <c r="J127" s="185">
        <f t="shared" si="37"/>
        <v>-1.4449096157838657</v>
      </c>
      <c r="K127" s="184">
        <v>7.502688172043011</v>
      </c>
      <c r="L127" s="185">
        <f t="shared" si="38"/>
        <v>7.681286291897127E-2</v>
      </c>
      <c r="M127" s="184">
        <v>7.0556511180815544</v>
      </c>
      <c r="N127" s="185">
        <f t="shared" si="39"/>
        <v>-0.44703705396145654</v>
      </c>
      <c r="O127" s="185">
        <f t="shared" ref="O127:O130" si="40">IFERROR(M127-C127,"-")</f>
        <v>-1.0050510815800369</v>
      </c>
    </row>
    <row r="128" spans="1:16" x14ac:dyDescent="0.25">
      <c r="A128" s="120"/>
      <c r="B128" s="114" t="s">
        <v>89</v>
      </c>
      <c r="C128" s="184">
        <v>7.3524271844660198</v>
      </c>
      <c r="D128" s="185">
        <v>-0.21248632243595456</v>
      </c>
      <c r="E128" s="184">
        <v>4.2314881380301941</v>
      </c>
      <c r="F128" s="185">
        <f t="shared" si="37"/>
        <v>-3.1209390464358258</v>
      </c>
      <c r="G128" s="184">
        <v>7.5337959750173491</v>
      </c>
      <c r="H128" s="185">
        <f t="shared" si="37"/>
        <v>3.302307836987155</v>
      </c>
      <c r="I128" s="184">
        <v>6.6977941890972694</v>
      </c>
      <c r="J128" s="185">
        <f t="shared" si="37"/>
        <v>-0.83600178592007968</v>
      </c>
      <c r="K128" s="184">
        <v>6.1844487109160724</v>
      </c>
      <c r="L128" s="185">
        <f t="shared" si="38"/>
        <v>-0.51334547818119702</v>
      </c>
      <c r="M128" s="184">
        <v>6.4350112697220139</v>
      </c>
      <c r="N128" s="185">
        <f t="shared" si="39"/>
        <v>0.25056255880594147</v>
      </c>
      <c r="O128" s="185">
        <f t="shared" si="40"/>
        <v>-0.91741591474400597</v>
      </c>
    </row>
    <row r="129" spans="2:16" x14ac:dyDescent="0.25">
      <c r="B129" s="114" t="s">
        <v>91</v>
      </c>
      <c r="C129" s="184">
        <v>7.4212424849699401</v>
      </c>
      <c r="D129" s="185">
        <v>0.37506222745921036</v>
      </c>
      <c r="E129" s="184">
        <v>4.2414738124238731</v>
      </c>
      <c r="F129" s="185">
        <f t="shared" si="37"/>
        <v>-3.179768672546067</v>
      </c>
      <c r="G129" s="184">
        <v>9.3559194428759653</v>
      </c>
      <c r="H129" s="185">
        <f t="shared" si="37"/>
        <v>5.1144456304520922</v>
      </c>
      <c r="I129" s="184">
        <v>8.585074626865671</v>
      </c>
      <c r="J129" s="185">
        <f t="shared" si="37"/>
        <v>-0.77084481601029431</v>
      </c>
      <c r="K129" s="184">
        <v>6.8399476668120363</v>
      </c>
      <c r="L129" s="185">
        <f t="shared" si="38"/>
        <v>-1.7451269600536348</v>
      </c>
      <c r="M129" s="184" t="s">
        <v>238</v>
      </c>
      <c r="N129" s="185" t="str">
        <f t="shared" si="39"/>
        <v>-</v>
      </c>
      <c r="O129" s="185" t="str">
        <f t="shared" si="40"/>
        <v>-</v>
      </c>
    </row>
    <row r="130" spans="2:16" x14ac:dyDescent="0.25">
      <c r="B130" s="114" t="s">
        <v>93</v>
      </c>
      <c r="C130" s="184">
        <v>7.351959798994975</v>
      </c>
      <c r="D130" s="185">
        <v>-6.1965639601516465E-2</v>
      </c>
      <c r="E130" s="184">
        <v>8.8838289962825279</v>
      </c>
      <c r="F130" s="185">
        <f t="shared" si="37"/>
        <v>1.5318691972875529</v>
      </c>
      <c r="G130" s="184">
        <v>10.613690865489426</v>
      </c>
      <c r="H130" s="185">
        <f t="shared" si="37"/>
        <v>1.7298618692068981</v>
      </c>
      <c r="I130" s="184">
        <v>5.9148119723714503</v>
      </c>
      <c r="J130" s="185">
        <f t="shared" si="37"/>
        <v>-4.6988788931179757</v>
      </c>
      <c r="K130" s="184">
        <v>6.3220577871740664</v>
      </c>
      <c r="L130" s="185">
        <f t="shared" si="38"/>
        <v>0.40724581480261612</v>
      </c>
      <c r="M130" s="184" t="s">
        <v>238</v>
      </c>
      <c r="N130" s="185" t="str">
        <f t="shared" si="39"/>
        <v>-</v>
      </c>
      <c r="O130" s="185" t="str">
        <f t="shared" si="40"/>
        <v>-</v>
      </c>
    </row>
    <row r="131" spans="2:16" ht="15.75" x14ac:dyDescent="0.25">
      <c r="B131" s="117" t="s">
        <v>30</v>
      </c>
      <c r="C131" s="186">
        <v>7.760152408245677</v>
      </c>
      <c r="D131" s="187">
        <v>-0.15527785881663725</v>
      </c>
      <c r="E131" s="186">
        <v>6.8703282541126525</v>
      </c>
      <c r="F131" s="187">
        <f t="shared" si="37"/>
        <v>-0.88982415413302451</v>
      </c>
      <c r="G131" s="186">
        <v>9.382254214530807</v>
      </c>
      <c r="H131" s="187">
        <f t="shared" si="37"/>
        <v>2.5119259604181545</v>
      </c>
      <c r="I131" s="186">
        <v>7.421225937183384</v>
      </c>
      <c r="J131" s="187">
        <f t="shared" si="37"/>
        <v>-1.961028277347423</v>
      </c>
      <c r="K131" s="186">
        <v>6.0541886533237577</v>
      </c>
      <c r="L131" s="187">
        <f t="shared" si="38"/>
        <v>-1.3670372838596263</v>
      </c>
      <c r="M131" s="186">
        <v>6.7013273885869014</v>
      </c>
      <c r="N131" s="187">
        <v>0.73766583798737617</v>
      </c>
      <c r="O131" s="187">
        <v>-1.131166926171403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10.204116638078903</v>
      </c>
      <c r="D141" s="185">
        <v>0.25000156160403009</v>
      </c>
      <c r="E141" s="184">
        <v>10.206690561529271</v>
      </c>
      <c r="F141" s="185">
        <f t="shared" ref="F141:J143" si="41">IFERROR(E141-C141,"-")</f>
        <v>2.5739234503685537E-3</v>
      </c>
      <c r="G141" s="184">
        <v>2.5</v>
      </c>
      <c r="H141" s="185">
        <f t="shared" si="41"/>
        <v>-7.7066905615292711</v>
      </c>
      <c r="I141" s="184">
        <v>7.3069016152716593</v>
      </c>
      <c r="J141" s="185">
        <f t="shared" si="41"/>
        <v>4.8069016152716593</v>
      </c>
      <c r="K141" s="184">
        <v>6.2490613266583228</v>
      </c>
      <c r="L141" s="185">
        <f t="shared" ref="L141:L143" si="42">IFERROR(K141-I141,"-")</f>
        <v>-1.0578402886133365</v>
      </c>
      <c r="M141" s="184">
        <v>5.2128966223132034</v>
      </c>
      <c r="N141" s="185">
        <f t="shared" ref="N141:N143" si="43">IFERROR(M141-K141,"-")</f>
        <v>-1.0361647043451194</v>
      </c>
      <c r="O141" s="185">
        <f t="shared" ref="O141" si="44">IFERROR(M141-C141,"-")</f>
        <v>-4.9912200157656992</v>
      </c>
    </row>
    <row r="142" spans="2:16" x14ac:dyDescent="0.25">
      <c r="B142" s="114" t="s">
        <v>73</v>
      </c>
      <c r="C142" s="184">
        <v>10.188824662813103</v>
      </c>
      <c r="D142" s="185">
        <v>-1.5270648017810249</v>
      </c>
      <c r="E142" s="184">
        <v>7.9724409448818898</v>
      </c>
      <c r="F142" s="185">
        <f t="shared" si="41"/>
        <v>-2.2163837179312127</v>
      </c>
      <c r="G142" s="184">
        <v>9.4146341463414629</v>
      </c>
      <c r="H142" s="185">
        <f t="shared" si="41"/>
        <v>1.4421932014595731</v>
      </c>
      <c r="I142" s="184">
        <v>7.6997971602434081</v>
      </c>
      <c r="J142" s="185">
        <f t="shared" si="41"/>
        <v>-1.7148369860980548</v>
      </c>
      <c r="K142" s="184">
        <v>5.5432989690721648</v>
      </c>
      <c r="L142" s="185">
        <f t="shared" si="42"/>
        <v>-2.1564981911712433</v>
      </c>
      <c r="M142" s="184">
        <v>6.93213296398892</v>
      </c>
      <c r="N142" s="185">
        <f t="shared" si="43"/>
        <v>1.3888339949167552</v>
      </c>
      <c r="O142" s="185">
        <f>IFERROR(M142-C142,"-")</f>
        <v>-3.2566916988241825</v>
      </c>
    </row>
    <row r="143" spans="2:16" x14ac:dyDescent="0.25">
      <c r="B143" s="114" t="s">
        <v>75</v>
      </c>
      <c r="C143" s="184">
        <v>11.291782086795937</v>
      </c>
      <c r="D143" s="185">
        <v>2.6801133289540306</v>
      </c>
      <c r="E143" s="184">
        <v>4.5850622406639001</v>
      </c>
      <c r="F143" s="185">
        <f t="shared" si="41"/>
        <v>-6.706719846132037</v>
      </c>
      <c r="G143" s="184">
        <v>12.169139465875372</v>
      </c>
      <c r="H143" s="185">
        <f t="shared" si="41"/>
        <v>7.5840772252114714</v>
      </c>
      <c r="I143" s="184">
        <v>4.5830090791180282</v>
      </c>
      <c r="J143" s="185">
        <f t="shared" si="41"/>
        <v>-7.5861303867573433</v>
      </c>
      <c r="K143" s="184">
        <v>6.3925327951564075</v>
      </c>
      <c r="L143" s="185">
        <f t="shared" si="42"/>
        <v>1.8095237160383792</v>
      </c>
      <c r="M143" s="184">
        <v>6.4939759036144578</v>
      </c>
      <c r="N143" s="185">
        <f t="shared" si="43"/>
        <v>0.10144310845805027</v>
      </c>
      <c r="O143" s="185">
        <f t="shared" ref="O143:O146" si="45">IFERROR(M143-C143,"-")</f>
        <v>-4.7978061831814793</v>
      </c>
    </row>
    <row r="144" spans="2:16" x14ac:dyDescent="0.25">
      <c r="B144" s="114" t="s">
        <v>77</v>
      </c>
      <c r="C144" s="184">
        <v>8.0994475138121551</v>
      </c>
      <c r="D144" s="185">
        <v>-3.2395116985647796</v>
      </c>
      <c r="E144" s="184" t="s">
        <v>238</v>
      </c>
      <c r="F144" s="185" t="str">
        <f>IFERROR(E144-C144,"-")</f>
        <v>-</v>
      </c>
      <c r="G144" s="184">
        <v>16.604166666666668</v>
      </c>
      <c r="H144" s="185" t="str">
        <f>IFERROR(G144-E144,"-")</f>
        <v>-</v>
      </c>
      <c r="I144" s="184">
        <v>8.2644444444444449</v>
      </c>
      <c r="J144" s="185">
        <f>IFERROR(I144-G144,"-")</f>
        <v>-8.3397222222222229</v>
      </c>
      <c r="K144" s="184">
        <v>6.2307692307692308</v>
      </c>
      <c r="L144" s="185">
        <f>IFERROR(K144-I144,"-")</f>
        <v>-2.0336752136752141</v>
      </c>
      <c r="M144" s="184">
        <v>7.5632377740303545</v>
      </c>
      <c r="N144" s="185">
        <f>IFERROR(M144-K144,"-")</f>
        <v>1.3324685432611236</v>
      </c>
      <c r="O144" s="185">
        <f t="shared" si="45"/>
        <v>-0.53620973978180064</v>
      </c>
    </row>
    <row r="145" spans="1:16" x14ac:dyDescent="0.25">
      <c r="B145" s="114" t="s">
        <v>79</v>
      </c>
      <c r="C145" s="184">
        <v>6.518987341772152</v>
      </c>
      <c r="D145" s="185">
        <v>-2.3237092874413312</v>
      </c>
      <c r="E145" s="184" t="s">
        <v>238</v>
      </c>
      <c r="F145" s="185" t="str">
        <f t="shared" ref="F145:J153" si="46">IFERROR(E145-C145,"-")</f>
        <v>-</v>
      </c>
      <c r="G145" s="184">
        <v>14.590452261306533</v>
      </c>
      <c r="H145" s="185" t="str">
        <f t="shared" si="46"/>
        <v>-</v>
      </c>
      <c r="I145" s="184">
        <v>9.8229166666666661</v>
      </c>
      <c r="J145" s="185">
        <f t="shared" si="46"/>
        <v>-4.7675355946398668</v>
      </c>
      <c r="K145" s="184">
        <v>13.061185468451242</v>
      </c>
      <c r="L145" s="185">
        <f t="shared" ref="L145:L153" si="47">IFERROR(K145-I145,"-")</f>
        <v>3.2382688017845762</v>
      </c>
      <c r="M145" s="184">
        <v>7.9407540394973068</v>
      </c>
      <c r="N145" s="185">
        <f t="shared" ref="N145:N152" si="48">IFERROR(M145-K145,"-")</f>
        <v>-5.1204314289539354</v>
      </c>
      <c r="O145" s="185">
        <f t="shared" si="45"/>
        <v>1.4217666977251548</v>
      </c>
    </row>
    <row r="146" spans="1:16" x14ac:dyDescent="0.25">
      <c r="B146" s="114" t="s">
        <v>81</v>
      </c>
      <c r="C146" s="184">
        <v>6.2342569269521411</v>
      </c>
      <c r="D146" s="185">
        <v>-0.37864629885431089</v>
      </c>
      <c r="E146" s="184" t="s">
        <v>238</v>
      </c>
      <c r="F146" s="185" t="str">
        <f t="shared" si="46"/>
        <v>-</v>
      </c>
      <c r="G146" s="184">
        <v>4.7831498324557202</v>
      </c>
      <c r="H146" s="185" t="str">
        <f t="shared" si="46"/>
        <v>-</v>
      </c>
      <c r="I146" s="184">
        <v>12.960893854748603</v>
      </c>
      <c r="J146" s="185">
        <f t="shared" si="46"/>
        <v>8.1777440222928828</v>
      </c>
      <c r="K146" s="184">
        <v>6.6303317535545023</v>
      </c>
      <c r="L146" s="185">
        <f t="shared" si="47"/>
        <v>-6.3305621011941007</v>
      </c>
      <c r="M146" s="184">
        <v>6.8303393213572852</v>
      </c>
      <c r="N146" s="185">
        <f t="shared" si="48"/>
        <v>0.20000756780278284</v>
      </c>
      <c r="O146" s="185">
        <f t="shared" si="45"/>
        <v>0.5960823944051441</v>
      </c>
    </row>
    <row r="147" spans="1:16" x14ac:dyDescent="0.25">
      <c r="B147" s="114" t="s">
        <v>83</v>
      </c>
      <c r="C147" s="184">
        <v>9.6816239316239319</v>
      </c>
      <c r="D147" s="185">
        <v>3.4667612498791822</v>
      </c>
      <c r="E147" s="184" t="s">
        <v>238</v>
      </c>
      <c r="F147" s="185" t="str">
        <f t="shared" si="46"/>
        <v>-</v>
      </c>
      <c r="G147" s="184">
        <v>13.025882352941176</v>
      </c>
      <c r="H147" s="185" t="str">
        <f t="shared" si="46"/>
        <v>-</v>
      </c>
      <c r="I147" s="184">
        <v>13.676595744680851</v>
      </c>
      <c r="J147" s="185">
        <f t="shared" si="46"/>
        <v>0.65071339173967502</v>
      </c>
      <c r="K147" s="184">
        <v>7.0081521739130439</v>
      </c>
      <c r="L147" s="185">
        <f t="shared" si="47"/>
        <v>-6.6684435707678071</v>
      </c>
      <c r="M147" s="184">
        <v>6.9790476190476189</v>
      </c>
      <c r="N147" s="185">
        <f t="shared" si="48"/>
        <v>-2.9104554865424959E-2</v>
      </c>
      <c r="O147" s="185">
        <f>IFERROR(M147-C147,"-")</f>
        <v>-2.7025763125763129</v>
      </c>
    </row>
    <row r="148" spans="1:16" x14ac:dyDescent="0.25">
      <c r="B148" s="114" t="s">
        <v>85</v>
      </c>
      <c r="C148" s="184">
        <v>7.2594142259414225</v>
      </c>
      <c r="D148" s="185">
        <v>-3.0298527897653846</v>
      </c>
      <c r="E148" s="184">
        <v>6.7066326530612246</v>
      </c>
      <c r="F148" s="185">
        <f t="shared" si="46"/>
        <v>-0.55278157288019791</v>
      </c>
      <c r="G148" s="184">
        <v>9.3961218836565106</v>
      </c>
      <c r="H148" s="185">
        <f t="shared" si="46"/>
        <v>2.689489230595286</v>
      </c>
      <c r="I148" s="184">
        <v>8.1945205479452063</v>
      </c>
      <c r="J148" s="185">
        <f t="shared" si="46"/>
        <v>-1.2016013357113042</v>
      </c>
      <c r="K148" s="184">
        <v>8.0383480825958706</v>
      </c>
      <c r="L148" s="185">
        <f t="shared" si="47"/>
        <v>-0.15617246534933571</v>
      </c>
      <c r="M148" s="184">
        <v>7.5965217391304352</v>
      </c>
      <c r="N148" s="185">
        <f t="shared" si="48"/>
        <v>-0.44182634346543548</v>
      </c>
      <c r="O148" s="185">
        <f>IFERROR(M148-C148,"-")</f>
        <v>0.33710751318901266</v>
      </c>
    </row>
    <row r="149" spans="1:16" x14ac:dyDescent="0.25">
      <c r="B149" s="114" t="s">
        <v>87</v>
      </c>
      <c r="C149" s="184">
        <v>8.6227722772277229</v>
      </c>
      <c r="D149" s="185">
        <v>-0.94595804806083983</v>
      </c>
      <c r="E149" s="184">
        <v>9.6896551724137936</v>
      </c>
      <c r="F149" s="185">
        <f t="shared" si="46"/>
        <v>1.0668828951860707</v>
      </c>
      <c r="G149" s="184">
        <v>7.9540229885057467</v>
      </c>
      <c r="H149" s="185">
        <f t="shared" si="46"/>
        <v>-1.7356321839080469</v>
      </c>
      <c r="I149" s="184">
        <v>4.7848410757946214</v>
      </c>
      <c r="J149" s="185">
        <f t="shared" si="46"/>
        <v>-3.1691819127111254</v>
      </c>
      <c r="K149" s="184">
        <v>6.5543859649122806</v>
      </c>
      <c r="L149" s="185">
        <f t="shared" si="47"/>
        <v>1.7695448891176593</v>
      </c>
      <c r="M149" s="184">
        <v>7.6707818930041149</v>
      </c>
      <c r="N149" s="185">
        <f t="shared" si="48"/>
        <v>1.1163959280918343</v>
      </c>
      <c r="O149" s="185">
        <f t="shared" ref="O149:O152" si="49">IFERROR(M149-C149,"-")</f>
        <v>-0.95199038422360793</v>
      </c>
    </row>
    <row r="150" spans="1:16" x14ac:dyDescent="0.25">
      <c r="A150" s="120"/>
      <c r="B150" s="114" t="s">
        <v>89</v>
      </c>
      <c r="C150" s="184">
        <v>8.3212669683257925</v>
      </c>
      <c r="D150" s="185">
        <v>0.68166842817980733</v>
      </c>
      <c r="E150" s="184">
        <v>5.1395348837209305</v>
      </c>
      <c r="F150" s="185">
        <f t="shared" si="46"/>
        <v>-3.181732084604862</v>
      </c>
      <c r="G150" s="184">
        <v>7.3981191222570537</v>
      </c>
      <c r="H150" s="185">
        <f t="shared" si="46"/>
        <v>2.2585842385361232</v>
      </c>
      <c r="I150" s="184">
        <v>6.2121212121212119</v>
      </c>
      <c r="J150" s="185">
        <f t="shared" si="46"/>
        <v>-1.1859979101358418</v>
      </c>
      <c r="K150" s="184">
        <v>7.5462478184991273</v>
      </c>
      <c r="L150" s="185">
        <f t="shared" si="47"/>
        <v>1.3341266063779154</v>
      </c>
      <c r="M150" s="184">
        <v>7.9536152796725785</v>
      </c>
      <c r="N150" s="185">
        <f t="shared" si="48"/>
        <v>0.40736746117345124</v>
      </c>
      <c r="O150" s="185">
        <f t="shared" si="49"/>
        <v>-0.36765168865321396</v>
      </c>
    </row>
    <row r="151" spans="1:16" x14ac:dyDescent="0.25">
      <c r="B151" s="114" t="s">
        <v>91</v>
      </c>
      <c r="C151" s="184">
        <v>8.8154506437768241</v>
      </c>
      <c r="D151" s="185">
        <v>-1.9302240967076045</v>
      </c>
      <c r="E151" s="184">
        <v>3.862222222222222</v>
      </c>
      <c r="F151" s="185">
        <f t="shared" si="46"/>
        <v>-4.9532284215546021</v>
      </c>
      <c r="G151" s="184">
        <v>8.9674220963172804</v>
      </c>
      <c r="H151" s="185">
        <f t="shared" si="46"/>
        <v>5.1051998740950584</v>
      </c>
      <c r="I151" s="184">
        <v>5.2242798353909468</v>
      </c>
      <c r="J151" s="185">
        <f t="shared" si="46"/>
        <v>-3.7431422609263336</v>
      </c>
      <c r="K151" s="184">
        <v>6.2333333333333334</v>
      </c>
      <c r="L151" s="185">
        <f t="shared" si="47"/>
        <v>1.0090534979423866</v>
      </c>
      <c r="M151" s="184" t="s">
        <v>238</v>
      </c>
      <c r="N151" s="185" t="str">
        <f t="shared" si="48"/>
        <v>-</v>
      </c>
      <c r="O151" s="185" t="str">
        <f t="shared" si="49"/>
        <v>-</v>
      </c>
    </row>
    <row r="152" spans="1:16" x14ac:dyDescent="0.25">
      <c r="B152" s="114" t="s">
        <v>93</v>
      </c>
      <c r="C152" s="184">
        <v>13.002333722287048</v>
      </c>
      <c r="D152" s="185">
        <v>5.4169496805271677</v>
      </c>
      <c r="E152" s="184">
        <v>5.5427631578947372</v>
      </c>
      <c r="F152" s="185">
        <f t="shared" si="46"/>
        <v>-7.4595705643923109</v>
      </c>
      <c r="G152" s="184">
        <v>6.4748110831234253</v>
      </c>
      <c r="H152" s="185">
        <f t="shared" si="46"/>
        <v>0.93204792522868818</v>
      </c>
      <c r="I152" s="184">
        <v>5.8742514970059876</v>
      </c>
      <c r="J152" s="185">
        <f t="shared" si="46"/>
        <v>-0.60055958611743776</v>
      </c>
      <c r="K152" s="184">
        <v>6.0465116279069768</v>
      </c>
      <c r="L152" s="185">
        <f t="shared" si="47"/>
        <v>0.17226013090098924</v>
      </c>
      <c r="M152" s="184" t="s">
        <v>238</v>
      </c>
      <c r="N152" s="185" t="str">
        <f t="shared" si="48"/>
        <v>-</v>
      </c>
      <c r="O152" s="185" t="str">
        <f t="shared" si="49"/>
        <v>-</v>
      </c>
    </row>
    <row r="153" spans="1:16" ht="15.75" x14ac:dyDescent="0.25">
      <c r="B153" s="117" t="s">
        <v>30</v>
      </c>
      <c r="C153" s="186">
        <v>9.3788204027394464</v>
      </c>
      <c r="D153" s="187">
        <v>0.35133659291477493</v>
      </c>
      <c r="E153" s="186">
        <v>7.0547388176415389</v>
      </c>
      <c r="F153" s="187">
        <f t="shared" si="46"/>
        <v>-2.3240815850979075</v>
      </c>
      <c r="G153" s="186">
        <v>7.9309434486591632</v>
      </c>
      <c r="H153" s="187">
        <f t="shared" si="46"/>
        <v>0.87620463101762436</v>
      </c>
      <c r="I153" s="186">
        <v>6.613911290322581</v>
      </c>
      <c r="J153" s="187">
        <f t="shared" si="46"/>
        <v>-1.3170321583365823</v>
      </c>
      <c r="K153" s="186">
        <v>6.7909909909909913</v>
      </c>
      <c r="L153" s="187">
        <f t="shared" si="47"/>
        <v>0.17707970066841039</v>
      </c>
      <c r="M153" s="186">
        <v>6.9687314759928869</v>
      </c>
      <c r="N153" s="187">
        <v>-1.7389780398639587E-2</v>
      </c>
      <c r="O153" s="187">
        <v>-2.094533567171653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9.2325123152709363</v>
      </c>
      <c r="D163" s="185">
        <v>1.0160739591065528</v>
      </c>
      <c r="E163" s="184">
        <v>5.938104448742747</v>
      </c>
      <c r="F163" s="185">
        <f t="shared" ref="F163:J165" si="50">IFERROR(E163-C163,"-")</f>
        <v>-3.2944078665281893</v>
      </c>
      <c r="G163" s="184">
        <v>1.9777777777777779</v>
      </c>
      <c r="H163" s="185">
        <f t="shared" si="50"/>
        <v>-3.9603266709649692</v>
      </c>
      <c r="I163" s="184">
        <v>6.2176258992805753</v>
      </c>
      <c r="J163" s="185">
        <f t="shared" si="50"/>
        <v>4.2398481215027974</v>
      </c>
      <c r="K163" s="184">
        <v>5.1819338422391859</v>
      </c>
      <c r="L163" s="185">
        <f t="shared" ref="L163:L165" si="51">IFERROR(K163-I163,"-")</f>
        <v>-1.0356920570413894</v>
      </c>
      <c r="M163" s="184">
        <v>5.5057324840764332</v>
      </c>
      <c r="N163" s="185">
        <f t="shared" ref="N163:N165" si="52">IFERROR(M163-K163,"-")</f>
        <v>0.32379864183724738</v>
      </c>
      <c r="O163" s="185">
        <f t="shared" ref="O163" si="53">IFERROR(M163-C163,"-")</f>
        <v>-3.7267798311945031</v>
      </c>
    </row>
    <row r="164" spans="2:15" x14ac:dyDescent="0.25">
      <c r="B164" s="114" t="s">
        <v>73</v>
      </c>
      <c r="C164" s="184">
        <v>6.9308125502815772</v>
      </c>
      <c r="D164" s="185">
        <v>-0.76009654062751331</v>
      </c>
      <c r="E164" s="184">
        <v>4.3893939393939396</v>
      </c>
      <c r="F164" s="185">
        <f t="shared" si="50"/>
        <v>-2.5414186108876375</v>
      </c>
      <c r="G164" s="184">
        <v>6.0033557046979862</v>
      </c>
      <c r="H164" s="185">
        <f t="shared" si="50"/>
        <v>1.6139617653040466</v>
      </c>
      <c r="I164" s="184">
        <v>5.9796380090497738</v>
      </c>
      <c r="J164" s="185">
        <f t="shared" si="50"/>
        <v>-2.3717695648212356E-2</v>
      </c>
      <c r="K164" s="184">
        <v>4.8488745980707399</v>
      </c>
      <c r="L164" s="185">
        <f t="shared" si="51"/>
        <v>-1.1307634109790339</v>
      </c>
      <c r="M164" s="184">
        <v>5.2434266327396095</v>
      </c>
      <c r="N164" s="185">
        <f t="shared" si="52"/>
        <v>0.39455203466886957</v>
      </c>
      <c r="O164" s="185">
        <f>IFERROR(M164-C164,"-")</f>
        <v>-1.6873859175419677</v>
      </c>
    </row>
    <row r="165" spans="2:15" x14ac:dyDescent="0.25">
      <c r="B165" s="114" t="s">
        <v>75</v>
      </c>
      <c r="C165" s="184">
        <v>7.7352138307552316</v>
      </c>
      <c r="D165" s="185">
        <v>-0.30229760565830865</v>
      </c>
      <c r="E165" s="184">
        <v>4.2316715542521992</v>
      </c>
      <c r="F165" s="185">
        <f t="shared" si="50"/>
        <v>-3.5035422765030324</v>
      </c>
      <c r="G165" s="184">
        <v>12.337563451776649</v>
      </c>
      <c r="H165" s="185">
        <f t="shared" si="50"/>
        <v>8.1058918975244509</v>
      </c>
      <c r="I165" s="184">
        <v>5.2607385079125848</v>
      </c>
      <c r="J165" s="185">
        <f t="shared" si="50"/>
        <v>-7.0768249438640645</v>
      </c>
      <c r="K165" s="184">
        <v>5.5905752753977964</v>
      </c>
      <c r="L165" s="185">
        <f t="shared" si="51"/>
        <v>0.32983676748521162</v>
      </c>
      <c r="M165" s="184">
        <v>6.1583541147132168</v>
      </c>
      <c r="N165" s="185">
        <f t="shared" si="52"/>
        <v>0.56777883931542039</v>
      </c>
      <c r="O165" s="185">
        <f t="shared" ref="O165:O168" si="54">IFERROR(M165-C165,"-")</f>
        <v>-1.5768597160420148</v>
      </c>
    </row>
    <row r="166" spans="2:15" x14ac:dyDescent="0.25">
      <c r="B166" s="114" t="s">
        <v>77</v>
      </c>
      <c r="C166" s="184">
        <v>7.7580357142857146</v>
      </c>
      <c r="D166" s="185">
        <v>1.3912875480265461</v>
      </c>
      <c r="E166" s="184" t="s">
        <v>238</v>
      </c>
      <c r="F166" s="185" t="str">
        <f>IFERROR(E166-C166,"-")</f>
        <v>-</v>
      </c>
      <c r="G166" s="184">
        <v>12.670378619153675</v>
      </c>
      <c r="H166" s="185" t="str">
        <f>IFERROR(G166-E166,"-")</f>
        <v>-</v>
      </c>
      <c r="I166" s="184">
        <v>9.519154557463672</v>
      </c>
      <c r="J166" s="185">
        <f>IFERROR(I166-G166,"-")</f>
        <v>-3.1512240616900034</v>
      </c>
      <c r="K166" s="184">
        <v>4.7073170731707314</v>
      </c>
      <c r="L166" s="185">
        <f>IFERROR(K166-I166,"-")</f>
        <v>-4.8118374842929406</v>
      </c>
      <c r="M166" s="184">
        <v>5.5823442136498516</v>
      </c>
      <c r="N166" s="185">
        <f>IFERROR(M166-K166,"-")</f>
        <v>0.87502714047912011</v>
      </c>
      <c r="O166" s="185">
        <f t="shared" si="54"/>
        <v>-2.175691500635863</v>
      </c>
    </row>
    <row r="167" spans="2:15" x14ac:dyDescent="0.25">
      <c r="B167" s="114" t="s">
        <v>79</v>
      </c>
      <c r="C167" s="184">
        <v>9.119877049180328</v>
      </c>
      <c r="D167" s="185">
        <v>1.5499024944729491</v>
      </c>
      <c r="E167" s="184" t="s">
        <v>238</v>
      </c>
      <c r="F167" s="185" t="str">
        <f t="shared" ref="F167:J175" si="55">IFERROR(E167-C167,"-")</f>
        <v>-</v>
      </c>
      <c r="G167" s="184">
        <v>8.8278236914600559</v>
      </c>
      <c r="H167" s="185" t="str">
        <f t="shared" si="55"/>
        <v>-</v>
      </c>
      <c r="I167" s="184">
        <v>8.5892307692307686</v>
      </c>
      <c r="J167" s="185">
        <f t="shared" si="55"/>
        <v>-0.2385929222292873</v>
      </c>
      <c r="K167" s="184">
        <v>5.8108108108108105</v>
      </c>
      <c r="L167" s="185">
        <f t="shared" ref="L167:L175" si="56">IFERROR(K167-I167,"-")</f>
        <v>-2.778419958419958</v>
      </c>
      <c r="M167" s="184">
        <v>5.4254787676935887</v>
      </c>
      <c r="N167" s="185">
        <f t="shared" ref="N167:N174" si="57">IFERROR(M167-K167,"-")</f>
        <v>-0.3853320431172218</v>
      </c>
      <c r="O167" s="185">
        <f t="shared" si="54"/>
        <v>-3.6943982814867393</v>
      </c>
    </row>
    <row r="168" spans="2:15" x14ac:dyDescent="0.25">
      <c r="B168" s="114" t="s">
        <v>81</v>
      </c>
      <c r="C168" s="184">
        <v>7.6301775147928996</v>
      </c>
      <c r="D168" s="185">
        <v>-0.3280688317624243</v>
      </c>
      <c r="E168" s="184" t="s">
        <v>238</v>
      </c>
      <c r="F168" s="185" t="str">
        <f t="shared" si="55"/>
        <v>-</v>
      </c>
      <c r="G168" s="184">
        <v>13.403603603603603</v>
      </c>
      <c r="H168" s="185" t="str">
        <f t="shared" si="55"/>
        <v>-</v>
      </c>
      <c r="I168" s="184">
        <v>9.0412979351032448</v>
      </c>
      <c r="J168" s="185">
        <f t="shared" si="55"/>
        <v>-4.3623056685003583</v>
      </c>
      <c r="K168" s="184">
        <v>6.2152641878669277</v>
      </c>
      <c r="L168" s="185">
        <f t="shared" si="56"/>
        <v>-2.8260337472363171</v>
      </c>
      <c r="M168" s="184">
        <v>7.024236037934668</v>
      </c>
      <c r="N168" s="185">
        <f t="shared" si="57"/>
        <v>0.80897185006774031</v>
      </c>
      <c r="O168" s="185">
        <f t="shared" si="54"/>
        <v>-0.60594147685823163</v>
      </c>
    </row>
    <row r="169" spans="2:15" x14ac:dyDescent="0.25">
      <c r="B169" s="114" t="s">
        <v>83</v>
      </c>
      <c r="C169" s="184">
        <v>8.7026066350710902</v>
      </c>
      <c r="D169" s="185">
        <v>0.42049076605345803</v>
      </c>
      <c r="E169" s="184" t="s">
        <v>238</v>
      </c>
      <c r="F169" s="185" t="str">
        <f t="shared" si="55"/>
        <v>-</v>
      </c>
      <c r="G169" s="184">
        <v>12.340579710144928</v>
      </c>
      <c r="H169" s="185" t="str">
        <f t="shared" si="55"/>
        <v>-</v>
      </c>
      <c r="I169" s="184">
        <v>7.4050387596899228</v>
      </c>
      <c r="J169" s="185">
        <f t="shared" si="55"/>
        <v>-4.935540950455005</v>
      </c>
      <c r="K169" s="184">
        <v>6.7743589743589743</v>
      </c>
      <c r="L169" s="185">
        <f t="shared" si="56"/>
        <v>-0.63067978533094848</v>
      </c>
      <c r="M169" s="184">
        <v>5.4546912590216516</v>
      </c>
      <c r="N169" s="185">
        <f t="shared" si="57"/>
        <v>-1.3196677153373226</v>
      </c>
      <c r="O169" s="185">
        <f>IFERROR(M169-C169,"-")</f>
        <v>-3.2479153760494386</v>
      </c>
    </row>
    <row r="170" spans="2:15" x14ac:dyDescent="0.25">
      <c r="B170" s="114" t="s">
        <v>85</v>
      </c>
      <c r="C170" s="184">
        <v>8.8407596785975162</v>
      </c>
      <c r="D170" s="185">
        <v>0.60864798575283885</v>
      </c>
      <c r="E170" s="184">
        <v>7.812206572769953</v>
      </c>
      <c r="F170" s="185">
        <f t="shared" si="55"/>
        <v>-1.0285531058275632</v>
      </c>
      <c r="G170" s="184">
        <v>11.88422247446084</v>
      </c>
      <c r="H170" s="185">
        <f t="shared" si="55"/>
        <v>4.0720159016908868</v>
      </c>
      <c r="I170" s="184">
        <v>6.9071883530482259</v>
      </c>
      <c r="J170" s="185">
        <f t="shared" si="55"/>
        <v>-4.9770341214126139</v>
      </c>
      <c r="K170" s="184">
        <v>7.71830985915493</v>
      </c>
      <c r="L170" s="185">
        <f t="shared" si="56"/>
        <v>0.81112150610670408</v>
      </c>
      <c r="M170" s="184">
        <v>5.6917431192660555</v>
      </c>
      <c r="N170" s="185">
        <f t="shared" si="57"/>
        <v>-2.0265667398888745</v>
      </c>
      <c r="O170" s="185">
        <f>IFERROR(M170-C170,"-")</f>
        <v>-3.1490165593314607</v>
      </c>
    </row>
    <row r="171" spans="2:15" x14ac:dyDescent="0.25">
      <c r="B171" s="114" t="s">
        <v>87</v>
      </c>
      <c r="C171" s="184">
        <v>9.1088082901554408</v>
      </c>
      <c r="D171" s="185">
        <v>1.2277166722217174</v>
      </c>
      <c r="E171" s="184">
        <v>6.5802469135802468</v>
      </c>
      <c r="F171" s="185">
        <f t="shared" si="55"/>
        <v>-2.528561376575194</v>
      </c>
      <c r="G171" s="184">
        <v>12.139837398373984</v>
      </c>
      <c r="H171" s="185">
        <f t="shared" si="55"/>
        <v>5.5595904847937376</v>
      </c>
      <c r="I171" s="184">
        <v>6.6670353982300883</v>
      </c>
      <c r="J171" s="185">
        <f t="shared" si="55"/>
        <v>-5.4728020001438962</v>
      </c>
      <c r="K171" s="184">
        <v>8.5570469798657722</v>
      </c>
      <c r="L171" s="185">
        <f t="shared" si="56"/>
        <v>1.8900115816356839</v>
      </c>
      <c r="M171" s="184">
        <v>6.1805447470817123</v>
      </c>
      <c r="N171" s="185">
        <f t="shared" si="57"/>
        <v>-2.3765022327840599</v>
      </c>
      <c r="O171" s="185">
        <f t="shared" ref="O171:O174" si="58">IFERROR(M171-C171,"-")</f>
        <v>-2.9282635430737285</v>
      </c>
    </row>
    <row r="172" spans="2:15" x14ac:dyDescent="0.25">
      <c r="B172" s="114" t="s">
        <v>89</v>
      </c>
      <c r="C172" s="184">
        <v>8.2882096069869</v>
      </c>
      <c r="D172" s="185">
        <v>0.276188570172474</v>
      </c>
      <c r="E172" s="184">
        <v>6.8289473684210522</v>
      </c>
      <c r="F172" s="185">
        <f t="shared" si="55"/>
        <v>-1.4592622385658478</v>
      </c>
      <c r="G172" s="184">
        <v>9.1653027823240585</v>
      </c>
      <c r="H172" s="185">
        <f t="shared" si="55"/>
        <v>2.3363554139030063</v>
      </c>
      <c r="I172" s="184">
        <v>6.0141467727674627</v>
      </c>
      <c r="J172" s="185">
        <f t="shared" si="55"/>
        <v>-3.1511560095565958</v>
      </c>
      <c r="K172" s="184">
        <v>5.2829736211031175</v>
      </c>
      <c r="L172" s="185">
        <f t="shared" si="56"/>
        <v>-0.73117315166434516</v>
      </c>
      <c r="M172" s="184">
        <v>6.4866151100535392</v>
      </c>
      <c r="N172" s="185">
        <f t="shared" si="57"/>
        <v>1.2036414889504217</v>
      </c>
      <c r="O172" s="185">
        <f t="shared" si="58"/>
        <v>-1.8015944969333608</v>
      </c>
    </row>
    <row r="173" spans="2:15" x14ac:dyDescent="0.25">
      <c r="B173" s="114" t="s">
        <v>91</v>
      </c>
      <c r="C173" s="184">
        <v>5.7645631067961167</v>
      </c>
      <c r="D173" s="185">
        <v>-2.0297476153045402</v>
      </c>
      <c r="E173" s="184">
        <v>3.7534246575342465</v>
      </c>
      <c r="F173" s="185">
        <f t="shared" si="55"/>
        <v>-2.0111384492618702</v>
      </c>
      <c r="G173" s="184">
        <v>8.2072243346007596</v>
      </c>
      <c r="H173" s="185">
        <f t="shared" si="55"/>
        <v>4.4537996770665131</v>
      </c>
      <c r="I173" s="184">
        <v>6.8518518518518521</v>
      </c>
      <c r="J173" s="185">
        <f t="shared" si="55"/>
        <v>-1.3553724827489075</v>
      </c>
      <c r="K173" s="184">
        <v>5.211267605633803</v>
      </c>
      <c r="L173" s="185">
        <f t="shared" si="56"/>
        <v>-1.6405842462180491</v>
      </c>
      <c r="M173" s="184" t="s">
        <v>238</v>
      </c>
      <c r="N173" s="185" t="str">
        <f t="shared" si="57"/>
        <v>-</v>
      </c>
      <c r="O173" s="185" t="str">
        <f t="shared" si="58"/>
        <v>-</v>
      </c>
    </row>
    <row r="174" spans="2:15" x14ac:dyDescent="0.25">
      <c r="B174" s="114" t="s">
        <v>93</v>
      </c>
      <c r="C174" s="184">
        <v>6.3040201005025125</v>
      </c>
      <c r="D174" s="185">
        <v>0.36224197304381889</v>
      </c>
      <c r="E174" s="184">
        <v>6.1297709923664119</v>
      </c>
      <c r="F174" s="185">
        <f t="shared" si="55"/>
        <v>-0.17424910813610062</v>
      </c>
      <c r="G174" s="184">
        <v>5.6374829001367992</v>
      </c>
      <c r="H174" s="185">
        <f t="shared" si="55"/>
        <v>-0.49228809222961267</v>
      </c>
      <c r="I174" s="184">
        <v>5.157782515991471</v>
      </c>
      <c r="J174" s="185">
        <f t="shared" si="55"/>
        <v>-0.47970038414532823</v>
      </c>
      <c r="K174" s="184">
        <v>4.7777777777777777</v>
      </c>
      <c r="L174" s="185">
        <f t="shared" si="56"/>
        <v>-0.38000473821369329</v>
      </c>
      <c r="M174" s="184" t="s">
        <v>238</v>
      </c>
      <c r="N174" s="185" t="str">
        <f t="shared" si="57"/>
        <v>-</v>
      </c>
      <c r="O174" s="185" t="str">
        <f t="shared" si="58"/>
        <v>-</v>
      </c>
    </row>
    <row r="175" spans="2:15" ht="15.75" x14ac:dyDescent="0.25">
      <c r="B175" s="117" t="s">
        <v>30</v>
      </c>
      <c r="C175" s="186">
        <v>8.137191100167092</v>
      </c>
      <c r="D175" s="187">
        <v>0.50109730378834438</v>
      </c>
      <c r="E175" s="186">
        <v>5.5576461168935145</v>
      </c>
      <c r="F175" s="187">
        <f t="shared" si="55"/>
        <v>-2.5795449832735775</v>
      </c>
      <c r="G175" s="186">
        <v>9.9629410020753042</v>
      </c>
      <c r="H175" s="187">
        <f t="shared" si="55"/>
        <v>4.4052948851817897</v>
      </c>
      <c r="I175" s="186">
        <v>6.6787385554425232</v>
      </c>
      <c r="J175" s="187">
        <f t="shared" si="55"/>
        <v>-3.284202446632781</v>
      </c>
      <c r="K175" s="186">
        <v>5.687565230356344</v>
      </c>
      <c r="L175" s="187">
        <f t="shared" si="56"/>
        <v>-0.99117332508617917</v>
      </c>
      <c r="M175" s="186">
        <v>5.8705416116248346</v>
      </c>
      <c r="N175" s="187">
        <v>8.4578488164897436E-2</v>
      </c>
      <c r="O175" s="187">
        <v>-2.4282937259378956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11.540636042402827</v>
      </c>
      <c r="D185" s="185">
        <v>3.8968004259644706</v>
      </c>
      <c r="E185" s="184">
        <v>6.3968749999999996</v>
      </c>
      <c r="F185" s="185">
        <f t="shared" ref="F185:J187" si="59">IFERROR(E185-C185,"-")</f>
        <v>-5.1437610424028275</v>
      </c>
      <c r="G185" s="184">
        <v>4.8</v>
      </c>
      <c r="H185" s="185">
        <f t="shared" si="59"/>
        <v>-1.5968749999999998</v>
      </c>
      <c r="I185" s="184">
        <v>8.4686098654708513</v>
      </c>
      <c r="J185" s="185">
        <f t="shared" si="59"/>
        <v>3.6686098654708514</v>
      </c>
      <c r="K185" s="184">
        <v>6.9557894736842103</v>
      </c>
      <c r="L185" s="185">
        <f t="shared" ref="L185:L187" si="60">IFERROR(K185-I185,"-")</f>
        <v>-1.512820391786641</v>
      </c>
      <c r="M185" s="184">
        <v>6.4937500000000004</v>
      </c>
      <c r="N185" s="185">
        <f t="shared" ref="N185:N187" si="61">IFERROR(M185-K185,"-")</f>
        <v>-0.46203947368420994</v>
      </c>
      <c r="O185" s="185">
        <f t="shared" ref="O185" si="62">IFERROR(M185-C185,"-")</f>
        <v>-5.0468860424028268</v>
      </c>
    </row>
    <row r="186" spans="1:16" x14ac:dyDescent="0.25">
      <c r="B186" s="114" t="s">
        <v>73</v>
      </c>
      <c r="C186" s="184">
        <v>8.0399999999999991</v>
      </c>
      <c r="D186" s="185">
        <v>1.0999369085173489</v>
      </c>
      <c r="E186" s="184">
        <v>7.1520618556701034</v>
      </c>
      <c r="F186" s="185">
        <f t="shared" si="59"/>
        <v>-0.88793814432989571</v>
      </c>
      <c r="G186" s="184">
        <v>3.88</v>
      </c>
      <c r="H186" s="185">
        <f t="shared" si="59"/>
        <v>-3.2720618556701035</v>
      </c>
      <c r="I186" s="184">
        <v>5.5279503105590067</v>
      </c>
      <c r="J186" s="185">
        <f t="shared" si="59"/>
        <v>1.6479503105590068</v>
      </c>
      <c r="K186" s="184">
        <v>7.1404682274247495</v>
      </c>
      <c r="L186" s="185">
        <f t="shared" si="60"/>
        <v>1.6125179168657429</v>
      </c>
      <c r="M186" s="184">
        <v>5.6514032496307234</v>
      </c>
      <c r="N186" s="185">
        <f t="shared" si="61"/>
        <v>-1.4890649777940261</v>
      </c>
      <c r="O186" s="185">
        <f>IFERROR(M186-C186,"-")</f>
        <v>-2.3885967503692758</v>
      </c>
    </row>
    <row r="187" spans="1:16" x14ac:dyDescent="0.25">
      <c r="B187" s="114" t="s">
        <v>75</v>
      </c>
      <c r="C187" s="184">
        <v>6.99</v>
      </c>
      <c r="D187" s="185">
        <v>1.0263128491620117</v>
      </c>
      <c r="E187" s="184">
        <v>6.0179640718562872</v>
      </c>
      <c r="F187" s="185">
        <f t="shared" si="59"/>
        <v>-0.97203592814371298</v>
      </c>
      <c r="G187" s="184">
        <v>26.625</v>
      </c>
      <c r="H187" s="185">
        <f t="shared" si="59"/>
        <v>20.607035928143713</v>
      </c>
      <c r="I187" s="184">
        <v>8.4092592592592599</v>
      </c>
      <c r="J187" s="185">
        <f t="shared" si="59"/>
        <v>-18.215740740740742</v>
      </c>
      <c r="K187" s="184">
        <v>8.2876344086021501</v>
      </c>
      <c r="L187" s="185">
        <f t="shared" si="60"/>
        <v>-0.12162485065710982</v>
      </c>
      <c r="M187" s="184">
        <v>5.971830985915493</v>
      </c>
      <c r="N187" s="185">
        <f t="shared" si="61"/>
        <v>-2.3158034226866571</v>
      </c>
      <c r="O187" s="185">
        <f t="shared" ref="O187:O190" si="63">IFERROR(M187-C187,"-")</f>
        <v>-1.0181690140845072</v>
      </c>
    </row>
    <row r="188" spans="1:16" x14ac:dyDescent="0.25">
      <c r="B188" s="114" t="s">
        <v>77</v>
      </c>
      <c r="C188" s="184">
        <v>10.559633027522937</v>
      </c>
      <c r="D188" s="185">
        <v>3.7732252605326453</v>
      </c>
      <c r="E188" s="184" t="s">
        <v>238</v>
      </c>
      <c r="F188" s="185" t="str">
        <f>IFERROR(E188-C188,"-")</f>
        <v>-</v>
      </c>
      <c r="G188" s="184">
        <v>12.12087912087912</v>
      </c>
      <c r="H188" s="185" t="str">
        <f>IFERROR(G188-E188,"-")</f>
        <v>-</v>
      </c>
      <c r="I188" s="184">
        <v>10.045028142589118</v>
      </c>
      <c r="J188" s="185">
        <f>IFERROR(I188-G188,"-")</f>
        <v>-2.0758509782900028</v>
      </c>
      <c r="K188" s="184">
        <v>8.3674242424242422</v>
      </c>
      <c r="L188" s="185">
        <f>IFERROR(K188-I188,"-")</f>
        <v>-1.6776039001648755</v>
      </c>
      <c r="M188" s="184">
        <v>6.8112745098039218</v>
      </c>
      <c r="N188" s="185">
        <f>IFERROR(M188-K188,"-")</f>
        <v>-1.5561497326203204</v>
      </c>
      <c r="O188" s="185">
        <f t="shared" si="63"/>
        <v>-3.7483585177190148</v>
      </c>
    </row>
    <row r="189" spans="1:16" x14ac:dyDescent="0.25">
      <c r="B189" s="114" t="s">
        <v>79</v>
      </c>
      <c r="C189" s="184">
        <v>9.0594594594594593</v>
      </c>
      <c r="D189" s="185">
        <v>1.1996109746109749</v>
      </c>
      <c r="E189" s="184" t="s">
        <v>238</v>
      </c>
      <c r="F189" s="185" t="str">
        <f t="shared" ref="F189:J197" si="64">IFERROR(E189-C189,"-")</f>
        <v>-</v>
      </c>
      <c r="G189" s="184">
        <v>8.9658385093167698</v>
      </c>
      <c r="H189" s="185" t="str">
        <f t="shared" si="64"/>
        <v>-</v>
      </c>
      <c r="I189" s="184">
        <v>11.530909090909091</v>
      </c>
      <c r="J189" s="185">
        <f t="shared" si="64"/>
        <v>2.5650705815923214</v>
      </c>
      <c r="K189" s="184">
        <v>5.6338797814207648</v>
      </c>
      <c r="L189" s="185">
        <f t="shared" ref="L189:L197" si="65">IFERROR(K189-I189,"-")</f>
        <v>-5.8970293094883264</v>
      </c>
      <c r="M189" s="184">
        <v>6.777358490566038</v>
      </c>
      <c r="N189" s="185">
        <f t="shared" ref="N189:N196" si="66">IFERROR(M189-K189,"-")</f>
        <v>1.1434787091452732</v>
      </c>
      <c r="O189" s="185">
        <f t="shared" si="63"/>
        <v>-2.2821009688934213</v>
      </c>
    </row>
    <row r="190" spans="1:16" x14ac:dyDescent="0.25">
      <c r="B190" s="114" t="s">
        <v>120</v>
      </c>
      <c r="C190" s="184">
        <v>7.4</v>
      </c>
      <c r="D190" s="185">
        <v>0.27947882736156426</v>
      </c>
      <c r="E190" s="184" t="s">
        <v>238</v>
      </c>
      <c r="F190" s="185" t="str">
        <f t="shared" si="64"/>
        <v>-</v>
      </c>
      <c r="G190" s="184">
        <v>9.638461538461538</v>
      </c>
      <c r="H190" s="185" t="str">
        <f t="shared" si="64"/>
        <v>-</v>
      </c>
      <c r="I190" s="184">
        <v>21.8125</v>
      </c>
      <c r="J190" s="185">
        <f t="shared" si="64"/>
        <v>12.174038461538462</v>
      </c>
      <c r="K190" s="184">
        <v>6.134615384615385</v>
      </c>
      <c r="L190" s="185">
        <f t="shared" si="65"/>
        <v>-15.677884615384615</v>
      </c>
      <c r="M190" s="184">
        <v>5.4095238095238098</v>
      </c>
      <c r="N190" s="185">
        <f t="shared" si="66"/>
        <v>-0.72509157509157518</v>
      </c>
      <c r="O190" s="185">
        <f t="shared" si="63"/>
        <v>-1.9904761904761905</v>
      </c>
    </row>
    <row r="191" spans="1:16" x14ac:dyDescent="0.25">
      <c r="B191" s="114" t="s">
        <v>83</v>
      </c>
      <c r="C191" s="184">
        <v>7.8377281947261661</v>
      </c>
      <c r="D191" s="185">
        <v>0.28189063127438985</v>
      </c>
      <c r="E191" s="184" t="s">
        <v>238</v>
      </c>
      <c r="F191" s="185" t="str">
        <f t="shared" si="64"/>
        <v>-</v>
      </c>
      <c r="G191" s="184">
        <v>10.96140350877193</v>
      </c>
      <c r="H191" s="185" t="str">
        <f t="shared" si="64"/>
        <v>-</v>
      </c>
      <c r="I191" s="184">
        <v>9.2523020257826882</v>
      </c>
      <c r="J191" s="185">
        <f t="shared" si="64"/>
        <v>-1.7091014829892419</v>
      </c>
      <c r="K191" s="184">
        <v>11.201712654614653</v>
      </c>
      <c r="L191" s="185">
        <f t="shared" si="65"/>
        <v>1.9494106288319646</v>
      </c>
      <c r="M191" s="184">
        <v>8.1009174311926611</v>
      </c>
      <c r="N191" s="185">
        <f t="shared" si="66"/>
        <v>-3.1007952234219918</v>
      </c>
      <c r="O191" s="185">
        <f>IFERROR(M191-C191,"-")</f>
        <v>0.26318923646649495</v>
      </c>
    </row>
    <row r="192" spans="1:16" x14ac:dyDescent="0.25">
      <c r="B192" s="114" t="s">
        <v>85</v>
      </c>
      <c r="C192" s="184">
        <v>7.0586734693877551</v>
      </c>
      <c r="D192" s="185">
        <v>0.21492346938775508</v>
      </c>
      <c r="E192" s="184">
        <v>7.1864035087719298</v>
      </c>
      <c r="F192" s="185">
        <f t="shared" si="64"/>
        <v>0.12773003938417471</v>
      </c>
      <c r="G192" s="184">
        <v>8.9747368421052638</v>
      </c>
      <c r="H192" s="185">
        <f t="shared" si="64"/>
        <v>1.788333333333334</v>
      </c>
      <c r="I192" s="184">
        <v>10.574866310160427</v>
      </c>
      <c r="J192" s="185">
        <f t="shared" si="64"/>
        <v>1.6001294680551634</v>
      </c>
      <c r="K192" s="184">
        <v>7.939516129032258</v>
      </c>
      <c r="L192" s="185">
        <f t="shared" si="65"/>
        <v>-2.6353501811281692</v>
      </c>
      <c r="M192" s="184">
        <v>7.3985765124555156</v>
      </c>
      <c r="N192" s="185">
        <f t="shared" si="66"/>
        <v>-0.54093961657674239</v>
      </c>
      <c r="O192" s="185">
        <f>IFERROR(M192-C192,"-")</f>
        <v>0.33990304306776054</v>
      </c>
    </row>
    <row r="193" spans="2:16" x14ac:dyDescent="0.25">
      <c r="B193" s="114" t="s">
        <v>87</v>
      </c>
      <c r="C193" s="184">
        <v>8.5381526104417667</v>
      </c>
      <c r="D193" s="185">
        <v>-8.3755516766714777E-2</v>
      </c>
      <c r="E193" s="184">
        <v>6.9109816971713807</v>
      </c>
      <c r="F193" s="185">
        <f t="shared" si="64"/>
        <v>-1.627170913270386</v>
      </c>
      <c r="G193" s="184">
        <v>7.5906148867313918</v>
      </c>
      <c r="H193" s="185">
        <f t="shared" si="64"/>
        <v>0.67963318956001117</v>
      </c>
      <c r="I193" s="184">
        <v>6.9741176470588231</v>
      </c>
      <c r="J193" s="185">
        <f t="shared" si="64"/>
        <v>-0.61649723967256875</v>
      </c>
      <c r="K193" s="184">
        <v>7.827027027027027</v>
      </c>
      <c r="L193" s="185">
        <f t="shared" si="65"/>
        <v>0.85290937996820393</v>
      </c>
      <c r="M193" s="184">
        <v>6.4055555555555559</v>
      </c>
      <c r="N193" s="185">
        <f t="shared" si="66"/>
        <v>-1.4214714714714711</v>
      </c>
      <c r="O193" s="185">
        <f t="shared" ref="O193:O196" si="67">IFERROR(M193-C193,"-")</f>
        <v>-2.1325970548862108</v>
      </c>
    </row>
    <row r="194" spans="2:16" x14ac:dyDescent="0.25">
      <c r="B194" s="114" t="s">
        <v>89</v>
      </c>
      <c r="C194" s="184">
        <v>7.0607476635514015</v>
      </c>
      <c r="D194" s="185">
        <v>-0.15934803022850286</v>
      </c>
      <c r="E194" s="184">
        <v>8.6809815950920246</v>
      </c>
      <c r="F194" s="185">
        <f t="shared" si="64"/>
        <v>1.6202339315406231</v>
      </c>
      <c r="G194" s="184">
        <v>5.8525641025641022</v>
      </c>
      <c r="H194" s="185">
        <f t="shared" si="64"/>
        <v>-2.8284174925279224</v>
      </c>
      <c r="I194" s="184">
        <v>7.5658263305322127</v>
      </c>
      <c r="J194" s="185">
        <f t="shared" si="64"/>
        <v>1.7132622279681105</v>
      </c>
      <c r="K194" s="184">
        <v>5.9731903485254696</v>
      </c>
      <c r="L194" s="185">
        <f t="shared" si="65"/>
        <v>-1.5926359820067431</v>
      </c>
      <c r="M194" s="184">
        <v>6.4243421052631575</v>
      </c>
      <c r="N194" s="185">
        <f t="shared" si="66"/>
        <v>0.45115175673768793</v>
      </c>
      <c r="O194" s="185">
        <f t="shared" si="67"/>
        <v>-0.63640555828824397</v>
      </c>
    </row>
    <row r="195" spans="2:16" x14ac:dyDescent="0.25">
      <c r="B195" s="114" t="s">
        <v>91</v>
      </c>
      <c r="C195" s="184">
        <v>6.9944751381215466</v>
      </c>
      <c r="D195" s="185">
        <v>-2.1541735105271025</v>
      </c>
      <c r="E195" s="184">
        <v>9.1086956521739122</v>
      </c>
      <c r="F195" s="185">
        <f t="shared" si="64"/>
        <v>2.1142205140523656</v>
      </c>
      <c r="G195" s="184">
        <v>9.7633262260127935</v>
      </c>
      <c r="H195" s="185">
        <f t="shared" si="64"/>
        <v>0.65463057383888135</v>
      </c>
      <c r="I195" s="184">
        <v>7.7903780068728521</v>
      </c>
      <c r="J195" s="185">
        <f t="shared" si="64"/>
        <v>-1.9729482191399415</v>
      </c>
      <c r="K195" s="184">
        <v>6.9265873015873014</v>
      </c>
      <c r="L195" s="185">
        <f t="shared" si="65"/>
        <v>-0.86379070528555069</v>
      </c>
      <c r="M195" s="184" t="s">
        <v>238</v>
      </c>
      <c r="N195" s="185" t="str">
        <f t="shared" si="66"/>
        <v>-</v>
      </c>
      <c r="O195" s="185" t="str">
        <f t="shared" si="67"/>
        <v>-</v>
      </c>
    </row>
    <row r="196" spans="2:16" x14ac:dyDescent="0.25">
      <c r="B196" s="114" t="s">
        <v>93</v>
      </c>
      <c r="C196" s="184">
        <v>5.9863945578231297</v>
      </c>
      <c r="D196" s="185">
        <v>-1.6560635427355299</v>
      </c>
      <c r="E196" s="184">
        <v>6.295774647887324</v>
      </c>
      <c r="F196" s="185">
        <f t="shared" si="64"/>
        <v>0.30938009006419431</v>
      </c>
      <c r="G196" s="184">
        <v>5.6547811993517021</v>
      </c>
      <c r="H196" s="185">
        <f t="shared" si="64"/>
        <v>-0.6409934485356219</v>
      </c>
      <c r="I196" s="184">
        <v>5.7267605633802816</v>
      </c>
      <c r="J196" s="185">
        <f t="shared" si="64"/>
        <v>7.1979364028579518E-2</v>
      </c>
      <c r="K196" s="184">
        <v>7.3769063180827885</v>
      </c>
      <c r="L196" s="185">
        <f t="shared" si="65"/>
        <v>1.6501457547025069</v>
      </c>
      <c r="M196" s="184" t="s">
        <v>238</v>
      </c>
      <c r="N196" s="185" t="str">
        <f t="shared" si="66"/>
        <v>-</v>
      </c>
      <c r="O196" s="185" t="str">
        <f t="shared" si="67"/>
        <v>-</v>
      </c>
    </row>
    <row r="197" spans="2:16" ht="15.75" x14ac:dyDescent="0.25">
      <c r="B197" s="117" t="s">
        <v>30</v>
      </c>
      <c r="C197" s="186">
        <v>7.992798079487863</v>
      </c>
      <c r="D197" s="187">
        <v>0.5721319373425704</v>
      </c>
      <c r="E197" s="186">
        <v>6.9830866807610992</v>
      </c>
      <c r="F197" s="187">
        <f t="shared" si="64"/>
        <v>-1.0097113987267639</v>
      </c>
      <c r="G197" s="186">
        <v>8.447115384615385</v>
      </c>
      <c r="H197" s="187">
        <f t="shared" si="64"/>
        <v>1.4640287038542859</v>
      </c>
      <c r="I197" s="186">
        <v>8.6839999999999993</v>
      </c>
      <c r="J197" s="187">
        <f t="shared" si="64"/>
        <v>0.23688461538461425</v>
      </c>
      <c r="K197" s="186">
        <v>7.9149812734082401</v>
      </c>
      <c r="L197" s="187">
        <f t="shared" si="65"/>
        <v>-0.76901872659175918</v>
      </c>
      <c r="M197" s="186">
        <v>6.431958274063537</v>
      </c>
      <c r="N197" s="187">
        <v>-1.6532599119085907</v>
      </c>
      <c r="O197" s="187">
        <v>-1.868397367708206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4.8284671532846719</v>
      </c>
      <c r="D207" s="185">
        <v>-1.5728273450972052</v>
      </c>
      <c r="E207" s="184">
        <v>7.1428571428571432</v>
      </c>
      <c r="F207" s="185">
        <f t="shared" ref="F207:J209" si="68">IFERROR(E207-C207,"-")</f>
        <v>2.3143899895724713</v>
      </c>
      <c r="G207" s="184" t="s">
        <v>238</v>
      </c>
      <c r="H207" s="185" t="str">
        <f t="shared" si="68"/>
        <v>-</v>
      </c>
      <c r="I207" s="184">
        <v>6.4970149253731346</v>
      </c>
      <c r="J207" s="185" t="str">
        <f t="shared" si="68"/>
        <v>-</v>
      </c>
      <c r="K207" s="184">
        <v>5.2597402597402594</v>
      </c>
      <c r="L207" s="185">
        <f t="shared" ref="L207:L209" si="69">IFERROR(K207-I207,"-")</f>
        <v>-1.2372746656328752</v>
      </c>
      <c r="M207" s="184">
        <v>4.6744186046511631</v>
      </c>
      <c r="N207" s="185">
        <f t="shared" ref="N207:N209" si="70">IFERROR(M207-K207,"-")</f>
        <v>-0.58532165508909628</v>
      </c>
      <c r="O207" s="185">
        <f t="shared" ref="O207" si="71">IFERROR(M207-C207,"-")</f>
        <v>-0.15404854863350881</v>
      </c>
    </row>
    <row r="208" spans="2:16" x14ac:dyDescent="0.25">
      <c r="B208" s="114" t="s">
        <v>73</v>
      </c>
      <c r="C208" s="184">
        <v>11.26046511627907</v>
      </c>
      <c r="D208" s="185">
        <v>5.0299686623783604</v>
      </c>
      <c r="E208" s="184">
        <v>7.9022988505747129</v>
      </c>
      <c r="F208" s="185">
        <f t="shared" si="68"/>
        <v>-3.3581662657043569</v>
      </c>
      <c r="G208" s="184">
        <v>2.4722222222222223</v>
      </c>
      <c r="H208" s="185">
        <f t="shared" si="68"/>
        <v>-5.4300766283524906</v>
      </c>
      <c r="I208" s="184">
        <v>5.3178807947019866</v>
      </c>
      <c r="J208" s="185">
        <f t="shared" si="68"/>
        <v>2.8456585724797643</v>
      </c>
      <c r="K208" s="184">
        <v>4.1845238095238093</v>
      </c>
      <c r="L208" s="185">
        <f t="shared" si="69"/>
        <v>-1.1333569851781773</v>
      </c>
      <c r="M208" s="184">
        <v>5.1681614349775788</v>
      </c>
      <c r="N208" s="185">
        <f t="shared" si="70"/>
        <v>0.98363762545376954</v>
      </c>
      <c r="O208" s="185">
        <f>IFERROR(M208-C208,"-")</f>
        <v>-6.092303681301491</v>
      </c>
    </row>
    <row r="209" spans="2:16" x14ac:dyDescent="0.25">
      <c r="B209" s="114" t="s">
        <v>75</v>
      </c>
      <c r="C209" s="184">
        <v>6.7069486404833834</v>
      </c>
      <c r="D209" s="185">
        <v>0.12575205928680244</v>
      </c>
      <c r="E209" s="184">
        <v>5.8918918918918921</v>
      </c>
      <c r="F209" s="185">
        <f t="shared" si="68"/>
        <v>-0.81505674859149124</v>
      </c>
      <c r="G209" s="184">
        <v>8.4444444444444446</v>
      </c>
      <c r="H209" s="185">
        <f t="shared" si="68"/>
        <v>2.5525525525525525</v>
      </c>
      <c r="I209" s="184">
        <v>7.3270524899057872</v>
      </c>
      <c r="J209" s="185">
        <f t="shared" si="68"/>
        <v>-1.1173919545386575</v>
      </c>
      <c r="K209" s="184">
        <v>5.8786127167630058</v>
      </c>
      <c r="L209" s="185">
        <f t="shared" si="69"/>
        <v>-1.4484397731427814</v>
      </c>
      <c r="M209" s="184">
        <v>5.6603415559772294</v>
      </c>
      <c r="N209" s="185">
        <f t="shared" si="70"/>
        <v>-0.21827116078577635</v>
      </c>
      <c r="O209" s="185">
        <f t="shared" ref="O209:O212" si="72">IFERROR(M209-C209,"-")</f>
        <v>-1.0466070845061539</v>
      </c>
    </row>
    <row r="210" spans="2:16" x14ac:dyDescent="0.25">
      <c r="B210" s="114" t="s">
        <v>77</v>
      </c>
      <c r="C210" s="184">
        <v>9.286363636363637</v>
      </c>
      <c r="D210" s="185">
        <v>2.5875000000000004</v>
      </c>
      <c r="E210" s="184" t="s">
        <v>238</v>
      </c>
      <c r="F210" s="185" t="str">
        <f>IFERROR(E210-C210,"-")</f>
        <v>-</v>
      </c>
      <c r="G210" s="184">
        <v>5.5490196078431371</v>
      </c>
      <c r="H210" s="185" t="str">
        <f>IFERROR(G210-E210,"-")</f>
        <v>-</v>
      </c>
      <c r="I210" s="184">
        <v>8.2398989898989896</v>
      </c>
      <c r="J210" s="185">
        <f>IFERROR(I210-G210,"-")</f>
        <v>2.6908793820558525</v>
      </c>
      <c r="K210" s="184">
        <v>5.3626943005181351</v>
      </c>
      <c r="L210" s="185">
        <f>IFERROR(K210-I210,"-")</f>
        <v>-2.8772046893808545</v>
      </c>
      <c r="M210" s="184">
        <v>5.6619915848527347</v>
      </c>
      <c r="N210" s="185">
        <f>IFERROR(M210-K210,"-")</f>
        <v>0.29929728433459957</v>
      </c>
      <c r="O210" s="185">
        <f t="shared" si="72"/>
        <v>-3.6243720515109024</v>
      </c>
    </row>
    <row r="211" spans="2:16" x14ac:dyDescent="0.25">
      <c r="B211" s="114" t="s">
        <v>79</v>
      </c>
      <c r="C211" s="184">
        <v>4.7461538461538462</v>
      </c>
      <c r="D211" s="185">
        <v>-3.0469496021220159</v>
      </c>
      <c r="E211" s="184" t="s">
        <v>238</v>
      </c>
      <c r="F211" s="185" t="str">
        <f t="shared" ref="F211:J219" si="73">IFERROR(E211-C211,"-")</f>
        <v>-</v>
      </c>
      <c r="G211" s="184">
        <v>11.186440677966102</v>
      </c>
      <c r="H211" s="185" t="str">
        <f t="shared" si="73"/>
        <v>-</v>
      </c>
      <c r="I211" s="184">
        <v>6.2099502487562193</v>
      </c>
      <c r="J211" s="185">
        <f t="shared" si="73"/>
        <v>-4.9764904292098828</v>
      </c>
      <c r="K211" s="184">
        <v>10.48358208955224</v>
      </c>
      <c r="L211" s="185">
        <f t="shared" ref="L211:L219" si="74">IFERROR(K211-I211,"-")</f>
        <v>4.2736318407960203</v>
      </c>
      <c r="M211" s="184">
        <v>9.7833655705996136</v>
      </c>
      <c r="N211" s="185">
        <f t="shared" ref="N211:N218" si="75">IFERROR(M211-K211,"-")</f>
        <v>-0.70021651895262593</v>
      </c>
      <c r="O211" s="185">
        <f t="shared" si="72"/>
        <v>5.0372117244457675</v>
      </c>
    </row>
    <row r="212" spans="2:16" x14ac:dyDescent="0.25">
      <c r="B212" s="114" t="s">
        <v>81</v>
      </c>
      <c r="C212" s="184">
        <v>11.947916666666666</v>
      </c>
      <c r="D212" s="185">
        <v>4.6047794117647056</v>
      </c>
      <c r="E212" s="184" t="s">
        <v>238</v>
      </c>
      <c r="F212" s="185" t="str">
        <f t="shared" si="73"/>
        <v>-</v>
      </c>
      <c r="G212" s="184">
        <v>8.1962774957698823</v>
      </c>
      <c r="H212" s="185" t="str">
        <f t="shared" si="73"/>
        <v>-</v>
      </c>
      <c r="I212" s="184">
        <v>7.7713178294573639</v>
      </c>
      <c r="J212" s="185">
        <f t="shared" si="73"/>
        <v>-0.42495966631251836</v>
      </c>
      <c r="K212" s="184">
        <v>7.9305019305019302</v>
      </c>
      <c r="L212" s="185">
        <f t="shared" si="74"/>
        <v>0.15918410104456626</v>
      </c>
      <c r="M212" s="184">
        <v>12.087912087912088</v>
      </c>
      <c r="N212" s="185">
        <f t="shared" si="75"/>
        <v>4.1574101574101574</v>
      </c>
      <c r="O212" s="185">
        <f t="shared" si="72"/>
        <v>0.13999542124542153</v>
      </c>
    </row>
    <row r="213" spans="2:16" x14ac:dyDescent="0.25">
      <c r="B213" s="114" t="s">
        <v>83</v>
      </c>
      <c r="C213" s="184">
        <v>9.283185840707965</v>
      </c>
      <c r="D213" s="185">
        <v>4.1386771701877336</v>
      </c>
      <c r="E213" s="184" t="s">
        <v>238</v>
      </c>
      <c r="F213" s="185" t="str">
        <f t="shared" si="73"/>
        <v>-</v>
      </c>
      <c r="G213" s="184">
        <v>9.9950124688279303</v>
      </c>
      <c r="H213" s="185" t="str">
        <f t="shared" si="73"/>
        <v>-</v>
      </c>
      <c r="I213" s="184">
        <v>8.0470588235294116</v>
      </c>
      <c r="J213" s="185">
        <f t="shared" si="73"/>
        <v>-1.9479536452985187</v>
      </c>
      <c r="K213" s="184">
        <v>8.4517766497461935</v>
      </c>
      <c r="L213" s="185">
        <f t="shared" si="74"/>
        <v>0.40471782621678187</v>
      </c>
      <c r="M213" s="184">
        <v>8.3801369863013697</v>
      </c>
      <c r="N213" s="185">
        <f t="shared" si="75"/>
        <v>-7.1639663444823753E-2</v>
      </c>
      <c r="O213" s="185">
        <f>IFERROR(M213-C213,"-")</f>
        <v>-0.90304885440659532</v>
      </c>
    </row>
    <row r="214" spans="2:16" x14ac:dyDescent="0.25">
      <c r="B214" s="114" t="s">
        <v>85</v>
      </c>
      <c r="C214" s="184">
        <v>6.502092050209205</v>
      </c>
      <c r="D214" s="185">
        <v>0.17516897328612835</v>
      </c>
      <c r="E214" s="184">
        <v>6.7955555555555556</v>
      </c>
      <c r="F214" s="185">
        <f t="shared" si="73"/>
        <v>0.29346350534635057</v>
      </c>
      <c r="G214" s="184">
        <v>7.3592233009708741</v>
      </c>
      <c r="H214" s="185">
        <f t="shared" si="73"/>
        <v>0.5636677454153185</v>
      </c>
      <c r="I214" s="184">
        <v>8.117886178861788</v>
      </c>
      <c r="J214" s="185">
        <f t="shared" si="73"/>
        <v>0.75866287789091391</v>
      </c>
      <c r="K214" s="184">
        <v>7.9621380846325165</v>
      </c>
      <c r="L214" s="185">
        <f t="shared" si="74"/>
        <v>-0.15574809422927149</v>
      </c>
      <c r="M214" s="184">
        <v>10.188235294117646</v>
      </c>
      <c r="N214" s="185">
        <f t="shared" si="75"/>
        <v>2.2260972094851299</v>
      </c>
      <c r="O214" s="185">
        <f>IFERROR(M214-C214,"-")</f>
        <v>3.6861432439084414</v>
      </c>
    </row>
    <row r="215" spans="2:16" x14ac:dyDescent="0.25">
      <c r="B215" s="114" t="s">
        <v>87</v>
      </c>
      <c r="C215" s="184">
        <v>8.31958762886598</v>
      </c>
      <c r="D215" s="185">
        <v>0.39298212427882362</v>
      </c>
      <c r="E215" s="184">
        <v>8.3636363636363633</v>
      </c>
      <c r="F215" s="185">
        <f t="shared" si="73"/>
        <v>4.4048734770383291E-2</v>
      </c>
      <c r="G215" s="184">
        <v>9.6680161943319831</v>
      </c>
      <c r="H215" s="185">
        <f t="shared" si="73"/>
        <v>1.3043798306956198</v>
      </c>
      <c r="I215" s="184">
        <v>7.7423469387755102</v>
      </c>
      <c r="J215" s="185">
        <f t="shared" si="73"/>
        <v>-1.9256692555564729</v>
      </c>
      <c r="K215" s="184">
        <v>7.6802030456852792</v>
      </c>
      <c r="L215" s="185">
        <f t="shared" si="74"/>
        <v>-6.2143893090230939E-2</v>
      </c>
      <c r="M215" s="184">
        <v>6.8756476683937819</v>
      </c>
      <c r="N215" s="185">
        <f t="shared" si="75"/>
        <v>-0.80455537729149729</v>
      </c>
      <c r="O215" s="185">
        <f t="shared" ref="O215:O218" si="76">IFERROR(M215-C215,"-")</f>
        <v>-1.4439399604721981</v>
      </c>
    </row>
    <row r="216" spans="2:16" x14ac:dyDescent="0.25">
      <c r="B216" s="114" t="s">
        <v>89</v>
      </c>
      <c r="C216" s="184">
        <v>6.6589147286821708</v>
      </c>
      <c r="D216" s="185">
        <v>-1.3320762623088198</v>
      </c>
      <c r="E216" s="184">
        <v>4.791666666666667</v>
      </c>
      <c r="F216" s="185">
        <f t="shared" si="73"/>
        <v>-1.8672480620155039</v>
      </c>
      <c r="G216" s="184">
        <v>8.80722891566265</v>
      </c>
      <c r="H216" s="185">
        <f t="shared" si="73"/>
        <v>4.015562248995983</v>
      </c>
      <c r="I216" s="184">
        <v>6.4631578947368418</v>
      </c>
      <c r="J216" s="185">
        <f t="shared" si="73"/>
        <v>-2.3440710209258082</v>
      </c>
      <c r="K216" s="184">
        <v>7.8018757327080888</v>
      </c>
      <c r="L216" s="185">
        <f t="shared" si="74"/>
        <v>1.338717837971247</v>
      </c>
      <c r="M216" s="184">
        <v>5.7251700680272108</v>
      </c>
      <c r="N216" s="185">
        <f t="shared" si="75"/>
        <v>-2.0767056646808779</v>
      </c>
      <c r="O216" s="185">
        <f t="shared" si="76"/>
        <v>-0.93374466065495998</v>
      </c>
    </row>
    <row r="217" spans="2:16" x14ac:dyDescent="0.25">
      <c r="B217" s="114" t="s">
        <v>91</v>
      </c>
      <c r="C217" s="184">
        <v>7.4927536231884062</v>
      </c>
      <c r="D217" s="185">
        <v>2.2596709164214888</v>
      </c>
      <c r="E217" s="184">
        <v>6.1826086956521742</v>
      </c>
      <c r="F217" s="185">
        <f t="shared" si="73"/>
        <v>-1.310144927536232</v>
      </c>
      <c r="G217" s="184">
        <v>7.7906976744186043</v>
      </c>
      <c r="H217" s="185">
        <f t="shared" si="73"/>
        <v>1.6080889787664301</v>
      </c>
      <c r="I217" s="184">
        <v>5.5765379113018598</v>
      </c>
      <c r="J217" s="185">
        <f t="shared" si="73"/>
        <v>-2.2141597631167445</v>
      </c>
      <c r="K217" s="184">
        <v>4.8501529051987768</v>
      </c>
      <c r="L217" s="185">
        <f t="shared" si="74"/>
        <v>-0.72638500610308299</v>
      </c>
      <c r="M217" s="184" t="s">
        <v>238</v>
      </c>
      <c r="N217" s="185" t="str">
        <f t="shared" si="75"/>
        <v>-</v>
      </c>
      <c r="O217" s="185" t="str">
        <f t="shared" si="76"/>
        <v>-</v>
      </c>
    </row>
    <row r="218" spans="2:16" x14ac:dyDescent="0.25">
      <c r="B218" s="114" t="s">
        <v>93</v>
      </c>
      <c r="C218" s="184">
        <v>8.478494623655914</v>
      </c>
      <c r="D218" s="185">
        <v>1.1092000178467858</v>
      </c>
      <c r="E218" s="184">
        <v>11.365853658536585</v>
      </c>
      <c r="F218" s="185">
        <f t="shared" si="73"/>
        <v>2.8873590348806708</v>
      </c>
      <c r="G218" s="184">
        <v>5.3438045375218151</v>
      </c>
      <c r="H218" s="185">
        <f t="shared" si="73"/>
        <v>-6.0220491210147697</v>
      </c>
      <c r="I218" s="184">
        <v>4.9232175502742228</v>
      </c>
      <c r="J218" s="185">
        <f t="shared" si="73"/>
        <v>-0.42058698724759225</v>
      </c>
      <c r="K218" s="184">
        <v>5.4693572496263076</v>
      </c>
      <c r="L218" s="185">
        <f t="shared" si="74"/>
        <v>0.54613969935208484</v>
      </c>
      <c r="M218" s="184" t="s">
        <v>238</v>
      </c>
      <c r="N218" s="185" t="str">
        <f t="shared" si="75"/>
        <v>-</v>
      </c>
      <c r="O218" s="185" t="str">
        <f t="shared" si="76"/>
        <v>-</v>
      </c>
    </row>
    <row r="219" spans="2:16" ht="15.75" x14ac:dyDescent="0.25">
      <c r="B219" s="117" t="s">
        <v>30</v>
      </c>
      <c r="C219" s="186">
        <v>7.4695512820512819</v>
      </c>
      <c r="D219" s="187">
        <v>0.75760561684952421</v>
      </c>
      <c r="E219" s="186">
        <v>6.9269230769230772</v>
      </c>
      <c r="F219" s="187">
        <f t="shared" si="73"/>
        <v>-0.54262820512820475</v>
      </c>
      <c r="G219" s="186">
        <v>8.042861042861043</v>
      </c>
      <c r="H219" s="187">
        <f t="shared" si="73"/>
        <v>1.1159379659379658</v>
      </c>
      <c r="I219" s="186">
        <v>6.5600953895071541</v>
      </c>
      <c r="J219" s="187">
        <f t="shared" si="73"/>
        <v>-1.4827656533538889</v>
      </c>
      <c r="K219" s="186">
        <v>6.4683758059564012</v>
      </c>
      <c r="L219" s="187">
        <f t="shared" si="74"/>
        <v>-9.1719583550752937E-2</v>
      </c>
      <c r="M219" s="186">
        <v>6.5569693464430303</v>
      </c>
      <c r="N219" s="187">
        <v>-0.24403238732695609</v>
      </c>
      <c r="O219" s="187">
        <v>-0.8210620372944879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11.540636042402827</v>
      </c>
      <c r="D229" s="185">
        <v>3.8968004259644706</v>
      </c>
      <c r="E229" s="184">
        <v>6.3968749999999996</v>
      </c>
      <c r="F229" s="185">
        <f t="shared" ref="F229:J231" si="77">IFERROR(E229-C229,"-")</f>
        <v>-5.1437610424028275</v>
      </c>
      <c r="G229" s="184">
        <v>4.8</v>
      </c>
      <c r="H229" s="185">
        <f t="shared" si="77"/>
        <v>-1.5968749999999998</v>
      </c>
      <c r="I229" s="184">
        <v>8.4686098654708513</v>
      </c>
      <c r="J229" s="185">
        <f t="shared" si="77"/>
        <v>3.6686098654708514</v>
      </c>
      <c r="K229" s="184">
        <v>6.9557894736842103</v>
      </c>
      <c r="L229" s="185">
        <f t="shared" ref="L229:L231" si="78">IFERROR(K229-I229,"-")</f>
        <v>-1.512820391786641</v>
      </c>
      <c r="M229" s="184">
        <v>6.4937500000000004</v>
      </c>
      <c r="N229" s="185">
        <f t="shared" ref="N229:N231" si="79">IFERROR(M229-K229,"-")</f>
        <v>-0.46203947368420994</v>
      </c>
      <c r="O229" s="185">
        <f t="shared" ref="O229" si="80">IFERROR(M229-C229,"-")</f>
        <v>-5.0468860424028268</v>
      </c>
    </row>
    <row r="230" spans="2:16" x14ac:dyDescent="0.25">
      <c r="B230" s="114" t="s">
        <v>73</v>
      </c>
      <c r="C230" s="184">
        <v>8.0399999999999991</v>
      </c>
      <c r="D230" s="185">
        <v>1.0999369085173489</v>
      </c>
      <c r="E230" s="184">
        <v>7.1520618556701034</v>
      </c>
      <c r="F230" s="185">
        <f t="shared" si="77"/>
        <v>-0.88793814432989571</v>
      </c>
      <c r="G230" s="184">
        <v>3.88</v>
      </c>
      <c r="H230" s="185">
        <f t="shared" si="77"/>
        <v>-3.2720618556701035</v>
      </c>
      <c r="I230" s="184">
        <v>5.5279503105590067</v>
      </c>
      <c r="J230" s="185">
        <f t="shared" si="77"/>
        <v>1.6479503105590068</v>
      </c>
      <c r="K230" s="184">
        <v>7.1404682274247495</v>
      </c>
      <c r="L230" s="185">
        <f t="shared" si="78"/>
        <v>1.6125179168657429</v>
      </c>
      <c r="M230" s="184">
        <v>5.6514032496307234</v>
      </c>
      <c r="N230" s="185">
        <f t="shared" si="79"/>
        <v>-1.4890649777940261</v>
      </c>
      <c r="O230" s="185">
        <f>IFERROR(M230-C230,"-")</f>
        <v>-2.3885967503692758</v>
      </c>
    </row>
    <row r="231" spans="2:16" x14ac:dyDescent="0.25">
      <c r="B231" s="114" t="s">
        <v>75</v>
      </c>
      <c r="C231" s="184">
        <v>6.99</v>
      </c>
      <c r="D231" s="185">
        <v>1.0263128491620117</v>
      </c>
      <c r="E231" s="184">
        <v>6.0179640718562872</v>
      </c>
      <c r="F231" s="185">
        <f t="shared" si="77"/>
        <v>-0.97203592814371298</v>
      </c>
      <c r="G231" s="184">
        <v>26.625</v>
      </c>
      <c r="H231" s="185">
        <f t="shared" si="77"/>
        <v>20.607035928143713</v>
      </c>
      <c r="I231" s="184">
        <v>8.4092592592592599</v>
      </c>
      <c r="J231" s="185">
        <f t="shared" si="77"/>
        <v>-18.215740740740742</v>
      </c>
      <c r="K231" s="184">
        <v>8.2876344086021501</v>
      </c>
      <c r="L231" s="185">
        <f t="shared" si="78"/>
        <v>-0.12162485065710982</v>
      </c>
      <c r="M231" s="184">
        <v>5.971830985915493</v>
      </c>
      <c r="N231" s="185">
        <f t="shared" si="79"/>
        <v>-2.3158034226866571</v>
      </c>
      <c r="O231" s="185">
        <f t="shared" ref="O231:O234" si="81">IFERROR(M231-C231,"-")</f>
        <v>-1.0181690140845072</v>
      </c>
    </row>
    <row r="232" spans="2:16" x14ac:dyDescent="0.25">
      <c r="B232" s="114" t="s">
        <v>77</v>
      </c>
      <c r="C232" s="184">
        <v>10.559633027522937</v>
      </c>
      <c r="D232" s="185">
        <v>3.7732252605326453</v>
      </c>
      <c r="E232" s="184" t="s">
        <v>238</v>
      </c>
      <c r="F232" s="185" t="str">
        <f>IFERROR(E232-C232,"-")</f>
        <v>-</v>
      </c>
      <c r="G232" s="184">
        <v>12.12087912087912</v>
      </c>
      <c r="H232" s="185" t="str">
        <f>IFERROR(G232-E232,"-")</f>
        <v>-</v>
      </c>
      <c r="I232" s="184">
        <v>10.045028142589118</v>
      </c>
      <c r="J232" s="185">
        <f>IFERROR(I232-G232,"-")</f>
        <v>-2.0758509782900028</v>
      </c>
      <c r="K232" s="184">
        <v>8.3674242424242422</v>
      </c>
      <c r="L232" s="185">
        <f>IFERROR(K232-I232,"-")</f>
        <v>-1.6776039001648755</v>
      </c>
      <c r="M232" s="184">
        <v>6.8112745098039218</v>
      </c>
      <c r="N232" s="185">
        <f>IFERROR(M232-K232,"-")</f>
        <v>-1.5561497326203204</v>
      </c>
      <c r="O232" s="185">
        <f t="shared" si="81"/>
        <v>-3.7483585177190148</v>
      </c>
    </row>
    <row r="233" spans="2:16" x14ac:dyDescent="0.25">
      <c r="B233" s="114" t="s">
        <v>79</v>
      </c>
      <c r="C233" s="184">
        <v>9.0594594594594593</v>
      </c>
      <c r="D233" s="185">
        <v>1.1996109746109749</v>
      </c>
      <c r="E233" s="184" t="s">
        <v>238</v>
      </c>
      <c r="F233" s="185" t="str">
        <f t="shared" ref="F233:J241" si="82">IFERROR(E233-C233,"-")</f>
        <v>-</v>
      </c>
      <c r="G233" s="184">
        <v>8.9658385093167698</v>
      </c>
      <c r="H233" s="185" t="str">
        <f t="shared" si="82"/>
        <v>-</v>
      </c>
      <c r="I233" s="184">
        <v>11.530909090909091</v>
      </c>
      <c r="J233" s="185">
        <f t="shared" si="82"/>
        <v>2.5650705815923214</v>
      </c>
      <c r="K233" s="184">
        <v>5.6338797814207648</v>
      </c>
      <c r="L233" s="185">
        <f t="shared" ref="L233:L241" si="83">IFERROR(K233-I233,"-")</f>
        <v>-5.8970293094883264</v>
      </c>
      <c r="M233" s="184">
        <v>6.777358490566038</v>
      </c>
      <c r="N233" s="185">
        <f t="shared" ref="N233:N240" si="84">IFERROR(M233-K233,"-")</f>
        <v>1.1434787091452732</v>
      </c>
      <c r="O233" s="185">
        <f t="shared" si="81"/>
        <v>-2.2821009688934213</v>
      </c>
    </row>
    <row r="234" spans="2:16" x14ac:dyDescent="0.25">
      <c r="B234" s="114" t="s">
        <v>81</v>
      </c>
      <c r="C234" s="184">
        <v>7.4</v>
      </c>
      <c r="D234" s="185">
        <v>0.27947882736156426</v>
      </c>
      <c r="E234" s="184" t="s">
        <v>238</v>
      </c>
      <c r="F234" s="185" t="str">
        <f t="shared" si="82"/>
        <v>-</v>
      </c>
      <c r="G234" s="184">
        <v>9.638461538461538</v>
      </c>
      <c r="H234" s="185" t="str">
        <f t="shared" si="82"/>
        <v>-</v>
      </c>
      <c r="I234" s="184">
        <v>21.8125</v>
      </c>
      <c r="J234" s="185">
        <f t="shared" si="82"/>
        <v>12.174038461538462</v>
      </c>
      <c r="K234" s="184">
        <v>6.134615384615385</v>
      </c>
      <c r="L234" s="185">
        <f t="shared" si="83"/>
        <v>-15.677884615384615</v>
      </c>
      <c r="M234" s="184">
        <v>5.4095238095238098</v>
      </c>
      <c r="N234" s="185">
        <f t="shared" si="84"/>
        <v>-0.72509157509157518</v>
      </c>
      <c r="O234" s="185">
        <f t="shared" si="81"/>
        <v>-1.9904761904761905</v>
      </c>
    </row>
    <row r="235" spans="2:16" x14ac:dyDescent="0.25">
      <c r="B235" s="114" t="s">
        <v>83</v>
      </c>
      <c r="C235" s="184">
        <v>7.8377281947261661</v>
      </c>
      <c r="D235" s="185">
        <v>0.28189063127438985</v>
      </c>
      <c r="E235" s="184" t="s">
        <v>238</v>
      </c>
      <c r="F235" s="185" t="str">
        <f t="shared" si="82"/>
        <v>-</v>
      </c>
      <c r="G235" s="184">
        <v>10.96140350877193</v>
      </c>
      <c r="H235" s="185" t="str">
        <f t="shared" si="82"/>
        <v>-</v>
      </c>
      <c r="I235" s="184">
        <v>9.2523020257826882</v>
      </c>
      <c r="J235" s="185">
        <f t="shared" si="82"/>
        <v>-1.7091014829892419</v>
      </c>
      <c r="K235" s="184">
        <v>11.201712654614653</v>
      </c>
      <c r="L235" s="185">
        <f t="shared" si="83"/>
        <v>1.9494106288319646</v>
      </c>
      <c r="M235" s="184">
        <v>8.1009174311926611</v>
      </c>
      <c r="N235" s="185">
        <f t="shared" si="84"/>
        <v>-3.1007952234219918</v>
      </c>
      <c r="O235" s="185">
        <f>IFERROR(M235-C235,"-")</f>
        <v>0.26318923646649495</v>
      </c>
    </row>
    <row r="236" spans="2:16" x14ac:dyDescent="0.25">
      <c r="B236" s="114" t="s">
        <v>85</v>
      </c>
      <c r="C236" s="184">
        <v>7.0586734693877551</v>
      </c>
      <c r="D236" s="185">
        <v>0.21492346938775508</v>
      </c>
      <c r="E236" s="184">
        <v>7.1864035087719298</v>
      </c>
      <c r="F236" s="185">
        <f t="shared" si="82"/>
        <v>0.12773003938417471</v>
      </c>
      <c r="G236" s="184">
        <v>8.9747368421052638</v>
      </c>
      <c r="H236" s="185">
        <f t="shared" si="82"/>
        <v>1.788333333333334</v>
      </c>
      <c r="I236" s="184">
        <v>10.574866310160427</v>
      </c>
      <c r="J236" s="185">
        <f t="shared" si="82"/>
        <v>1.6001294680551634</v>
      </c>
      <c r="K236" s="184">
        <v>7.939516129032258</v>
      </c>
      <c r="L236" s="185">
        <f t="shared" si="83"/>
        <v>-2.6353501811281692</v>
      </c>
      <c r="M236" s="184">
        <v>7.3985765124555156</v>
      </c>
      <c r="N236" s="185">
        <f t="shared" si="84"/>
        <v>-0.54093961657674239</v>
      </c>
      <c r="O236" s="185">
        <f>IFERROR(M236-C236,"-")</f>
        <v>0.33990304306776054</v>
      </c>
    </row>
    <row r="237" spans="2:16" x14ac:dyDescent="0.25">
      <c r="B237" s="114" t="s">
        <v>87</v>
      </c>
      <c r="C237" s="184">
        <v>8.5381526104417667</v>
      </c>
      <c r="D237" s="185">
        <v>-8.3755516766714777E-2</v>
      </c>
      <c r="E237" s="184">
        <v>6.9109816971713807</v>
      </c>
      <c r="F237" s="185">
        <f t="shared" si="82"/>
        <v>-1.627170913270386</v>
      </c>
      <c r="G237" s="184">
        <v>7.5906148867313918</v>
      </c>
      <c r="H237" s="185">
        <f t="shared" si="82"/>
        <v>0.67963318956001117</v>
      </c>
      <c r="I237" s="184">
        <v>6.9741176470588231</v>
      </c>
      <c r="J237" s="185">
        <f t="shared" si="82"/>
        <v>-0.61649723967256875</v>
      </c>
      <c r="K237" s="184">
        <v>7.827027027027027</v>
      </c>
      <c r="L237" s="185">
        <f t="shared" si="83"/>
        <v>0.85290937996820393</v>
      </c>
      <c r="M237" s="184">
        <v>6.4055555555555559</v>
      </c>
      <c r="N237" s="185">
        <f t="shared" si="84"/>
        <v>-1.4214714714714711</v>
      </c>
      <c r="O237" s="185">
        <f t="shared" ref="O237:O240" si="85">IFERROR(M237-C237,"-")</f>
        <v>-2.1325970548862108</v>
      </c>
    </row>
    <row r="238" spans="2:16" x14ac:dyDescent="0.25">
      <c r="B238" s="114" t="s">
        <v>89</v>
      </c>
      <c r="C238" s="184">
        <v>7.0607476635514015</v>
      </c>
      <c r="D238" s="185">
        <v>-0.15934803022850286</v>
      </c>
      <c r="E238" s="184">
        <v>8.6809815950920246</v>
      </c>
      <c r="F238" s="185">
        <f t="shared" si="82"/>
        <v>1.6202339315406231</v>
      </c>
      <c r="G238" s="184">
        <v>5.8525641025641022</v>
      </c>
      <c r="H238" s="185">
        <f t="shared" si="82"/>
        <v>-2.8284174925279224</v>
      </c>
      <c r="I238" s="184">
        <v>7.5658263305322127</v>
      </c>
      <c r="J238" s="185">
        <f t="shared" si="82"/>
        <v>1.7132622279681105</v>
      </c>
      <c r="K238" s="184">
        <v>5.9731903485254696</v>
      </c>
      <c r="L238" s="185">
        <f t="shared" si="83"/>
        <v>-1.5926359820067431</v>
      </c>
      <c r="M238" s="184">
        <v>6.4243421052631575</v>
      </c>
      <c r="N238" s="185">
        <f t="shared" si="84"/>
        <v>0.45115175673768793</v>
      </c>
      <c r="O238" s="185">
        <f t="shared" si="85"/>
        <v>-0.63640555828824397</v>
      </c>
    </row>
    <row r="239" spans="2:16" x14ac:dyDescent="0.25">
      <c r="B239" s="114" t="s">
        <v>91</v>
      </c>
      <c r="C239" s="184">
        <v>6.9944751381215466</v>
      </c>
      <c r="D239" s="185">
        <v>-2.1541735105271025</v>
      </c>
      <c r="E239" s="184">
        <v>9.1086956521739122</v>
      </c>
      <c r="F239" s="185">
        <f t="shared" si="82"/>
        <v>2.1142205140523656</v>
      </c>
      <c r="G239" s="184">
        <v>9.7633262260127935</v>
      </c>
      <c r="H239" s="185">
        <f t="shared" si="82"/>
        <v>0.65463057383888135</v>
      </c>
      <c r="I239" s="184">
        <v>7.7903780068728521</v>
      </c>
      <c r="J239" s="185">
        <f t="shared" si="82"/>
        <v>-1.9729482191399415</v>
      </c>
      <c r="K239" s="184">
        <v>6.9265873015873014</v>
      </c>
      <c r="L239" s="185">
        <f t="shared" si="83"/>
        <v>-0.86379070528555069</v>
      </c>
      <c r="M239" s="184" t="s">
        <v>238</v>
      </c>
      <c r="N239" s="185" t="str">
        <f t="shared" si="84"/>
        <v>-</v>
      </c>
      <c r="O239" s="185" t="str">
        <f t="shared" si="85"/>
        <v>-</v>
      </c>
    </row>
    <row r="240" spans="2:16" x14ac:dyDescent="0.25">
      <c r="B240" s="114" t="s">
        <v>93</v>
      </c>
      <c r="C240" s="184">
        <v>5.9863945578231297</v>
      </c>
      <c r="D240" s="185">
        <v>-1.6560635427355299</v>
      </c>
      <c r="E240" s="184">
        <v>6.295774647887324</v>
      </c>
      <c r="F240" s="185">
        <f t="shared" si="82"/>
        <v>0.30938009006419431</v>
      </c>
      <c r="G240" s="184">
        <v>5.6547811993517021</v>
      </c>
      <c r="H240" s="185">
        <f t="shared" si="82"/>
        <v>-0.6409934485356219</v>
      </c>
      <c r="I240" s="184">
        <v>5.7267605633802816</v>
      </c>
      <c r="J240" s="185">
        <f t="shared" si="82"/>
        <v>7.1979364028579518E-2</v>
      </c>
      <c r="K240" s="184">
        <v>7.3769063180827885</v>
      </c>
      <c r="L240" s="185">
        <f t="shared" si="83"/>
        <v>1.6501457547025069</v>
      </c>
      <c r="M240" s="184" t="s">
        <v>238</v>
      </c>
      <c r="N240" s="185" t="str">
        <f t="shared" si="84"/>
        <v>-</v>
      </c>
      <c r="O240" s="185" t="str">
        <f t="shared" si="85"/>
        <v>-</v>
      </c>
    </row>
    <row r="241" spans="2:16" ht="15.75" x14ac:dyDescent="0.25">
      <c r="B241" s="117" t="s">
        <v>30</v>
      </c>
      <c r="C241" s="186">
        <v>7.992798079487863</v>
      </c>
      <c r="D241" s="187">
        <v>0.5721319373425704</v>
      </c>
      <c r="E241" s="186">
        <v>6.9830866807610992</v>
      </c>
      <c r="F241" s="187">
        <f t="shared" si="82"/>
        <v>-1.0097113987267639</v>
      </c>
      <c r="G241" s="186">
        <v>8.447115384615385</v>
      </c>
      <c r="H241" s="187">
        <f t="shared" si="82"/>
        <v>1.4640287038542859</v>
      </c>
      <c r="I241" s="186">
        <v>8.6839999999999993</v>
      </c>
      <c r="J241" s="187">
        <f t="shared" si="82"/>
        <v>0.23688461538461425</v>
      </c>
      <c r="K241" s="186">
        <v>7.9149812734082401</v>
      </c>
      <c r="L241" s="187">
        <f t="shared" si="83"/>
        <v>-0.76901872659175918</v>
      </c>
      <c r="M241" s="186">
        <v>6.431958274063537</v>
      </c>
      <c r="N241" s="187">
        <v>-1.6532599119085907</v>
      </c>
      <c r="O241" s="187">
        <v>-1.868397367708206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4.333333333333333</v>
      </c>
      <c r="D251" s="185">
        <v>-1.3956386292834893</v>
      </c>
      <c r="E251" s="184">
        <v>7.0578512396694215</v>
      </c>
      <c r="F251" s="185">
        <f t="shared" ref="F251:J253" si="86">IFERROR(E251-C251,"-")</f>
        <v>2.7245179063360885</v>
      </c>
      <c r="G251" s="184" t="s">
        <v>238</v>
      </c>
      <c r="H251" s="185" t="str">
        <f t="shared" si="86"/>
        <v>-</v>
      </c>
      <c r="I251" s="184">
        <v>8.0399999999999991</v>
      </c>
      <c r="J251" s="185" t="str">
        <f t="shared" si="86"/>
        <v>-</v>
      </c>
      <c r="K251" s="184">
        <v>6.8882352941176475</v>
      </c>
      <c r="L251" s="185">
        <f t="shared" ref="L251:L253" si="87">IFERROR(K251-I251,"-")</f>
        <v>-1.1517647058823517</v>
      </c>
      <c r="M251" s="184">
        <v>11.904494382022472</v>
      </c>
      <c r="N251" s="185">
        <f t="shared" ref="N251:N253" si="88">IFERROR(M251-K251,"-")</f>
        <v>5.0162590879048246</v>
      </c>
      <c r="O251" s="185">
        <f t="shared" ref="O251" si="89">IFERROR(M251-C251,"-")</f>
        <v>7.571161048689139</v>
      </c>
    </row>
    <row r="252" spans="2:16" x14ac:dyDescent="0.25">
      <c r="B252" s="114" t="s">
        <v>73</v>
      </c>
      <c r="C252" s="184">
        <v>7.5467625899280577</v>
      </c>
      <c r="D252" s="185">
        <v>1.2643198418364543</v>
      </c>
      <c r="E252" s="184">
        <v>5.3485714285714288</v>
      </c>
      <c r="F252" s="185">
        <f t="shared" si="86"/>
        <v>-2.198191161356629</v>
      </c>
      <c r="G252" s="184" t="s">
        <v>238</v>
      </c>
      <c r="H252" s="185" t="str">
        <f t="shared" si="86"/>
        <v>-</v>
      </c>
      <c r="I252" s="184">
        <v>6.1146496815286628</v>
      </c>
      <c r="J252" s="185" t="str">
        <f t="shared" si="86"/>
        <v>-</v>
      </c>
      <c r="K252" s="184">
        <v>7.979166666666667</v>
      </c>
      <c r="L252" s="185">
        <f t="shared" si="87"/>
        <v>1.8645169851380041</v>
      </c>
      <c r="M252" s="184">
        <v>9.9008042895442365</v>
      </c>
      <c r="N252" s="185">
        <f t="shared" si="88"/>
        <v>1.9216376228775696</v>
      </c>
      <c r="O252" s="185">
        <f>IFERROR(M252-C252,"-")</f>
        <v>2.3540416996161788</v>
      </c>
    </row>
    <row r="253" spans="2:16" x14ac:dyDescent="0.25">
      <c r="B253" s="114" t="s">
        <v>75</v>
      </c>
      <c r="C253" s="184">
        <v>7.5755395683453237</v>
      </c>
      <c r="D253" s="185">
        <v>3.7024052399871148</v>
      </c>
      <c r="E253" s="184">
        <v>5.4111111111111114</v>
      </c>
      <c r="F253" s="185">
        <f t="shared" si="86"/>
        <v>-2.1644284572342123</v>
      </c>
      <c r="G253" s="184" t="s">
        <v>238</v>
      </c>
      <c r="H253" s="185" t="str">
        <f t="shared" si="86"/>
        <v>-</v>
      </c>
      <c r="I253" s="184">
        <v>7.4393939393939394</v>
      </c>
      <c r="J253" s="185" t="str">
        <f t="shared" si="86"/>
        <v>-</v>
      </c>
      <c r="K253" s="184">
        <v>7.4901960784313726</v>
      </c>
      <c r="L253" s="185">
        <f t="shared" si="87"/>
        <v>5.0802139037433136E-2</v>
      </c>
      <c r="M253" s="184">
        <v>10.94488188976378</v>
      </c>
      <c r="N253" s="185">
        <f t="shared" si="88"/>
        <v>3.454685811332407</v>
      </c>
      <c r="O253" s="185">
        <f t="shared" ref="O253:O256" si="90">IFERROR(M253-C253,"-")</f>
        <v>3.3693423214184559</v>
      </c>
    </row>
    <row r="254" spans="2:16" x14ac:dyDescent="0.25">
      <c r="B254" s="114" t="s">
        <v>77</v>
      </c>
      <c r="C254" s="184">
        <v>21.74074074074074</v>
      </c>
      <c r="D254" s="185">
        <v>13.48542159180457</v>
      </c>
      <c r="E254" s="184" t="s">
        <v>238</v>
      </c>
      <c r="F254" s="185" t="str">
        <f>IFERROR(E254-C254,"-")</f>
        <v>-</v>
      </c>
      <c r="G254" s="184">
        <v>6.75</v>
      </c>
      <c r="H254" s="185" t="str">
        <f>IFERROR(G254-E254,"-")</f>
        <v>-</v>
      </c>
      <c r="I254" s="184">
        <v>8.5</v>
      </c>
      <c r="J254" s="185">
        <f>IFERROR(I254-G254,"-")</f>
        <v>1.75</v>
      </c>
      <c r="K254" s="184">
        <v>7.6226415094339623</v>
      </c>
      <c r="L254" s="185">
        <f>IFERROR(K254-I254,"-")</f>
        <v>-0.87735849056603765</v>
      </c>
      <c r="M254" s="184">
        <v>11.035087719298245</v>
      </c>
      <c r="N254" s="185">
        <f>IFERROR(M254-K254,"-")</f>
        <v>3.4124462098642825</v>
      </c>
      <c r="O254" s="185">
        <f t="shared" si="90"/>
        <v>-10.705653021442496</v>
      </c>
    </row>
    <row r="255" spans="2:16" x14ac:dyDescent="0.25">
      <c r="B255" s="114" t="s">
        <v>79</v>
      </c>
      <c r="C255" s="184">
        <v>11.8</v>
      </c>
      <c r="D255" s="185">
        <v>-13.866666666666667</v>
      </c>
      <c r="E255" s="184" t="s">
        <v>238</v>
      </c>
      <c r="F255" s="185" t="str">
        <f t="shared" ref="F255:J263" si="91">IFERROR(E255-C255,"-")</f>
        <v>-</v>
      </c>
      <c r="G255" s="184" t="s">
        <v>238</v>
      </c>
      <c r="H255" s="185" t="str">
        <f t="shared" si="91"/>
        <v>-</v>
      </c>
      <c r="I255" s="184">
        <v>4</v>
      </c>
      <c r="J255" s="185" t="str">
        <f t="shared" si="91"/>
        <v>-</v>
      </c>
      <c r="K255" s="184">
        <v>5.8947368421052628</v>
      </c>
      <c r="L255" s="185">
        <f t="shared" ref="L255:L263" si="92">IFERROR(K255-I255,"-")</f>
        <v>1.8947368421052628</v>
      </c>
      <c r="M255" s="184">
        <v>34.333333333333336</v>
      </c>
      <c r="N255" s="185">
        <f t="shared" ref="N255:N262" si="93">IFERROR(M255-K255,"-")</f>
        <v>28.438596491228072</v>
      </c>
      <c r="O255" s="185">
        <f t="shared" si="90"/>
        <v>22.533333333333335</v>
      </c>
    </row>
    <row r="256" spans="2:16" x14ac:dyDescent="0.25">
      <c r="B256" s="114" t="s">
        <v>81</v>
      </c>
      <c r="C256" s="184">
        <v>10.545454545454545</v>
      </c>
      <c r="D256" s="185">
        <v>0.8787878787878789</v>
      </c>
      <c r="E256" s="184" t="s">
        <v>238</v>
      </c>
      <c r="F256" s="185" t="str">
        <f t="shared" si="91"/>
        <v>-</v>
      </c>
      <c r="G256" s="184">
        <v>2.6</v>
      </c>
      <c r="H256" s="185" t="str">
        <f t="shared" si="91"/>
        <v>-</v>
      </c>
      <c r="I256" s="184">
        <v>27</v>
      </c>
      <c r="J256" s="185">
        <f t="shared" si="91"/>
        <v>24.4</v>
      </c>
      <c r="K256" s="184">
        <v>4.5</v>
      </c>
      <c r="L256" s="185">
        <f t="shared" si="92"/>
        <v>-22.5</v>
      </c>
      <c r="M256" s="184">
        <v>32</v>
      </c>
      <c r="N256" s="185">
        <f t="shared" si="93"/>
        <v>27.5</v>
      </c>
      <c r="O256" s="185">
        <f t="shared" si="90"/>
        <v>21.454545454545453</v>
      </c>
    </row>
    <row r="257" spans="2:16" x14ac:dyDescent="0.25">
      <c r="B257" s="114" t="s">
        <v>83</v>
      </c>
      <c r="C257" s="184">
        <v>7.2</v>
      </c>
      <c r="D257" s="185">
        <v>1.0653846153846152</v>
      </c>
      <c r="E257" s="184" t="s">
        <v>238</v>
      </c>
      <c r="F257" s="185" t="str">
        <f t="shared" si="91"/>
        <v>-</v>
      </c>
      <c r="G257" s="184">
        <v>8.615384615384615</v>
      </c>
      <c r="H257" s="185" t="str">
        <f t="shared" si="91"/>
        <v>-</v>
      </c>
      <c r="I257" s="184">
        <v>7.625</v>
      </c>
      <c r="J257" s="185">
        <f t="shared" si="91"/>
        <v>-0.99038461538461497</v>
      </c>
      <c r="K257" s="184">
        <v>10.333333333333334</v>
      </c>
      <c r="L257" s="185">
        <f t="shared" si="92"/>
        <v>2.7083333333333339</v>
      </c>
      <c r="M257" s="184">
        <v>12.9375</v>
      </c>
      <c r="N257" s="185">
        <f t="shared" si="93"/>
        <v>2.6041666666666661</v>
      </c>
      <c r="O257" s="185">
        <f>IFERROR(M257-C257,"-")</f>
        <v>5.7374999999999998</v>
      </c>
    </row>
    <row r="258" spans="2:16" x14ac:dyDescent="0.25">
      <c r="B258" s="114" t="s">
        <v>85</v>
      </c>
      <c r="C258" s="184">
        <v>2.25</v>
      </c>
      <c r="D258" s="185">
        <v>-106.75</v>
      </c>
      <c r="E258" s="184">
        <v>1</v>
      </c>
      <c r="F258" s="185">
        <f t="shared" si="91"/>
        <v>-1.25</v>
      </c>
      <c r="G258" s="184">
        <v>6.2727272727272725</v>
      </c>
      <c r="H258" s="185">
        <f t="shared" si="91"/>
        <v>5.2727272727272725</v>
      </c>
      <c r="I258" s="184">
        <v>15.439024390243903</v>
      </c>
      <c r="J258" s="185">
        <f t="shared" si="91"/>
        <v>9.1662971175166312</v>
      </c>
      <c r="K258" s="184">
        <v>7.2941176470588234</v>
      </c>
      <c r="L258" s="185">
        <f t="shared" si="92"/>
        <v>-8.1449067431850786</v>
      </c>
      <c r="M258" s="184">
        <v>1.75</v>
      </c>
      <c r="N258" s="185">
        <f t="shared" si="93"/>
        <v>-5.5441176470588234</v>
      </c>
      <c r="O258" s="185">
        <f>IFERROR(M258-C258,"-")</f>
        <v>-0.5</v>
      </c>
    </row>
    <row r="259" spans="2:16" x14ac:dyDescent="0.25">
      <c r="B259" s="114" t="s">
        <v>87</v>
      </c>
      <c r="C259" s="184">
        <v>10.8</v>
      </c>
      <c r="D259" s="185">
        <v>-3.1999999999999993</v>
      </c>
      <c r="E259" s="184">
        <v>3.5</v>
      </c>
      <c r="F259" s="185">
        <f t="shared" si="91"/>
        <v>-7.3000000000000007</v>
      </c>
      <c r="G259" s="184">
        <v>5.9</v>
      </c>
      <c r="H259" s="185">
        <f t="shared" si="91"/>
        <v>2.4000000000000004</v>
      </c>
      <c r="I259" s="184">
        <v>5.8125</v>
      </c>
      <c r="J259" s="185">
        <f t="shared" si="91"/>
        <v>-8.7500000000000355E-2</v>
      </c>
      <c r="K259" s="184">
        <v>5.0930232558139537</v>
      </c>
      <c r="L259" s="185">
        <f t="shared" si="92"/>
        <v>-0.71947674418604635</v>
      </c>
      <c r="M259" s="184">
        <v>1.9230769230769231</v>
      </c>
      <c r="N259" s="185">
        <f t="shared" si="93"/>
        <v>-3.1699463327370303</v>
      </c>
      <c r="O259" s="185">
        <f t="shared" ref="O259:O262" si="94">IFERROR(M259-C259,"-")</f>
        <v>-8.8769230769230774</v>
      </c>
    </row>
    <row r="260" spans="2:16" x14ac:dyDescent="0.25">
      <c r="B260" s="114" t="s">
        <v>89</v>
      </c>
      <c r="C260" s="184">
        <v>6.7592592592592595</v>
      </c>
      <c r="D260" s="185">
        <v>2.9434697855750489</v>
      </c>
      <c r="E260" s="184" t="s">
        <v>238</v>
      </c>
      <c r="F260" s="185" t="str">
        <f t="shared" si="91"/>
        <v>-</v>
      </c>
      <c r="G260" s="184">
        <v>6.166666666666667</v>
      </c>
      <c r="H260" s="185" t="str">
        <f t="shared" si="91"/>
        <v>-</v>
      </c>
      <c r="I260" s="184">
        <v>14.13903743315508</v>
      </c>
      <c r="J260" s="185">
        <f t="shared" si="91"/>
        <v>7.9723707664884129</v>
      </c>
      <c r="K260" s="184">
        <v>7.4945054945054945</v>
      </c>
      <c r="L260" s="185">
        <f t="shared" si="92"/>
        <v>-6.6445319386495854</v>
      </c>
      <c r="M260" s="184">
        <v>6.6415094339622645</v>
      </c>
      <c r="N260" s="185">
        <f t="shared" si="93"/>
        <v>-0.85299606054323007</v>
      </c>
      <c r="O260" s="185">
        <f t="shared" si="94"/>
        <v>-0.11774982529699507</v>
      </c>
    </row>
    <row r="261" spans="2:16" x14ac:dyDescent="0.25">
      <c r="B261" s="114" t="s">
        <v>91</v>
      </c>
      <c r="C261" s="184">
        <v>6.143790849673203</v>
      </c>
      <c r="D261" s="185">
        <v>0.45996732026143849</v>
      </c>
      <c r="E261" s="184" t="s">
        <v>238</v>
      </c>
      <c r="F261" s="185" t="str">
        <f t="shared" si="91"/>
        <v>-</v>
      </c>
      <c r="G261" s="184">
        <v>6.5327102803738315</v>
      </c>
      <c r="H261" s="185" t="str">
        <f t="shared" si="91"/>
        <v>-</v>
      </c>
      <c r="I261" s="184">
        <v>6.7695852534562215</v>
      </c>
      <c r="J261" s="185">
        <f t="shared" si="91"/>
        <v>0.23687497308239003</v>
      </c>
      <c r="K261" s="184">
        <v>6.6678700361010828</v>
      </c>
      <c r="L261" s="185">
        <f t="shared" si="92"/>
        <v>-0.10171521735513878</v>
      </c>
      <c r="M261" s="184" t="s">
        <v>238</v>
      </c>
      <c r="N261" s="185" t="str">
        <f t="shared" si="93"/>
        <v>-</v>
      </c>
      <c r="O261" s="185" t="str">
        <f t="shared" si="94"/>
        <v>-</v>
      </c>
    </row>
    <row r="262" spans="2:16" x14ac:dyDescent="0.25">
      <c r="B262" s="114" t="s">
        <v>93</v>
      </c>
      <c r="C262" s="184">
        <v>6.867924528301887</v>
      </c>
      <c r="D262" s="185">
        <v>2.6004826678367712</v>
      </c>
      <c r="E262" s="184">
        <v>4.666666666666667</v>
      </c>
      <c r="F262" s="185">
        <f t="shared" si="91"/>
        <v>-2.2012578616352201</v>
      </c>
      <c r="G262" s="184">
        <v>5.9268292682926829</v>
      </c>
      <c r="H262" s="185">
        <f t="shared" si="91"/>
        <v>1.2601626016260159</v>
      </c>
      <c r="I262" s="184">
        <v>7.0762711864406782</v>
      </c>
      <c r="J262" s="185">
        <f t="shared" si="91"/>
        <v>1.1494419181479953</v>
      </c>
      <c r="K262" s="184">
        <v>12.125</v>
      </c>
      <c r="L262" s="185">
        <f t="shared" si="92"/>
        <v>5.0487288135593218</v>
      </c>
      <c r="M262" s="184" t="s">
        <v>238</v>
      </c>
      <c r="N262" s="185" t="str">
        <f t="shared" si="93"/>
        <v>-</v>
      </c>
      <c r="O262" s="185" t="str">
        <f t="shared" si="94"/>
        <v>-</v>
      </c>
    </row>
    <row r="263" spans="2:16" ht="15.75" x14ac:dyDescent="0.25">
      <c r="B263" s="117" t="s">
        <v>30</v>
      </c>
      <c r="C263" s="186">
        <v>7.1307506053268765</v>
      </c>
      <c r="D263" s="187">
        <v>1.463634702361917</v>
      </c>
      <c r="E263" s="186">
        <v>5.7709359605911326</v>
      </c>
      <c r="F263" s="187">
        <f t="shared" si="91"/>
        <v>-1.359814644735744</v>
      </c>
      <c r="G263" s="186">
        <v>6.2710027100271004</v>
      </c>
      <c r="H263" s="187">
        <f t="shared" si="91"/>
        <v>0.50006674943596785</v>
      </c>
      <c r="I263" s="186">
        <v>9.5027755749405234</v>
      </c>
      <c r="J263" s="187">
        <f t="shared" si="91"/>
        <v>3.231772864913423</v>
      </c>
      <c r="K263" s="186">
        <v>8.085106382978724</v>
      </c>
      <c r="L263" s="187">
        <f t="shared" si="92"/>
        <v>-1.4176691919617994</v>
      </c>
      <c r="M263" s="186">
        <v>10.731327800829876</v>
      </c>
      <c r="N263" s="187">
        <v>2.9633995139772855</v>
      </c>
      <c r="O263" s="187">
        <v>3.2851196879550963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8.5739130434782602</v>
      </c>
      <c r="D273" s="185">
        <v>2.8596273291925458</v>
      </c>
      <c r="E273" s="184">
        <v>9.7373417721518987</v>
      </c>
      <c r="F273" s="185">
        <f t="shared" ref="F273:J275" si="95">IFERROR(E273-C273,"-")</f>
        <v>1.1634287286736384</v>
      </c>
      <c r="G273" s="184" t="s">
        <v>238</v>
      </c>
      <c r="H273" s="185" t="str">
        <f t="shared" si="95"/>
        <v>-</v>
      </c>
      <c r="I273" s="184">
        <v>5.8590308370044051</v>
      </c>
      <c r="J273" s="185" t="str">
        <f t="shared" si="95"/>
        <v>-</v>
      </c>
      <c r="K273" s="184">
        <v>9.9629629629629637</v>
      </c>
      <c r="L273" s="185">
        <f t="shared" ref="L273:L275" si="96">IFERROR(K273-I273,"-")</f>
        <v>4.1039321259585586</v>
      </c>
      <c r="M273" s="184">
        <v>7.0474452554744529</v>
      </c>
      <c r="N273" s="185">
        <f t="shared" ref="N273:N275" si="97">IFERROR(M273-K273,"-")</f>
        <v>-2.9155177074885108</v>
      </c>
      <c r="O273" s="185">
        <f t="shared" ref="O273" si="98">IFERROR(M273-C273,"-")</f>
        <v>-1.5264677880038073</v>
      </c>
    </row>
    <row r="274" spans="2:15" x14ac:dyDescent="0.25">
      <c r="B274" s="114" t="s">
        <v>73</v>
      </c>
      <c r="C274" s="184">
        <v>9.4946236559139781</v>
      </c>
      <c r="D274" s="185">
        <v>1.1182795698924721</v>
      </c>
      <c r="E274" s="184">
        <v>6.6187363834422657</v>
      </c>
      <c r="F274" s="185">
        <f t="shared" si="95"/>
        <v>-2.8758872724717124</v>
      </c>
      <c r="G274" s="184" t="s">
        <v>238</v>
      </c>
      <c r="H274" s="185" t="str">
        <f t="shared" si="95"/>
        <v>-</v>
      </c>
      <c r="I274" s="184">
        <v>7.1472868217054266</v>
      </c>
      <c r="J274" s="185" t="str">
        <f t="shared" si="95"/>
        <v>-</v>
      </c>
      <c r="K274" s="184">
        <v>9.82258064516129</v>
      </c>
      <c r="L274" s="185">
        <f t="shared" si="96"/>
        <v>2.6752938234558634</v>
      </c>
      <c r="M274" s="184">
        <v>7.1980676328502415</v>
      </c>
      <c r="N274" s="185">
        <f t="shared" si="97"/>
        <v>-2.6245130123110485</v>
      </c>
      <c r="O274" s="185">
        <f>IFERROR(M274-C274,"-")</f>
        <v>-2.2965560230637365</v>
      </c>
    </row>
    <row r="275" spans="2:15" x14ac:dyDescent="0.25">
      <c r="B275" s="114" t="s">
        <v>75</v>
      </c>
      <c r="C275" s="184">
        <v>9.3177083333333339</v>
      </c>
      <c r="D275" s="185">
        <v>3.0845794989775053</v>
      </c>
      <c r="E275" s="184">
        <v>8.1716417910447756</v>
      </c>
      <c r="F275" s="185">
        <f t="shared" si="95"/>
        <v>-1.1460665422885583</v>
      </c>
      <c r="G275" s="184" t="s">
        <v>238</v>
      </c>
      <c r="H275" s="185" t="str">
        <f t="shared" si="95"/>
        <v>-</v>
      </c>
      <c r="I275" s="184">
        <v>6.9160000000000004</v>
      </c>
      <c r="J275" s="185" t="str">
        <f t="shared" si="95"/>
        <v>-</v>
      </c>
      <c r="K275" s="184">
        <v>11.025</v>
      </c>
      <c r="L275" s="185">
        <f t="shared" si="96"/>
        <v>4.109</v>
      </c>
      <c r="M275" s="184">
        <v>8.8753993610223638</v>
      </c>
      <c r="N275" s="185">
        <f t="shared" si="97"/>
        <v>-2.1496006389776365</v>
      </c>
      <c r="O275" s="185">
        <f t="shared" ref="O275:O278" si="99">IFERROR(M275-C275,"-")</f>
        <v>-0.44230897231097011</v>
      </c>
    </row>
    <row r="276" spans="2:15" x14ac:dyDescent="0.25">
      <c r="B276" s="114" t="s">
        <v>77</v>
      </c>
      <c r="C276" s="184">
        <v>6.8059701492537314</v>
      </c>
      <c r="D276" s="185">
        <v>-1.6511727078891258</v>
      </c>
      <c r="E276" s="184" t="s">
        <v>238</v>
      </c>
      <c r="F276" s="185" t="str">
        <f>IFERROR(E276-C276,"-")</f>
        <v>-</v>
      </c>
      <c r="G276" s="184">
        <v>2.5</v>
      </c>
      <c r="H276" s="185" t="str">
        <f>IFERROR(G276-E276,"-")</f>
        <v>-</v>
      </c>
      <c r="I276" s="184">
        <v>11.671641791044776</v>
      </c>
      <c r="J276" s="185">
        <f>IFERROR(I276-G276,"-")</f>
        <v>9.1716417910447756</v>
      </c>
      <c r="K276" s="184">
        <v>5.384615384615385</v>
      </c>
      <c r="L276" s="185">
        <f>IFERROR(K276-I276,"-")</f>
        <v>-6.2870264064293906</v>
      </c>
      <c r="M276" s="184">
        <v>11.145454545454545</v>
      </c>
      <c r="N276" s="185">
        <f>IFERROR(M276-K276,"-")</f>
        <v>5.7608391608391596</v>
      </c>
      <c r="O276" s="185">
        <f t="shared" si="99"/>
        <v>4.3394843962008132</v>
      </c>
    </row>
    <row r="277" spans="2:15" x14ac:dyDescent="0.25">
      <c r="B277" s="114" t="s">
        <v>79</v>
      </c>
      <c r="C277" s="184">
        <v>12.2</v>
      </c>
      <c r="D277" s="185">
        <v>4.1411764705882348</v>
      </c>
      <c r="E277" s="184" t="s">
        <v>238</v>
      </c>
      <c r="F277" s="185" t="str">
        <f t="shared" ref="F277:J285" si="100">IFERROR(E277-C277,"-")</f>
        <v>-</v>
      </c>
      <c r="G277" s="184">
        <v>20.5</v>
      </c>
      <c r="H277" s="185" t="str">
        <f t="shared" si="100"/>
        <v>-</v>
      </c>
      <c r="I277" s="184">
        <v>9.7222222222222214</v>
      </c>
      <c r="J277" s="185">
        <f t="shared" si="100"/>
        <v>-10.777777777777779</v>
      </c>
      <c r="K277" s="184">
        <v>1.6666666666666667</v>
      </c>
      <c r="L277" s="185">
        <f t="shared" ref="L277:L285" si="101">IFERROR(K277-I277,"-")</f>
        <v>-8.0555555555555554</v>
      </c>
      <c r="M277" s="184">
        <v>10.636363636363637</v>
      </c>
      <c r="N277" s="185">
        <f t="shared" ref="N277:N284" si="102">IFERROR(M277-K277,"-")</f>
        <v>8.9696969696969706</v>
      </c>
      <c r="O277" s="185">
        <f t="shared" si="99"/>
        <v>-1.5636363636363626</v>
      </c>
    </row>
    <row r="278" spans="2:15" x14ac:dyDescent="0.25">
      <c r="B278" s="114" t="s">
        <v>81</v>
      </c>
      <c r="C278" s="184">
        <v>7.98</v>
      </c>
      <c r="D278" s="185">
        <v>-0.95749999999999957</v>
      </c>
      <c r="E278" s="184" t="s">
        <v>238</v>
      </c>
      <c r="F278" s="185" t="str">
        <f t="shared" si="100"/>
        <v>-</v>
      </c>
      <c r="G278" s="184">
        <v>3.2857142857142856</v>
      </c>
      <c r="H278" s="185" t="str">
        <f t="shared" si="100"/>
        <v>-</v>
      </c>
      <c r="I278" s="184">
        <v>27.8</v>
      </c>
      <c r="J278" s="185">
        <f t="shared" si="100"/>
        <v>24.514285714285716</v>
      </c>
      <c r="K278" s="184">
        <v>3</v>
      </c>
      <c r="L278" s="185">
        <f t="shared" si="101"/>
        <v>-24.8</v>
      </c>
      <c r="M278" s="184">
        <v>6.0909090909090908</v>
      </c>
      <c r="N278" s="185">
        <f t="shared" si="102"/>
        <v>3.0909090909090908</v>
      </c>
      <c r="O278" s="185">
        <f t="shared" si="99"/>
        <v>-1.8890909090909096</v>
      </c>
    </row>
    <row r="279" spans="2:15" x14ac:dyDescent="0.25">
      <c r="B279" s="114" t="s">
        <v>83</v>
      </c>
      <c r="C279" s="184">
        <v>10.571428571428571</v>
      </c>
      <c r="D279" s="185">
        <v>5.3839285714285712</v>
      </c>
      <c r="E279" s="184" t="s">
        <v>238</v>
      </c>
      <c r="F279" s="185" t="str">
        <f t="shared" si="100"/>
        <v>-</v>
      </c>
      <c r="G279" s="184">
        <v>1</v>
      </c>
      <c r="H279" s="185" t="str">
        <f t="shared" si="100"/>
        <v>-</v>
      </c>
      <c r="I279" s="184">
        <v>3.7142857142857144</v>
      </c>
      <c r="J279" s="185">
        <f t="shared" si="100"/>
        <v>2.7142857142857144</v>
      </c>
      <c r="K279" s="184">
        <v>4.5</v>
      </c>
      <c r="L279" s="185">
        <f t="shared" si="101"/>
        <v>0.78571428571428559</v>
      </c>
      <c r="M279" s="184">
        <v>7.2452830188679247</v>
      </c>
      <c r="N279" s="185">
        <f t="shared" si="102"/>
        <v>2.7452830188679247</v>
      </c>
      <c r="O279" s="185">
        <f>IFERROR(M279-C279,"-")</f>
        <v>-3.3261455525606465</v>
      </c>
    </row>
    <row r="280" spans="2:15" x14ac:dyDescent="0.25">
      <c r="B280" s="114" t="s">
        <v>85</v>
      </c>
      <c r="C280" s="184">
        <v>5.1052631578947372</v>
      </c>
      <c r="D280" s="185">
        <v>2.3052631578947373</v>
      </c>
      <c r="E280" s="184" t="s">
        <v>238</v>
      </c>
      <c r="F280" s="185" t="str">
        <f t="shared" si="100"/>
        <v>-</v>
      </c>
      <c r="G280" s="184">
        <v>1</v>
      </c>
      <c r="H280" s="185" t="str">
        <f t="shared" si="100"/>
        <v>-</v>
      </c>
      <c r="I280" s="184">
        <v>3.8</v>
      </c>
      <c r="J280" s="185">
        <f t="shared" si="100"/>
        <v>2.8</v>
      </c>
      <c r="K280" s="184">
        <v>6.2352941176470589</v>
      </c>
      <c r="L280" s="185">
        <f t="shared" si="101"/>
        <v>2.4352941176470591</v>
      </c>
      <c r="M280" s="184">
        <v>22</v>
      </c>
      <c r="N280" s="185">
        <f t="shared" si="102"/>
        <v>15.764705882352942</v>
      </c>
      <c r="O280" s="185">
        <f>IFERROR(M280-C280,"-")</f>
        <v>16.894736842105264</v>
      </c>
    </row>
    <row r="281" spans="2:15" x14ac:dyDescent="0.25">
      <c r="B281" s="114" t="s">
        <v>87</v>
      </c>
      <c r="C281" s="184">
        <v>6.083333333333333</v>
      </c>
      <c r="D281" s="185">
        <v>-1.666666666666667</v>
      </c>
      <c r="E281" s="184">
        <v>4</v>
      </c>
      <c r="F281" s="185">
        <f t="shared" si="100"/>
        <v>-2.083333333333333</v>
      </c>
      <c r="G281" s="184">
        <v>4.9230769230769234</v>
      </c>
      <c r="H281" s="185">
        <f t="shared" si="100"/>
        <v>0.92307692307692335</v>
      </c>
      <c r="I281" s="184">
        <v>11.571428571428571</v>
      </c>
      <c r="J281" s="185">
        <f t="shared" si="100"/>
        <v>6.6483516483516478</v>
      </c>
      <c r="K281" s="184">
        <v>6.166666666666667</v>
      </c>
      <c r="L281" s="185">
        <f t="shared" si="101"/>
        <v>-5.4047619047619042</v>
      </c>
      <c r="M281" s="184">
        <v>5.5</v>
      </c>
      <c r="N281" s="185">
        <f t="shared" si="102"/>
        <v>-0.66666666666666696</v>
      </c>
      <c r="O281" s="185">
        <f t="shared" ref="O281:O284" si="103">IFERROR(M281-C281,"-")</f>
        <v>-0.58333333333333304</v>
      </c>
    </row>
    <row r="282" spans="2:15" x14ac:dyDescent="0.25">
      <c r="B282" s="114" t="s">
        <v>89</v>
      </c>
      <c r="C282" s="184">
        <v>4.6063829787234045</v>
      </c>
      <c r="D282" s="185">
        <v>-0.33188862621486681</v>
      </c>
      <c r="E282" s="184">
        <v>1.5</v>
      </c>
      <c r="F282" s="185">
        <f t="shared" si="100"/>
        <v>-3.1063829787234045</v>
      </c>
      <c r="G282" s="184">
        <v>3.459016393442623</v>
      </c>
      <c r="H282" s="185">
        <f t="shared" si="100"/>
        <v>1.959016393442623</v>
      </c>
      <c r="I282" s="184">
        <v>4.6071428571428568</v>
      </c>
      <c r="J282" s="185">
        <f t="shared" si="100"/>
        <v>1.1481264637002337</v>
      </c>
      <c r="K282" s="184">
        <v>7.382352941176471</v>
      </c>
      <c r="L282" s="185">
        <f t="shared" si="101"/>
        <v>2.7752100840336142</v>
      </c>
      <c r="M282" s="184">
        <v>3.9361702127659575</v>
      </c>
      <c r="N282" s="185">
        <f t="shared" si="102"/>
        <v>-3.4461827284105135</v>
      </c>
      <c r="O282" s="185">
        <f t="shared" si="103"/>
        <v>-0.67021276595744705</v>
      </c>
    </row>
    <row r="283" spans="2:15" x14ac:dyDescent="0.25">
      <c r="B283" s="114" t="s">
        <v>91</v>
      </c>
      <c r="C283" s="184">
        <v>6.182336182336182</v>
      </c>
      <c r="D283" s="185">
        <v>-0.38641381766381766</v>
      </c>
      <c r="E283" s="184" t="s">
        <v>238</v>
      </c>
      <c r="F283" s="185" t="str">
        <f t="shared" si="100"/>
        <v>-</v>
      </c>
      <c r="G283" s="184">
        <v>8.0517928286852598</v>
      </c>
      <c r="H283" s="185" t="str">
        <f t="shared" si="100"/>
        <v>-</v>
      </c>
      <c r="I283" s="184">
        <v>12.25</v>
      </c>
      <c r="J283" s="185">
        <f t="shared" si="100"/>
        <v>4.1982071713147402</v>
      </c>
      <c r="K283" s="184">
        <v>7.1343283582089549</v>
      </c>
      <c r="L283" s="185">
        <f t="shared" si="101"/>
        <v>-5.1156716417910451</v>
      </c>
      <c r="M283" s="184" t="s">
        <v>238</v>
      </c>
      <c r="N283" s="185" t="str">
        <f t="shared" si="102"/>
        <v>-</v>
      </c>
      <c r="O283" s="185" t="str">
        <f t="shared" si="103"/>
        <v>-</v>
      </c>
    </row>
    <row r="284" spans="2:15" x14ac:dyDescent="0.25">
      <c r="B284" s="114" t="s">
        <v>93</v>
      </c>
      <c r="C284" s="184">
        <v>9.4860139860139867</v>
      </c>
      <c r="D284" s="185">
        <v>1.5563015259500892</v>
      </c>
      <c r="E284" s="184">
        <v>4.5714285714285712</v>
      </c>
      <c r="F284" s="185">
        <f t="shared" si="100"/>
        <v>-4.9145854145854155</v>
      </c>
      <c r="G284" s="184">
        <v>7.1235294117647054</v>
      </c>
      <c r="H284" s="185">
        <f t="shared" si="100"/>
        <v>2.5521008403361343</v>
      </c>
      <c r="I284" s="184">
        <v>7.6302521008403366</v>
      </c>
      <c r="J284" s="185">
        <f t="shared" si="100"/>
        <v>0.50672268907563112</v>
      </c>
      <c r="K284" s="184">
        <v>6.8493150684931505</v>
      </c>
      <c r="L284" s="185">
        <f t="shared" si="101"/>
        <v>-0.78093703234718603</v>
      </c>
      <c r="M284" s="184" t="s">
        <v>238</v>
      </c>
      <c r="N284" s="185" t="str">
        <f t="shared" si="102"/>
        <v>-</v>
      </c>
      <c r="O284" s="185" t="str">
        <f t="shared" si="103"/>
        <v>-</v>
      </c>
    </row>
    <row r="285" spans="2:15" ht="15.75" x14ac:dyDescent="0.25">
      <c r="B285" s="117" t="s">
        <v>30</v>
      </c>
      <c r="C285" s="186">
        <v>8.1009615384615383</v>
      </c>
      <c r="D285" s="187">
        <v>1.2601495726495724</v>
      </c>
      <c r="E285" s="186">
        <v>7.8175965665236049</v>
      </c>
      <c r="F285" s="187">
        <f t="shared" si="100"/>
        <v>-0.28336497193793342</v>
      </c>
      <c r="G285" s="186">
        <v>6.9289827255278311</v>
      </c>
      <c r="H285" s="187">
        <f t="shared" si="100"/>
        <v>-0.88861384099577378</v>
      </c>
      <c r="I285" s="186">
        <v>7.6602040816326529</v>
      </c>
      <c r="J285" s="187">
        <f t="shared" si="100"/>
        <v>0.73122135610482175</v>
      </c>
      <c r="K285" s="186">
        <v>8.1101694915254239</v>
      </c>
      <c r="L285" s="187">
        <f t="shared" si="101"/>
        <v>0.44996540989277101</v>
      </c>
      <c r="M285" s="186">
        <v>7.6914623837700757</v>
      </c>
      <c r="N285" s="187">
        <v>-1.3199879979093128</v>
      </c>
      <c r="O285" s="187">
        <v>-0.67952106316273753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6C2E2-3C67-4623-A22A-63A5543F5D5D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286</v>
      </c>
      <c r="F7" s="296"/>
      <c r="G7" s="297" t="s">
        <v>287</v>
      </c>
      <c r="H7" s="296"/>
      <c r="I7" s="297" t="s">
        <v>288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8.1980357294047916</v>
      </c>
      <c r="D9" s="185">
        <v>0.33377292278261983</v>
      </c>
      <c r="E9" s="184">
        <v>7.1146653880402768</v>
      </c>
      <c r="F9" s="185">
        <f t="shared" ref="F9:J21" si="0">IFERROR(E9-C9,"-")</f>
        <v>-1.0833703413645148</v>
      </c>
      <c r="G9" s="184">
        <v>7.4604200323101777</v>
      </c>
      <c r="H9" s="185">
        <f t="shared" si="0"/>
        <v>0.34575464426990088</v>
      </c>
      <c r="I9" s="184">
        <v>8.2772790055248624</v>
      </c>
      <c r="J9" s="185">
        <f t="shared" si="0"/>
        <v>0.8168589732146847</v>
      </c>
      <c r="K9" s="184">
        <v>6.3244211334271458</v>
      </c>
      <c r="L9" s="185">
        <f t="shared" ref="L9:L21" si="1">IFERROR(K9-I9,"-")</f>
        <v>-1.9528578720977166</v>
      </c>
      <c r="M9" s="184">
        <v>6.6747736243324818</v>
      </c>
      <c r="N9" s="185">
        <f t="shared" ref="N9:N14" si="2">IFERROR(M9-K9,"-")</f>
        <v>0.35035249090533593</v>
      </c>
      <c r="O9" s="185">
        <f>IFERROR(M9-C9,"-")</f>
        <v>-1.5232621050723099</v>
      </c>
    </row>
    <row r="10" spans="1:16" x14ac:dyDescent="0.25">
      <c r="A10" s="1" t="s">
        <v>72</v>
      </c>
      <c r="B10" s="114" t="s">
        <v>73</v>
      </c>
      <c r="C10" s="184">
        <v>7.5224252491694354</v>
      </c>
      <c r="D10" s="185">
        <v>-0.64283231206128022</v>
      </c>
      <c r="E10" s="184">
        <v>6.3956718346253227</v>
      </c>
      <c r="F10" s="185">
        <f t="shared" si="0"/>
        <v>-1.1267534145441127</v>
      </c>
      <c r="G10" s="184">
        <v>5.006753246753247</v>
      </c>
      <c r="H10" s="185">
        <f t="shared" si="0"/>
        <v>-1.3889185878720758</v>
      </c>
      <c r="I10" s="184">
        <v>6.8945538818076475</v>
      </c>
      <c r="J10" s="185">
        <f t="shared" si="0"/>
        <v>1.8878006350544005</v>
      </c>
      <c r="K10" s="184">
        <v>5.2671606864274567</v>
      </c>
      <c r="L10" s="185">
        <f t="shared" si="1"/>
        <v>-1.6273931953801908</v>
      </c>
      <c r="M10" s="184">
        <v>6.3012135381874863</v>
      </c>
      <c r="N10" s="185">
        <f t="shared" si="2"/>
        <v>1.0340528517600296</v>
      </c>
      <c r="O10" s="185">
        <f>IFERROR(M10-C10,"-")</f>
        <v>-1.2212117109819491</v>
      </c>
    </row>
    <row r="11" spans="1:16" x14ac:dyDescent="0.25">
      <c r="A11" s="1" t="s">
        <v>74</v>
      </c>
      <c r="B11" s="114" t="s">
        <v>75</v>
      </c>
      <c r="C11" s="184">
        <v>7.5858049995981034</v>
      </c>
      <c r="D11" s="185">
        <v>0.48209604613720103</v>
      </c>
      <c r="E11" s="184">
        <v>7.718549747048904</v>
      </c>
      <c r="F11" s="185">
        <f t="shared" si="0"/>
        <v>0.13274474745080056</v>
      </c>
      <c r="G11" s="184">
        <v>8.4855660071359065</v>
      </c>
      <c r="H11" s="185">
        <f t="shared" si="0"/>
        <v>0.76701626008700252</v>
      </c>
      <c r="I11" s="184">
        <v>5.4817210771776743</v>
      </c>
      <c r="J11" s="185">
        <f t="shared" si="0"/>
        <v>-3.0038449299582322</v>
      </c>
      <c r="K11" s="184">
        <v>5.0417615088028986</v>
      </c>
      <c r="L11" s="185">
        <f t="shared" si="1"/>
        <v>-0.43995956837477568</v>
      </c>
      <c r="M11" s="184">
        <v>5.7840758920143474</v>
      </c>
      <c r="N11" s="185">
        <f t="shared" si="2"/>
        <v>0.74231438321144871</v>
      </c>
      <c r="O11" s="185">
        <f t="shared" ref="O11:O14" si="3">IFERROR(M11-C11,"-")</f>
        <v>-1.801729107583756</v>
      </c>
    </row>
    <row r="12" spans="1:16" x14ac:dyDescent="0.25">
      <c r="A12" s="1" t="s">
        <v>76</v>
      </c>
      <c r="B12" s="114" t="s">
        <v>77</v>
      </c>
      <c r="C12" s="184">
        <v>6.7804474623487421</v>
      </c>
      <c r="D12" s="185">
        <v>-0.6872988264501787</v>
      </c>
      <c r="E12" s="184" t="s">
        <v>238</v>
      </c>
      <c r="F12" s="185" t="str">
        <f t="shared" si="0"/>
        <v>-</v>
      </c>
      <c r="G12" s="184">
        <v>5.9472250595846106</v>
      </c>
      <c r="H12" s="185" t="str">
        <f t="shared" si="0"/>
        <v>-</v>
      </c>
      <c r="I12" s="184">
        <v>6.9211831710453797</v>
      </c>
      <c r="J12" s="185">
        <f t="shared" si="0"/>
        <v>0.97395811146076916</v>
      </c>
      <c r="K12" s="184">
        <v>4.6508063289213446</v>
      </c>
      <c r="L12" s="185">
        <f t="shared" si="1"/>
        <v>-2.2703768421240351</v>
      </c>
      <c r="M12" s="184">
        <v>5.5245845552297164</v>
      </c>
      <c r="N12" s="185">
        <f t="shared" si="2"/>
        <v>0.87377822630837176</v>
      </c>
      <c r="O12" s="185">
        <f>IFERROR(M12-C12,"-")</f>
        <v>-1.2558629071190257</v>
      </c>
    </row>
    <row r="13" spans="1:16" x14ac:dyDescent="0.25">
      <c r="A13" s="1" t="s">
        <v>78</v>
      </c>
      <c r="B13" s="114" t="s">
        <v>79</v>
      </c>
      <c r="C13" s="184">
        <v>6.7782363599758408</v>
      </c>
      <c r="D13" s="185">
        <v>-0.83182902540161141</v>
      </c>
      <c r="E13" s="184" t="s">
        <v>238</v>
      </c>
      <c r="F13" s="185" t="str">
        <f t="shared" si="0"/>
        <v>-</v>
      </c>
      <c r="G13" s="184">
        <v>6.53139286802804</v>
      </c>
      <c r="H13" s="185" t="str">
        <f t="shared" si="0"/>
        <v>-</v>
      </c>
      <c r="I13" s="184">
        <v>6.5240453946955919</v>
      </c>
      <c r="J13" s="185">
        <f t="shared" si="0"/>
        <v>-7.3474733324481178E-3</v>
      </c>
      <c r="K13" s="184">
        <v>5.3784671885570701</v>
      </c>
      <c r="L13" s="185">
        <f t="shared" si="1"/>
        <v>-1.1455782061385218</v>
      </c>
      <c r="M13" s="184">
        <v>5.433939673037071</v>
      </c>
      <c r="N13" s="185">
        <f t="shared" si="2"/>
        <v>5.5472484480000972E-2</v>
      </c>
      <c r="O13" s="185">
        <f>IFERROR(M13-C13,"-")</f>
        <v>-1.3442966869387698</v>
      </c>
    </row>
    <row r="14" spans="1:16" x14ac:dyDescent="0.25">
      <c r="A14" s="1" t="s">
        <v>80</v>
      </c>
      <c r="B14" s="114" t="s">
        <v>81</v>
      </c>
      <c r="C14" s="184">
        <v>6.9462477278628931</v>
      </c>
      <c r="D14" s="185">
        <v>-0.19944310661043119</v>
      </c>
      <c r="E14" s="184" t="s">
        <v>238</v>
      </c>
      <c r="F14" s="185" t="str">
        <f t="shared" si="0"/>
        <v>-</v>
      </c>
      <c r="G14" s="184">
        <v>5.0942153942624238</v>
      </c>
      <c r="H14" s="185" t="str">
        <f t="shared" si="0"/>
        <v>-</v>
      </c>
      <c r="I14" s="184">
        <v>6.8413200058797585</v>
      </c>
      <c r="J14" s="185">
        <f t="shared" si="0"/>
        <v>1.7471046116173348</v>
      </c>
      <c r="K14" s="184">
        <v>5.8025523826763816</v>
      </c>
      <c r="L14" s="185">
        <f t="shared" si="1"/>
        <v>-1.0387676232033769</v>
      </c>
      <c r="M14" s="184">
        <v>6.334820749454896</v>
      </c>
      <c r="N14" s="185">
        <f t="shared" si="2"/>
        <v>0.53226836677851441</v>
      </c>
      <c r="O14" s="185">
        <f t="shared" si="3"/>
        <v>-0.61142697840799709</v>
      </c>
    </row>
    <row r="15" spans="1:16" x14ac:dyDescent="0.25">
      <c r="A15" s="1" t="s">
        <v>82</v>
      </c>
      <c r="B15" s="114" t="s">
        <v>83</v>
      </c>
      <c r="C15" s="184">
        <v>7.280534500273502</v>
      </c>
      <c r="D15" s="185">
        <v>0.65648974044817443</v>
      </c>
      <c r="E15" s="184" t="s">
        <v>238</v>
      </c>
      <c r="F15" s="185" t="str">
        <f t="shared" si="0"/>
        <v>-</v>
      </c>
      <c r="G15" s="184">
        <v>7.1026458997935826</v>
      </c>
      <c r="H15" s="185" t="str">
        <f t="shared" si="0"/>
        <v>-</v>
      </c>
      <c r="I15" s="184">
        <v>6.4427972929423136</v>
      </c>
      <c r="J15" s="185">
        <f t="shared" si="0"/>
        <v>-0.659848606851269</v>
      </c>
      <c r="K15" s="184">
        <v>5.7923947029611922</v>
      </c>
      <c r="L15" s="185">
        <f t="shared" si="1"/>
        <v>-0.65040258998112144</v>
      </c>
      <c r="M15" s="184">
        <v>6.7274272669872266</v>
      </c>
      <c r="N15" s="185">
        <f>IFERROR(M15-K15,"-")</f>
        <v>0.93503256402603441</v>
      </c>
      <c r="O15" s="185">
        <f>IFERROR(M15-C15,"-")</f>
        <v>-0.55310723328627542</v>
      </c>
    </row>
    <row r="16" spans="1:16" x14ac:dyDescent="0.25">
      <c r="A16" s="1" t="s">
        <v>84</v>
      </c>
      <c r="B16" s="114" t="s">
        <v>85</v>
      </c>
      <c r="C16" s="184">
        <v>7.7260224130403143</v>
      </c>
      <c r="D16" s="185">
        <v>0.18621070089734282</v>
      </c>
      <c r="E16" s="184">
        <v>4.2597067155474084</v>
      </c>
      <c r="F16" s="185">
        <f t="shared" si="0"/>
        <v>-3.4663156974929059</v>
      </c>
      <c r="G16" s="184">
        <v>6.9331798945727225</v>
      </c>
      <c r="H16" s="185">
        <f t="shared" si="0"/>
        <v>2.6734731790253141</v>
      </c>
      <c r="I16" s="184">
        <v>6.491933187814368</v>
      </c>
      <c r="J16" s="185">
        <f t="shared" si="0"/>
        <v>-0.44124670675835453</v>
      </c>
      <c r="K16" s="184">
        <v>6.6659301811754306</v>
      </c>
      <c r="L16" s="185">
        <f t="shared" si="1"/>
        <v>0.17399699336106256</v>
      </c>
      <c r="M16" s="184">
        <v>6.823486671813269</v>
      </c>
      <c r="N16" s="185">
        <f>IFERROR(M16-K16,"-")</f>
        <v>0.15755649063783839</v>
      </c>
      <c r="O16" s="185">
        <f>IFERROR(M16-C16,"-")</f>
        <v>-0.90253574122704538</v>
      </c>
    </row>
    <row r="17" spans="1:16" x14ac:dyDescent="0.25">
      <c r="A17" s="1" t="s">
        <v>86</v>
      </c>
      <c r="B17" s="114" t="s">
        <v>87</v>
      </c>
      <c r="C17" s="184">
        <v>7.7588763848905176</v>
      </c>
      <c r="D17" s="185">
        <v>0.70590058371327746</v>
      </c>
      <c r="E17" s="184">
        <v>4.2954739538855682</v>
      </c>
      <c r="F17" s="185">
        <f t="shared" si="0"/>
        <v>-3.4634024310049494</v>
      </c>
      <c r="G17" s="184">
        <v>6.8566063764561616</v>
      </c>
      <c r="H17" s="185">
        <f t="shared" si="0"/>
        <v>2.5611324225705934</v>
      </c>
      <c r="I17" s="184">
        <v>6.1649928263988523</v>
      </c>
      <c r="J17" s="185">
        <f t="shared" si="0"/>
        <v>-0.69161355005730929</v>
      </c>
      <c r="K17" s="184">
        <v>6.6392938556963363</v>
      </c>
      <c r="L17" s="185">
        <f t="shared" si="1"/>
        <v>0.47430102929748408</v>
      </c>
      <c r="M17" s="184">
        <v>6.0692266353998727</v>
      </c>
      <c r="N17" s="185">
        <f t="shared" ref="N17:N20" si="4">IFERROR(M17-K17,"-")</f>
        <v>-0.57006722029646362</v>
      </c>
      <c r="O17" s="185">
        <f t="shared" ref="O17:O20" si="5">IFERROR(M17-C17,"-")</f>
        <v>-1.6896497494906448</v>
      </c>
    </row>
    <row r="18" spans="1:16" x14ac:dyDescent="0.25">
      <c r="A18" s="1" t="s">
        <v>88</v>
      </c>
      <c r="B18" s="114" t="s">
        <v>89</v>
      </c>
      <c r="C18" s="184">
        <v>7.1109432695535411</v>
      </c>
      <c r="D18" s="185">
        <v>0.4289355136451487</v>
      </c>
      <c r="E18" s="184">
        <v>4.5568584070796456</v>
      </c>
      <c r="F18" s="185">
        <f t="shared" si="0"/>
        <v>-2.5540848624738954</v>
      </c>
      <c r="G18" s="184">
        <v>7.8932002401681176</v>
      </c>
      <c r="H18" s="185">
        <f t="shared" si="0"/>
        <v>3.336341833088472</v>
      </c>
      <c r="I18" s="184">
        <v>6.6140648379052367</v>
      </c>
      <c r="J18" s="185">
        <f t="shared" si="0"/>
        <v>-1.2791354022628809</v>
      </c>
      <c r="K18" s="184">
        <v>5.6104617742862617</v>
      </c>
      <c r="L18" s="185">
        <f t="shared" si="1"/>
        <v>-1.003603063618975</v>
      </c>
      <c r="M18" s="184">
        <v>5.9437582500471429</v>
      </c>
      <c r="N18" s="185">
        <f t="shared" si="4"/>
        <v>0.33329647576088117</v>
      </c>
      <c r="O18" s="185">
        <f t="shared" si="5"/>
        <v>-1.1671850195063982</v>
      </c>
    </row>
    <row r="19" spans="1:16" x14ac:dyDescent="0.25">
      <c r="A19" s="1" t="s">
        <v>90</v>
      </c>
      <c r="B19" s="114" t="s">
        <v>91</v>
      </c>
      <c r="C19" s="184">
        <v>7.1868598551086684</v>
      </c>
      <c r="D19" s="185">
        <v>-0.41152091034766158</v>
      </c>
      <c r="E19" s="184">
        <v>4.0001802776275461</v>
      </c>
      <c r="F19" s="185">
        <f t="shared" si="0"/>
        <v>-3.1866795774811223</v>
      </c>
      <c r="G19" s="184">
        <v>8.3718019005847957</v>
      </c>
      <c r="H19" s="185">
        <f t="shared" si="0"/>
        <v>4.3716216229572495</v>
      </c>
      <c r="I19" s="184">
        <v>7.6749190501888833</v>
      </c>
      <c r="J19" s="185">
        <f t="shared" si="0"/>
        <v>-0.69688285039591236</v>
      </c>
      <c r="K19" s="184">
        <v>6.3411483772929556</v>
      </c>
      <c r="L19" s="185">
        <f t="shared" si="1"/>
        <v>-1.3337706728959278</v>
      </c>
      <c r="M19" s="184" t="s">
        <v>238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7.6229928254185175</v>
      </c>
      <c r="D20" s="185">
        <v>0.90132330886325551</v>
      </c>
      <c r="E20" s="184">
        <v>6.6437311298267918</v>
      </c>
      <c r="F20" s="185">
        <f t="shared" si="0"/>
        <v>-0.97926169559172571</v>
      </c>
      <c r="G20" s="184">
        <v>7.2588094167041533</v>
      </c>
      <c r="H20" s="185">
        <f t="shared" si="0"/>
        <v>0.61507828687736144</v>
      </c>
      <c r="I20" s="184">
        <v>6.0869589500139627</v>
      </c>
      <c r="J20" s="185">
        <f t="shared" si="0"/>
        <v>-1.1718504666901906</v>
      </c>
      <c r="K20" s="184">
        <v>5.886785029262775</v>
      </c>
      <c r="L20" s="185">
        <f t="shared" si="1"/>
        <v>-0.20017392075118767</v>
      </c>
      <c r="M20" s="184" t="s">
        <v>238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7.3884367499177754</v>
      </c>
      <c r="D21" s="187">
        <v>0.12268200016130937</v>
      </c>
      <c r="E21" s="186">
        <v>5.7058231246853497</v>
      </c>
      <c r="F21" s="187">
        <f t="shared" si="0"/>
        <v>-1.6826136252324257</v>
      </c>
      <c r="G21" s="186">
        <v>6.9720730697289195</v>
      </c>
      <c r="H21" s="187">
        <f t="shared" si="0"/>
        <v>1.2662499450435698</v>
      </c>
      <c r="I21" s="186">
        <v>6.6176102336667117</v>
      </c>
      <c r="J21" s="187">
        <f t="shared" si="0"/>
        <v>-0.35446283606220774</v>
      </c>
      <c r="K21" s="186">
        <v>5.729361648217651</v>
      </c>
      <c r="L21" s="187">
        <f t="shared" si="1"/>
        <v>-0.88824858544906071</v>
      </c>
      <c r="M21" s="186">
        <v>6.149975069976847</v>
      </c>
      <c r="N21" s="187">
        <v>0.48830148968605425</v>
      </c>
      <c r="O21" s="187">
        <v>-1.2357310650748374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286</v>
      </c>
      <c r="F29" s="296"/>
      <c r="G29" s="297" t="s">
        <v>287</v>
      </c>
      <c r="H29" s="296"/>
      <c r="I29" s="297" t="s">
        <v>288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6.9877185377835573</v>
      </c>
      <c r="D31" s="185">
        <v>0.14024708590753754</v>
      </c>
      <c r="E31" s="184">
        <v>6.4985997414907368</v>
      </c>
      <c r="F31" s="185">
        <f t="shared" ref="F31:J43" si="6">IFERROR(E31-C31,"-")</f>
        <v>-0.48911879629282051</v>
      </c>
      <c r="G31" s="184">
        <v>7.4672064777327938</v>
      </c>
      <c r="H31" s="185">
        <f t="shared" si="6"/>
        <v>0.96860673624205695</v>
      </c>
      <c r="I31" s="184">
        <v>8.3449322273922721</v>
      </c>
      <c r="J31" s="185">
        <f t="shared" si="6"/>
        <v>0.87772574965947836</v>
      </c>
      <c r="K31" s="184">
        <v>6.0238626226583412</v>
      </c>
      <c r="L31" s="185">
        <f t="shared" ref="L31:L43" si="7">IFERROR(K31-I31,"-")</f>
        <v>-2.321069604733931</v>
      </c>
      <c r="M31" s="184">
        <v>6.1842416283650685</v>
      </c>
      <c r="N31" s="185">
        <f>IFERROR(M31-K31,"-")</f>
        <v>0.16037900570672736</v>
      </c>
      <c r="O31" s="185">
        <f>IFERROR(M31-C31,"-")</f>
        <v>-0.80347690941848882</v>
      </c>
    </row>
    <row r="32" spans="1:16" x14ac:dyDescent="0.25">
      <c r="B32" s="114" t="s">
        <v>73</v>
      </c>
      <c r="C32" s="184">
        <v>6.6499779119422762</v>
      </c>
      <c r="D32" s="185">
        <v>-0.53991812444498866</v>
      </c>
      <c r="E32" s="184">
        <v>6.0998446400828588</v>
      </c>
      <c r="F32" s="185">
        <f t="shared" si="6"/>
        <v>-0.55013327185941741</v>
      </c>
      <c r="G32" s="184" t="s">
        <v>238</v>
      </c>
      <c r="H32" s="185" t="str">
        <f t="shared" si="6"/>
        <v>-</v>
      </c>
      <c r="I32" s="184">
        <v>6.8056592039800998</v>
      </c>
      <c r="J32" s="185" t="str">
        <f t="shared" si="6"/>
        <v>-</v>
      </c>
      <c r="K32" s="184">
        <v>4.9336159708060539</v>
      </c>
      <c r="L32" s="185">
        <f t="shared" si="7"/>
        <v>-1.872043233174046</v>
      </c>
      <c r="M32" s="184">
        <v>5.8989412286819247</v>
      </c>
      <c r="N32" s="185">
        <f t="shared" ref="N32:N39" si="8">IFERROR(M32-K32,"-")</f>
        <v>0.96532525787587087</v>
      </c>
      <c r="O32" s="185">
        <f t="shared" ref="O32:O42" si="9">IFERROR(M32-C32,"-")</f>
        <v>-0.75103668326035145</v>
      </c>
    </row>
    <row r="33" spans="2:16" x14ac:dyDescent="0.25">
      <c r="B33" s="114" t="s">
        <v>75</v>
      </c>
      <c r="C33" s="184">
        <v>7.1960340697364922</v>
      </c>
      <c r="D33" s="185">
        <v>0.6264531075016242</v>
      </c>
      <c r="E33" s="184">
        <v>7.0561279826464212</v>
      </c>
      <c r="F33" s="185">
        <f t="shared" si="6"/>
        <v>-0.13990608709007102</v>
      </c>
      <c r="G33" s="184">
        <v>8.4855660071359065</v>
      </c>
      <c r="H33" s="185">
        <f t="shared" si="6"/>
        <v>1.4294380244894853</v>
      </c>
      <c r="I33" s="184">
        <v>5.3384331900161932</v>
      </c>
      <c r="J33" s="185">
        <f t="shared" si="6"/>
        <v>-3.1471328171197133</v>
      </c>
      <c r="K33" s="184">
        <v>4.8127295623884985</v>
      </c>
      <c r="L33" s="185">
        <f t="shared" si="7"/>
        <v>-0.52570362762769474</v>
      </c>
      <c r="M33" s="184">
        <v>5.4454535740997967</v>
      </c>
      <c r="N33" s="185">
        <f t="shared" si="8"/>
        <v>0.63272401171129822</v>
      </c>
      <c r="O33" s="185">
        <f t="shared" si="9"/>
        <v>-1.7505804956366955</v>
      </c>
    </row>
    <row r="34" spans="2:16" x14ac:dyDescent="0.25">
      <c r="B34" s="114" t="s">
        <v>77</v>
      </c>
      <c r="C34" s="184">
        <v>6.4299702000851422</v>
      </c>
      <c r="D34" s="185">
        <v>-2.9671947032153589E-2</v>
      </c>
      <c r="E34" s="184" t="s">
        <v>238</v>
      </c>
      <c r="F34" s="185" t="str">
        <f t="shared" si="6"/>
        <v>-</v>
      </c>
      <c r="G34" s="184">
        <v>5.9625960717335609</v>
      </c>
      <c r="H34" s="185" t="str">
        <f t="shared" si="6"/>
        <v>-</v>
      </c>
      <c r="I34" s="184">
        <v>7.2575182481751828</v>
      </c>
      <c r="J34" s="185">
        <f t="shared" si="6"/>
        <v>1.2949221764416219</v>
      </c>
      <c r="K34" s="184">
        <v>4.4890545144804088</v>
      </c>
      <c r="L34" s="185">
        <f t="shared" si="7"/>
        <v>-2.7684637336947739</v>
      </c>
      <c r="M34" s="184">
        <v>5.112426702751466</v>
      </c>
      <c r="N34" s="185">
        <f t="shared" si="8"/>
        <v>0.62337218827105723</v>
      </c>
      <c r="O34" s="185">
        <f t="shared" si="9"/>
        <v>-1.3175434973336762</v>
      </c>
    </row>
    <row r="35" spans="2:16" x14ac:dyDescent="0.25">
      <c r="B35" s="114" t="s">
        <v>79</v>
      </c>
      <c r="C35" s="184">
        <v>5.7626768399300587</v>
      </c>
      <c r="D35" s="185">
        <v>-1.2816829161675019</v>
      </c>
      <c r="E35" s="184" t="s">
        <v>238</v>
      </c>
      <c r="F35" s="185" t="str">
        <f t="shared" si="6"/>
        <v>-</v>
      </c>
      <c r="G35" s="184">
        <v>6.5342591179612395</v>
      </c>
      <c r="H35" s="185" t="str">
        <f t="shared" si="6"/>
        <v>-</v>
      </c>
      <c r="I35" s="184">
        <v>6.5937679494543362</v>
      </c>
      <c r="J35" s="185">
        <f t="shared" si="6"/>
        <v>5.9508831493096714E-2</v>
      </c>
      <c r="K35" s="184">
        <v>5.2810428634555899</v>
      </c>
      <c r="L35" s="185">
        <f t="shared" si="7"/>
        <v>-1.3127250859987463</v>
      </c>
      <c r="M35" s="184">
        <v>5.0907242296261535</v>
      </c>
      <c r="N35" s="185">
        <f t="shared" si="8"/>
        <v>-0.19031863382943648</v>
      </c>
      <c r="O35" s="185">
        <f t="shared" si="9"/>
        <v>-0.6719526103039053</v>
      </c>
    </row>
    <row r="36" spans="2:16" x14ac:dyDescent="0.25">
      <c r="B36" s="114" t="s">
        <v>81</v>
      </c>
      <c r="C36" s="184">
        <v>6.4920973942759508</v>
      </c>
      <c r="D36" s="185">
        <v>-0.78837146605451114</v>
      </c>
      <c r="E36" s="184" t="s">
        <v>238</v>
      </c>
      <c r="F36" s="185" t="str">
        <f t="shared" si="6"/>
        <v>-</v>
      </c>
      <c r="G36" s="184">
        <v>5.1665189720454361</v>
      </c>
      <c r="H36" s="185" t="str">
        <f t="shared" si="6"/>
        <v>-</v>
      </c>
      <c r="I36" s="184">
        <v>7.1915363548016611</v>
      </c>
      <c r="J36" s="185">
        <f t="shared" si="6"/>
        <v>2.025017382756225</v>
      </c>
      <c r="K36" s="184">
        <v>5.8215218981917003</v>
      </c>
      <c r="L36" s="185">
        <f t="shared" si="7"/>
        <v>-1.3700144566099608</v>
      </c>
      <c r="M36" s="184">
        <v>6.2273977412370529</v>
      </c>
      <c r="N36" s="185">
        <f t="shared" si="8"/>
        <v>0.40587584304535262</v>
      </c>
      <c r="O36" s="185">
        <f t="shared" si="9"/>
        <v>-0.26469965303889786</v>
      </c>
    </row>
    <row r="37" spans="2:16" x14ac:dyDescent="0.25">
      <c r="B37" s="114" t="s">
        <v>83</v>
      </c>
      <c r="C37" s="184">
        <v>6.9464129209966199</v>
      </c>
      <c r="D37" s="185">
        <v>0.47524923085897885</v>
      </c>
      <c r="E37" s="184" t="s">
        <v>238</v>
      </c>
      <c r="F37" s="185" t="str">
        <f t="shared" si="6"/>
        <v>-</v>
      </c>
      <c r="G37" s="184">
        <v>7.3865572088250389</v>
      </c>
      <c r="H37" s="185" t="str">
        <f t="shared" si="6"/>
        <v>-</v>
      </c>
      <c r="I37" s="184">
        <v>6.8669216994953608</v>
      </c>
      <c r="J37" s="185">
        <f t="shared" si="6"/>
        <v>-0.51963550932967806</v>
      </c>
      <c r="K37" s="184">
        <v>5.6965660315553857</v>
      </c>
      <c r="L37" s="185">
        <f t="shared" si="7"/>
        <v>-1.1703556679399751</v>
      </c>
      <c r="M37" s="184">
        <v>6.5492197923313418</v>
      </c>
      <c r="N37" s="185">
        <f t="shared" si="8"/>
        <v>0.85265376077595612</v>
      </c>
      <c r="O37" s="185">
        <f t="shared" si="9"/>
        <v>-0.39719312866527812</v>
      </c>
    </row>
    <row r="38" spans="2:16" x14ac:dyDescent="0.25">
      <c r="B38" s="114" t="s">
        <v>85</v>
      </c>
      <c r="C38" s="184">
        <v>7.4494210459345975</v>
      </c>
      <c r="D38" s="185">
        <v>6.4898675922505866E-2</v>
      </c>
      <c r="E38" s="184">
        <v>4.2667297436779634</v>
      </c>
      <c r="F38" s="185">
        <f t="shared" si="6"/>
        <v>-3.1826913022566341</v>
      </c>
      <c r="G38" s="184">
        <v>7.5873529147579273</v>
      </c>
      <c r="H38" s="185">
        <f t="shared" si="6"/>
        <v>3.3206231710799639</v>
      </c>
      <c r="I38" s="184">
        <v>6.4717370682439599</v>
      </c>
      <c r="J38" s="185">
        <f t="shared" si="6"/>
        <v>-1.1156158465139674</v>
      </c>
      <c r="K38" s="184">
        <v>6.5072472204435652</v>
      </c>
      <c r="L38" s="185">
        <f t="shared" si="7"/>
        <v>3.5510152199605294E-2</v>
      </c>
      <c r="M38" s="184">
        <v>6.6671532057519736</v>
      </c>
      <c r="N38" s="185">
        <f t="shared" si="8"/>
        <v>0.15990598530840838</v>
      </c>
      <c r="O38" s="185">
        <f t="shared" si="9"/>
        <v>-0.78226784018262396</v>
      </c>
    </row>
    <row r="39" spans="2:16" x14ac:dyDescent="0.25">
      <c r="B39" s="114" t="s">
        <v>87</v>
      </c>
      <c r="C39" s="184">
        <v>7.7272727272727275</v>
      </c>
      <c r="D39" s="185">
        <v>0.82417771443315502</v>
      </c>
      <c r="E39" s="184">
        <v>4.2934244235695989</v>
      </c>
      <c r="F39" s="185">
        <f t="shared" si="6"/>
        <v>-3.4338483037031287</v>
      </c>
      <c r="G39" s="184">
        <v>7.2424349672624313</v>
      </c>
      <c r="H39" s="185">
        <f t="shared" si="6"/>
        <v>2.9490105436928324</v>
      </c>
      <c r="I39" s="184">
        <v>6.24699202379343</v>
      </c>
      <c r="J39" s="185">
        <f t="shared" si="6"/>
        <v>-0.99544294346900131</v>
      </c>
      <c r="K39" s="184">
        <v>6.6351191587331222</v>
      </c>
      <c r="L39" s="185">
        <f t="shared" si="7"/>
        <v>0.3881271349396922</v>
      </c>
      <c r="M39" s="184">
        <v>5.7966025676963611</v>
      </c>
      <c r="N39" s="185">
        <f t="shared" si="8"/>
        <v>-0.83851659103676113</v>
      </c>
      <c r="O39" s="185">
        <f t="shared" si="9"/>
        <v>-1.9306701595763665</v>
      </c>
    </row>
    <row r="40" spans="2:16" x14ac:dyDescent="0.25">
      <c r="B40" s="114" t="s">
        <v>89</v>
      </c>
      <c r="C40" s="184">
        <v>7.0857012612065038</v>
      </c>
      <c r="D40" s="185">
        <v>1.0923328928381357</v>
      </c>
      <c r="E40" s="184">
        <v>4.5568584070796456</v>
      </c>
      <c r="F40" s="185">
        <f t="shared" si="6"/>
        <v>-2.5288428541268582</v>
      </c>
      <c r="G40" s="184">
        <v>8.1939914923785899</v>
      </c>
      <c r="H40" s="185">
        <f t="shared" si="6"/>
        <v>3.6371330852989443</v>
      </c>
      <c r="I40" s="184">
        <v>6.6152565721501553</v>
      </c>
      <c r="J40" s="185">
        <f t="shared" si="6"/>
        <v>-1.5787349202284346</v>
      </c>
      <c r="K40" s="184">
        <v>5.4527674805061999</v>
      </c>
      <c r="L40" s="185">
        <f t="shared" si="7"/>
        <v>-1.1624890916439554</v>
      </c>
      <c r="M40" s="184">
        <v>5.5749506903353057</v>
      </c>
      <c r="N40" s="185">
        <f>IFERROR(M40-K40,"-")</f>
        <v>0.1221832098291058</v>
      </c>
      <c r="O40" s="185">
        <f t="shared" si="9"/>
        <v>-1.5107505708711981</v>
      </c>
    </row>
    <row r="41" spans="2:16" x14ac:dyDescent="0.25">
      <c r="B41" s="114" t="s">
        <v>91</v>
      </c>
      <c r="C41" s="184">
        <v>7.1001414871875488</v>
      </c>
      <c r="D41" s="185">
        <v>0.98294470745942419</v>
      </c>
      <c r="E41" s="184">
        <v>3.9893521025085725</v>
      </c>
      <c r="F41" s="185">
        <f t="shared" si="6"/>
        <v>-3.1107893846789763</v>
      </c>
      <c r="G41" s="184">
        <v>8.6795999120685874</v>
      </c>
      <c r="H41" s="185">
        <f t="shared" si="6"/>
        <v>4.6902478095600149</v>
      </c>
      <c r="I41" s="184">
        <v>7.6490060980438743</v>
      </c>
      <c r="J41" s="185">
        <f t="shared" si="6"/>
        <v>-1.0305938140247131</v>
      </c>
      <c r="K41" s="184">
        <v>6.1019571865443423</v>
      </c>
      <c r="L41" s="185">
        <f t="shared" si="7"/>
        <v>-1.5470489114995321</v>
      </c>
      <c r="M41" s="184" t="s">
        <v>238</v>
      </c>
      <c r="N41" s="185" t="str">
        <f>IFERROR(M41-K41,"-")</f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7.2345963756177927</v>
      </c>
      <c r="D42" s="185">
        <v>1.4006643501964051</v>
      </c>
      <c r="E42" s="184">
        <v>6.6447242588460309</v>
      </c>
      <c r="F42" s="185">
        <f t="shared" si="6"/>
        <v>-0.58987211677176177</v>
      </c>
      <c r="G42" s="184">
        <v>7.5223599137931032</v>
      </c>
      <c r="H42" s="185">
        <f t="shared" si="6"/>
        <v>0.8776356549470723</v>
      </c>
      <c r="I42" s="184">
        <v>5.985004624124719</v>
      </c>
      <c r="J42" s="185">
        <f t="shared" si="6"/>
        <v>-1.5373552896683842</v>
      </c>
      <c r="K42" s="184">
        <v>5.6212527836464341</v>
      </c>
      <c r="L42" s="185">
        <f t="shared" si="7"/>
        <v>-0.3637518404782849</v>
      </c>
      <c r="M42" s="184" t="s">
        <v>238</v>
      </c>
      <c r="N42" s="185" t="str">
        <f>IFERROR(M42-K42,"-")</f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6.9254667409254909</v>
      </c>
      <c r="D43" s="187">
        <v>0.28839266254428342</v>
      </c>
      <c r="E43" s="186">
        <v>5.3003511866328603</v>
      </c>
      <c r="F43" s="187">
        <f t="shared" si="6"/>
        <v>-1.6251155542926305</v>
      </c>
      <c r="G43" s="186">
        <v>7.1836411554527748</v>
      </c>
      <c r="H43" s="187">
        <f t="shared" si="6"/>
        <v>1.8832899688199145</v>
      </c>
      <c r="I43" s="186">
        <v>6.6758542704689212</v>
      </c>
      <c r="J43" s="187">
        <f t="shared" si="6"/>
        <v>-0.5077868849838536</v>
      </c>
      <c r="K43" s="186">
        <v>5.5536756945293781</v>
      </c>
      <c r="L43" s="187">
        <f t="shared" si="7"/>
        <v>-1.1221785759395431</v>
      </c>
      <c r="M43" s="186">
        <v>5.8402743362327758</v>
      </c>
      <c r="N43" s="187">
        <v>0.34089499562988035</v>
      </c>
      <c r="O43" s="187">
        <v>-1.0426126554865061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286</v>
      </c>
      <c r="F51" s="296"/>
      <c r="G51" s="297" t="s">
        <v>287</v>
      </c>
      <c r="H51" s="296"/>
      <c r="I51" s="297" t="s">
        <v>288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6.9877185377835573</v>
      </c>
      <c r="D53" s="185">
        <v>0.14024708590753754</v>
      </c>
      <c r="E53" s="184">
        <v>6.4985997414907368</v>
      </c>
      <c r="F53" s="185">
        <f t="shared" ref="F53:J65" si="10">IFERROR(E53-C53,"-")</f>
        <v>-0.48911879629282051</v>
      </c>
      <c r="G53" s="184" t="s">
        <v>238</v>
      </c>
      <c r="H53" s="185" t="str">
        <f t="shared" si="10"/>
        <v>-</v>
      </c>
      <c r="I53" s="184" t="s">
        <v>238</v>
      </c>
      <c r="J53" s="185" t="str">
        <f t="shared" si="10"/>
        <v>-</v>
      </c>
      <c r="K53" s="184" t="s">
        <v>238</v>
      </c>
      <c r="L53" s="185" t="str">
        <f t="shared" ref="L53:L65" si="11">IFERROR(K53-I53,"-")</f>
        <v>-</v>
      </c>
      <c r="M53" s="184" t="s">
        <v>238</v>
      </c>
      <c r="N53" s="185" t="str">
        <f>IFERROR(M53-K53,"-")</f>
        <v>-</v>
      </c>
      <c r="O53" s="185" t="str">
        <f>IFERROR(M53-C53,"-")</f>
        <v>-</v>
      </c>
    </row>
    <row r="54" spans="1:16" x14ac:dyDescent="0.25">
      <c r="A54" s="1"/>
      <c r="B54" s="114" t="s">
        <v>73</v>
      </c>
      <c r="C54" s="184">
        <v>6.6499779119422762</v>
      </c>
      <c r="D54" s="185">
        <v>-0.53991812444498866</v>
      </c>
      <c r="E54" s="184">
        <v>6.0998446400828588</v>
      </c>
      <c r="F54" s="185">
        <f t="shared" si="10"/>
        <v>-0.55013327185941741</v>
      </c>
      <c r="G54" s="184" t="s">
        <v>238</v>
      </c>
      <c r="H54" s="185" t="str">
        <f t="shared" si="10"/>
        <v>-</v>
      </c>
      <c r="I54" s="184" t="s">
        <v>238</v>
      </c>
      <c r="J54" s="185" t="str">
        <f t="shared" si="10"/>
        <v>-</v>
      </c>
      <c r="K54" s="184" t="s">
        <v>238</v>
      </c>
      <c r="L54" s="185" t="str">
        <f t="shared" si="11"/>
        <v>-</v>
      </c>
      <c r="M54" s="184" t="s">
        <v>238</v>
      </c>
      <c r="N54" s="185" t="str">
        <f t="shared" ref="N54:N64" si="12">IFERROR(M54-K54,"-")</f>
        <v>-</v>
      </c>
      <c r="O54" s="185" t="str">
        <f t="shared" ref="O54:O64" si="13">IFERROR(M54-C54,"-")</f>
        <v>-</v>
      </c>
    </row>
    <row r="55" spans="1:16" x14ac:dyDescent="0.25">
      <c r="A55" s="1"/>
      <c r="B55" s="114" t="s">
        <v>75</v>
      </c>
      <c r="C55" s="184">
        <v>7.1960340697364922</v>
      </c>
      <c r="D55" s="185">
        <v>0.6264531075016242</v>
      </c>
      <c r="E55" s="184">
        <v>7.0561279826464212</v>
      </c>
      <c r="F55" s="185">
        <f t="shared" si="10"/>
        <v>-0.13990608709007102</v>
      </c>
      <c r="G55" s="184" t="s">
        <v>238</v>
      </c>
      <c r="H55" s="185" t="str">
        <f t="shared" si="10"/>
        <v>-</v>
      </c>
      <c r="I55" s="184" t="s">
        <v>238</v>
      </c>
      <c r="J55" s="185" t="str">
        <f t="shared" si="10"/>
        <v>-</v>
      </c>
      <c r="K55" s="184" t="s">
        <v>238</v>
      </c>
      <c r="L55" s="185" t="str">
        <f t="shared" si="11"/>
        <v>-</v>
      </c>
      <c r="M55" s="184" t="s">
        <v>238</v>
      </c>
      <c r="N55" s="185" t="str">
        <f t="shared" si="12"/>
        <v>-</v>
      </c>
      <c r="O55" s="185" t="str">
        <f t="shared" si="13"/>
        <v>-</v>
      </c>
    </row>
    <row r="56" spans="1:16" x14ac:dyDescent="0.25">
      <c r="A56" s="1"/>
      <c r="B56" s="114" t="s">
        <v>77</v>
      </c>
      <c r="C56" s="184">
        <v>6.4299702000851422</v>
      </c>
      <c r="D56" s="185">
        <v>-2.9671947032153589E-2</v>
      </c>
      <c r="E56" s="184" t="s">
        <v>238</v>
      </c>
      <c r="F56" s="185" t="str">
        <f t="shared" si="10"/>
        <v>-</v>
      </c>
      <c r="G56" s="184" t="s">
        <v>238</v>
      </c>
      <c r="H56" s="185" t="str">
        <f t="shared" si="10"/>
        <v>-</v>
      </c>
      <c r="I56" s="184" t="s">
        <v>238</v>
      </c>
      <c r="J56" s="185" t="str">
        <f t="shared" si="10"/>
        <v>-</v>
      </c>
      <c r="K56" s="184" t="s">
        <v>238</v>
      </c>
      <c r="L56" s="185" t="str">
        <f t="shared" si="11"/>
        <v>-</v>
      </c>
      <c r="M56" s="184" t="s">
        <v>238</v>
      </c>
      <c r="N56" s="185" t="str">
        <f t="shared" si="12"/>
        <v>-</v>
      </c>
      <c r="O56" s="185" t="str">
        <f t="shared" si="13"/>
        <v>-</v>
      </c>
    </row>
    <row r="57" spans="1:16" x14ac:dyDescent="0.25">
      <c r="A57" s="1"/>
      <c r="B57" s="114" t="s">
        <v>79</v>
      </c>
      <c r="C57" s="184">
        <v>5.7626768399300587</v>
      </c>
      <c r="D57" s="185">
        <v>-1.2816829161675019</v>
      </c>
      <c r="E57" s="184" t="s">
        <v>238</v>
      </c>
      <c r="F57" s="185" t="str">
        <f t="shared" si="10"/>
        <v>-</v>
      </c>
      <c r="G57" s="184" t="s">
        <v>238</v>
      </c>
      <c r="H57" s="185" t="str">
        <f t="shared" si="10"/>
        <v>-</v>
      </c>
      <c r="I57" s="184" t="s">
        <v>238</v>
      </c>
      <c r="J57" s="185" t="str">
        <f t="shared" si="10"/>
        <v>-</v>
      </c>
      <c r="K57" s="184" t="s">
        <v>238</v>
      </c>
      <c r="L57" s="185" t="str">
        <f t="shared" si="11"/>
        <v>-</v>
      </c>
      <c r="M57" s="184" t="s">
        <v>238</v>
      </c>
      <c r="N57" s="185" t="str">
        <f t="shared" si="12"/>
        <v>-</v>
      </c>
      <c r="O57" s="185" t="str">
        <f t="shared" si="13"/>
        <v>-</v>
      </c>
    </row>
    <row r="58" spans="1:16" x14ac:dyDescent="0.25">
      <c r="A58" s="1"/>
      <c r="B58" s="114" t="s">
        <v>81</v>
      </c>
      <c r="C58" s="184">
        <v>6.4920973942759508</v>
      </c>
      <c r="D58" s="185">
        <v>-0.78837146605451114</v>
      </c>
      <c r="E58" s="184" t="s">
        <v>238</v>
      </c>
      <c r="F58" s="185" t="str">
        <f t="shared" si="10"/>
        <v>-</v>
      </c>
      <c r="G58" s="184" t="s">
        <v>238</v>
      </c>
      <c r="H58" s="185" t="str">
        <f t="shared" si="10"/>
        <v>-</v>
      </c>
      <c r="I58" s="184" t="s">
        <v>238</v>
      </c>
      <c r="J58" s="185" t="str">
        <f t="shared" si="10"/>
        <v>-</v>
      </c>
      <c r="K58" s="184" t="s">
        <v>238</v>
      </c>
      <c r="L58" s="185" t="str">
        <f t="shared" si="11"/>
        <v>-</v>
      </c>
      <c r="M58" s="184" t="s">
        <v>238</v>
      </c>
      <c r="N58" s="185" t="str">
        <f t="shared" si="12"/>
        <v>-</v>
      </c>
      <c r="O58" s="185" t="str">
        <f t="shared" si="13"/>
        <v>-</v>
      </c>
    </row>
    <row r="59" spans="1:16" x14ac:dyDescent="0.25">
      <c r="A59" s="1"/>
      <c r="B59" s="114" t="s">
        <v>83</v>
      </c>
      <c r="C59" s="184">
        <v>6.9464129209966199</v>
      </c>
      <c r="D59" s="185">
        <v>0.47524923085897885</v>
      </c>
      <c r="E59" s="184" t="s">
        <v>238</v>
      </c>
      <c r="F59" s="185" t="str">
        <f t="shared" si="10"/>
        <v>-</v>
      </c>
      <c r="G59" s="184" t="s">
        <v>238</v>
      </c>
      <c r="H59" s="185" t="str">
        <f t="shared" si="10"/>
        <v>-</v>
      </c>
      <c r="I59" s="184" t="s">
        <v>238</v>
      </c>
      <c r="J59" s="185" t="str">
        <f t="shared" si="10"/>
        <v>-</v>
      </c>
      <c r="K59" s="184" t="s">
        <v>238</v>
      </c>
      <c r="L59" s="185" t="str">
        <f t="shared" si="11"/>
        <v>-</v>
      </c>
      <c r="M59" s="184" t="s">
        <v>238</v>
      </c>
      <c r="N59" s="185" t="str">
        <f t="shared" si="12"/>
        <v>-</v>
      </c>
      <c r="O59" s="185" t="str">
        <f t="shared" si="13"/>
        <v>-</v>
      </c>
    </row>
    <row r="60" spans="1:16" x14ac:dyDescent="0.25">
      <c r="A60" s="1"/>
      <c r="B60" s="114" t="s">
        <v>85</v>
      </c>
      <c r="C60" s="184">
        <v>7.4494210459345975</v>
      </c>
      <c r="D60" s="185">
        <v>6.4898675922505866E-2</v>
      </c>
      <c r="E60" s="184" t="s">
        <v>238</v>
      </c>
      <c r="F60" s="185" t="str">
        <f t="shared" si="10"/>
        <v>-</v>
      </c>
      <c r="G60" s="184" t="s">
        <v>238</v>
      </c>
      <c r="H60" s="185" t="str">
        <f t="shared" si="10"/>
        <v>-</v>
      </c>
      <c r="I60" s="184" t="s">
        <v>238</v>
      </c>
      <c r="J60" s="185" t="str">
        <f t="shared" si="10"/>
        <v>-</v>
      </c>
      <c r="K60" s="184" t="s">
        <v>238</v>
      </c>
      <c r="L60" s="185" t="str">
        <f t="shared" si="11"/>
        <v>-</v>
      </c>
      <c r="M60" s="184" t="s">
        <v>238</v>
      </c>
      <c r="N60" s="185" t="str">
        <f t="shared" si="12"/>
        <v>-</v>
      </c>
      <c r="O60" s="185" t="str">
        <f t="shared" si="13"/>
        <v>-</v>
      </c>
    </row>
    <row r="61" spans="1:16" x14ac:dyDescent="0.25">
      <c r="A61" s="1"/>
      <c r="B61" s="114" t="s">
        <v>87</v>
      </c>
      <c r="C61" s="184">
        <v>7.7272727272727275</v>
      </c>
      <c r="D61" s="185">
        <v>0.82417771443315502</v>
      </c>
      <c r="E61" s="184" t="s">
        <v>238</v>
      </c>
      <c r="F61" s="185" t="str">
        <f t="shared" si="10"/>
        <v>-</v>
      </c>
      <c r="G61" s="184" t="s">
        <v>238</v>
      </c>
      <c r="H61" s="185" t="str">
        <f t="shared" si="10"/>
        <v>-</v>
      </c>
      <c r="I61" s="184" t="s">
        <v>238</v>
      </c>
      <c r="J61" s="185" t="str">
        <f t="shared" si="10"/>
        <v>-</v>
      </c>
      <c r="K61" s="184" t="s">
        <v>238</v>
      </c>
      <c r="L61" s="185" t="str">
        <f t="shared" si="11"/>
        <v>-</v>
      </c>
      <c r="M61" s="184" t="s">
        <v>238</v>
      </c>
      <c r="N61" s="185" t="str">
        <f t="shared" si="12"/>
        <v>-</v>
      </c>
      <c r="O61" s="185" t="str">
        <f t="shared" si="13"/>
        <v>-</v>
      </c>
    </row>
    <row r="62" spans="1:16" x14ac:dyDescent="0.25">
      <c r="A62" s="1"/>
      <c r="B62" s="114" t="s">
        <v>89</v>
      </c>
      <c r="C62" s="184">
        <v>7.0857012612065038</v>
      </c>
      <c r="D62" s="185">
        <v>1.0923328928381357</v>
      </c>
      <c r="E62" s="184" t="s">
        <v>238</v>
      </c>
      <c r="F62" s="185" t="str">
        <f t="shared" si="10"/>
        <v>-</v>
      </c>
      <c r="G62" s="184" t="s">
        <v>238</v>
      </c>
      <c r="H62" s="185" t="str">
        <f t="shared" si="10"/>
        <v>-</v>
      </c>
      <c r="I62" s="184" t="s">
        <v>238</v>
      </c>
      <c r="J62" s="185" t="str">
        <f t="shared" si="10"/>
        <v>-</v>
      </c>
      <c r="K62" s="184" t="s">
        <v>238</v>
      </c>
      <c r="L62" s="185" t="str">
        <f t="shared" si="11"/>
        <v>-</v>
      </c>
      <c r="M62" s="184" t="s">
        <v>238</v>
      </c>
      <c r="N62" s="185" t="str">
        <f t="shared" si="12"/>
        <v>-</v>
      </c>
      <c r="O62" s="185" t="str">
        <f t="shared" si="13"/>
        <v>-</v>
      </c>
    </row>
    <row r="63" spans="1:16" x14ac:dyDescent="0.25">
      <c r="A63" s="1"/>
      <c r="B63" s="114" t="s">
        <v>91</v>
      </c>
      <c r="C63" s="184">
        <v>7.1001414871875488</v>
      </c>
      <c r="D63" s="185">
        <v>0.98294470745942419</v>
      </c>
      <c r="E63" s="184" t="s">
        <v>238</v>
      </c>
      <c r="F63" s="185" t="str">
        <f t="shared" si="10"/>
        <v>-</v>
      </c>
      <c r="G63" s="184" t="s">
        <v>238</v>
      </c>
      <c r="H63" s="185" t="str">
        <f t="shared" si="10"/>
        <v>-</v>
      </c>
      <c r="I63" s="184" t="s">
        <v>238</v>
      </c>
      <c r="J63" s="185" t="str">
        <f t="shared" si="10"/>
        <v>-</v>
      </c>
      <c r="K63" s="184" t="s">
        <v>238</v>
      </c>
      <c r="L63" s="185" t="str">
        <f t="shared" si="11"/>
        <v>-</v>
      </c>
      <c r="M63" s="184" t="s">
        <v>238</v>
      </c>
      <c r="N63" s="185" t="str">
        <f t="shared" si="12"/>
        <v>-</v>
      </c>
      <c r="O63" s="185" t="str">
        <f t="shared" si="13"/>
        <v>-</v>
      </c>
    </row>
    <row r="64" spans="1:16" x14ac:dyDescent="0.25">
      <c r="A64" s="1"/>
      <c r="B64" s="114" t="s">
        <v>93</v>
      </c>
      <c r="C64" s="184">
        <v>7.2345963756177927</v>
      </c>
      <c r="D64" s="185">
        <v>1.4006643501964051</v>
      </c>
      <c r="E64" s="184" t="s">
        <v>238</v>
      </c>
      <c r="F64" s="185" t="str">
        <f t="shared" si="10"/>
        <v>-</v>
      </c>
      <c r="G64" s="184" t="s">
        <v>238</v>
      </c>
      <c r="H64" s="185" t="str">
        <f t="shared" si="10"/>
        <v>-</v>
      </c>
      <c r="I64" s="184" t="s">
        <v>238</v>
      </c>
      <c r="J64" s="185" t="str">
        <f t="shared" si="10"/>
        <v>-</v>
      </c>
      <c r="K64" s="184" t="s">
        <v>238</v>
      </c>
      <c r="L64" s="185" t="str">
        <f t="shared" si="11"/>
        <v>-</v>
      </c>
      <c r="M64" s="184" t="s">
        <v>238</v>
      </c>
      <c r="N64" s="185" t="str">
        <f t="shared" si="12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6.9254667409254909</v>
      </c>
      <c r="D65" s="187">
        <v>0.28839266254428342</v>
      </c>
      <c r="E65" s="186" t="s">
        <v>238</v>
      </c>
      <c r="F65" s="187" t="str">
        <f t="shared" si="10"/>
        <v>-</v>
      </c>
      <c r="G65" s="186" t="s">
        <v>238</v>
      </c>
      <c r="H65" s="187" t="str">
        <f t="shared" si="10"/>
        <v>-</v>
      </c>
      <c r="I65" s="186" t="s">
        <v>238</v>
      </c>
      <c r="J65" s="187" t="str">
        <f t="shared" si="10"/>
        <v>-</v>
      </c>
      <c r="K65" s="186" t="s">
        <v>238</v>
      </c>
      <c r="L65" s="187" t="str">
        <f t="shared" si="11"/>
        <v>-</v>
      </c>
      <c r="M65" s="186" t="s">
        <v>238</v>
      </c>
      <c r="N65" s="187" t="s">
        <v>238</v>
      </c>
      <c r="O65" s="187" t="s">
        <v>238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286</v>
      </c>
      <c r="F73" s="296"/>
      <c r="G73" s="297" t="s">
        <v>287</v>
      </c>
      <c r="H73" s="296"/>
      <c r="I73" s="297" t="s">
        <v>288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 t="s">
        <v>238</v>
      </c>
      <c r="D75" s="185" t="s">
        <v>238</v>
      </c>
      <c r="E75" s="184" t="s">
        <v>238</v>
      </c>
      <c r="F75" s="185" t="str">
        <f t="shared" ref="F75:J87" si="14">IFERROR(E75-C75,"-")</f>
        <v>-</v>
      </c>
      <c r="G75" s="184" t="s">
        <v>238</v>
      </c>
      <c r="H75" s="185" t="str">
        <f t="shared" si="14"/>
        <v>-</v>
      </c>
      <c r="I75" s="184" t="s">
        <v>238</v>
      </c>
      <c r="J75" s="185" t="str">
        <f t="shared" si="14"/>
        <v>-</v>
      </c>
      <c r="K75" s="184" t="s">
        <v>238</v>
      </c>
      <c r="L75" s="185" t="str">
        <f t="shared" ref="L75:L87" si="15">IFERROR(K75-I75,"-")</f>
        <v>-</v>
      </c>
      <c r="M75" s="184" t="s">
        <v>238</v>
      </c>
      <c r="N75" s="185" t="str">
        <f>IFERROR(M75-K75,"-")</f>
        <v>-</v>
      </c>
      <c r="O75" s="185" t="str">
        <f>IFERROR(M75-C75,"-")</f>
        <v>-</v>
      </c>
    </row>
    <row r="76" spans="1:16" x14ac:dyDescent="0.25">
      <c r="A76" s="1"/>
      <c r="B76" s="114" t="s">
        <v>73</v>
      </c>
      <c r="C76" s="184" t="s">
        <v>238</v>
      </c>
      <c r="D76" s="185" t="s">
        <v>238</v>
      </c>
      <c r="E76" s="184" t="s">
        <v>238</v>
      </c>
      <c r="F76" s="185" t="str">
        <f t="shared" si="14"/>
        <v>-</v>
      </c>
      <c r="G76" s="184" t="s">
        <v>238</v>
      </c>
      <c r="H76" s="185" t="str">
        <f t="shared" si="14"/>
        <v>-</v>
      </c>
      <c r="I76" s="184" t="s">
        <v>238</v>
      </c>
      <c r="J76" s="185" t="str">
        <f t="shared" si="14"/>
        <v>-</v>
      </c>
      <c r="K76" s="184" t="s">
        <v>238</v>
      </c>
      <c r="L76" s="185" t="str">
        <f t="shared" si="15"/>
        <v>-</v>
      </c>
      <c r="M76" s="184" t="s">
        <v>238</v>
      </c>
      <c r="N76" s="185" t="str">
        <f t="shared" ref="N76:N86" si="16">IFERROR(M76-K76,"-")</f>
        <v>-</v>
      </c>
      <c r="O76" s="185" t="str">
        <f t="shared" ref="O76:O86" si="17">IFERROR(M76-C76,"-")</f>
        <v>-</v>
      </c>
    </row>
    <row r="77" spans="1:16" x14ac:dyDescent="0.25">
      <c r="A77" s="1"/>
      <c r="B77" s="114" t="s">
        <v>75</v>
      </c>
      <c r="C77" s="184" t="s">
        <v>238</v>
      </c>
      <c r="D77" s="185" t="s">
        <v>238</v>
      </c>
      <c r="E77" s="184" t="s">
        <v>238</v>
      </c>
      <c r="F77" s="185" t="str">
        <f t="shared" si="14"/>
        <v>-</v>
      </c>
      <c r="G77" s="184" t="s">
        <v>238</v>
      </c>
      <c r="H77" s="185" t="str">
        <f t="shared" si="14"/>
        <v>-</v>
      </c>
      <c r="I77" s="184" t="s">
        <v>238</v>
      </c>
      <c r="J77" s="185" t="str">
        <f t="shared" si="14"/>
        <v>-</v>
      </c>
      <c r="K77" s="184" t="s">
        <v>238</v>
      </c>
      <c r="L77" s="185" t="str">
        <f t="shared" si="15"/>
        <v>-</v>
      </c>
      <c r="M77" s="184" t="s">
        <v>238</v>
      </c>
      <c r="N77" s="185" t="str">
        <f t="shared" si="16"/>
        <v>-</v>
      </c>
      <c r="O77" s="185" t="str">
        <f t="shared" si="17"/>
        <v>-</v>
      </c>
    </row>
    <row r="78" spans="1:16" x14ac:dyDescent="0.25">
      <c r="A78" s="1"/>
      <c r="B78" s="114" t="s">
        <v>77</v>
      </c>
      <c r="C78" s="184" t="s">
        <v>238</v>
      </c>
      <c r="D78" s="185" t="s">
        <v>238</v>
      </c>
      <c r="E78" s="184" t="s">
        <v>238</v>
      </c>
      <c r="F78" s="185" t="str">
        <f t="shared" si="14"/>
        <v>-</v>
      </c>
      <c r="G78" s="184" t="s">
        <v>238</v>
      </c>
      <c r="H78" s="185" t="str">
        <f t="shared" si="14"/>
        <v>-</v>
      </c>
      <c r="I78" s="184" t="s">
        <v>238</v>
      </c>
      <c r="J78" s="185" t="str">
        <f t="shared" si="14"/>
        <v>-</v>
      </c>
      <c r="K78" s="184" t="s">
        <v>238</v>
      </c>
      <c r="L78" s="185" t="str">
        <f t="shared" si="15"/>
        <v>-</v>
      </c>
      <c r="M78" s="184" t="s">
        <v>238</v>
      </c>
      <c r="N78" s="185" t="str">
        <f t="shared" si="16"/>
        <v>-</v>
      </c>
      <c r="O78" s="185" t="str">
        <f t="shared" si="17"/>
        <v>-</v>
      </c>
    </row>
    <row r="79" spans="1:16" x14ac:dyDescent="0.25">
      <c r="A79" s="1"/>
      <c r="B79" s="114" t="s">
        <v>79</v>
      </c>
      <c r="C79" s="184" t="s">
        <v>238</v>
      </c>
      <c r="D79" s="185" t="s">
        <v>238</v>
      </c>
      <c r="E79" s="184" t="s">
        <v>238</v>
      </c>
      <c r="F79" s="185" t="str">
        <f t="shared" si="14"/>
        <v>-</v>
      </c>
      <c r="G79" s="184" t="s">
        <v>238</v>
      </c>
      <c r="H79" s="185" t="str">
        <f t="shared" si="14"/>
        <v>-</v>
      </c>
      <c r="I79" s="184" t="s">
        <v>238</v>
      </c>
      <c r="J79" s="185" t="str">
        <f t="shared" si="14"/>
        <v>-</v>
      </c>
      <c r="K79" s="184" t="s">
        <v>238</v>
      </c>
      <c r="L79" s="185" t="str">
        <f t="shared" si="15"/>
        <v>-</v>
      </c>
      <c r="M79" s="184" t="s">
        <v>238</v>
      </c>
      <c r="N79" s="185" t="str">
        <f t="shared" si="16"/>
        <v>-</v>
      </c>
      <c r="O79" s="185" t="str">
        <f t="shared" si="17"/>
        <v>-</v>
      </c>
    </row>
    <row r="80" spans="1:16" x14ac:dyDescent="0.25">
      <c r="A80" s="1"/>
      <c r="B80" s="114" t="s">
        <v>81</v>
      </c>
      <c r="C80" s="184" t="s">
        <v>238</v>
      </c>
      <c r="D80" s="185" t="s">
        <v>238</v>
      </c>
      <c r="E80" s="184" t="s">
        <v>238</v>
      </c>
      <c r="F80" s="185" t="str">
        <f t="shared" si="14"/>
        <v>-</v>
      </c>
      <c r="G80" s="184" t="s">
        <v>238</v>
      </c>
      <c r="H80" s="185" t="str">
        <f t="shared" si="14"/>
        <v>-</v>
      </c>
      <c r="I80" s="184" t="s">
        <v>238</v>
      </c>
      <c r="J80" s="185" t="str">
        <f t="shared" si="14"/>
        <v>-</v>
      </c>
      <c r="K80" s="184" t="s">
        <v>238</v>
      </c>
      <c r="L80" s="185" t="str">
        <f t="shared" si="15"/>
        <v>-</v>
      </c>
      <c r="M80" s="184" t="s">
        <v>238</v>
      </c>
      <c r="N80" s="185" t="str">
        <f t="shared" si="16"/>
        <v>-</v>
      </c>
      <c r="O80" s="185" t="str">
        <f t="shared" si="17"/>
        <v>-</v>
      </c>
    </row>
    <row r="81" spans="1:16" x14ac:dyDescent="0.25">
      <c r="A81" s="1"/>
      <c r="B81" s="114" t="s">
        <v>83</v>
      </c>
      <c r="C81" s="184" t="s">
        <v>238</v>
      </c>
      <c r="D81" s="185" t="s">
        <v>238</v>
      </c>
      <c r="E81" s="184" t="s">
        <v>238</v>
      </c>
      <c r="F81" s="185" t="str">
        <f t="shared" si="14"/>
        <v>-</v>
      </c>
      <c r="G81" s="184" t="s">
        <v>238</v>
      </c>
      <c r="H81" s="185" t="str">
        <f t="shared" si="14"/>
        <v>-</v>
      </c>
      <c r="I81" s="184" t="s">
        <v>238</v>
      </c>
      <c r="J81" s="185" t="str">
        <f t="shared" si="14"/>
        <v>-</v>
      </c>
      <c r="K81" s="184" t="s">
        <v>238</v>
      </c>
      <c r="L81" s="185" t="str">
        <f t="shared" si="15"/>
        <v>-</v>
      </c>
      <c r="M81" s="184" t="s">
        <v>238</v>
      </c>
      <c r="N81" s="185" t="str">
        <f t="shared" si="16"/>
        <v>-</v>
      </c>
      <c r="O81" s="185" t="str">
        <f t="shared" si="17"/>
        <v>-</v>
      </c>
    </row>
    <row r="82" spans="1:16" x14ac:dyDescent="0.25">
      <c r="A82" s="1"/>
      <c r="B82" s="114" t="s">
        <v>85</v>
      </c>
      <c r="C82" s="184" t="s">
        <v>238</v>
      </c>
      <c r="D82" s="185" t="s">
        <v>238</v>
      </c>
      <c r="E82" s="184" t="s">
        <v>238</v>
      </c>
      <c r="F82" s="185" t="str">
        <f t="shared" si="14"/>
        <v>-</v>
      </c>
      <c r="G82" s="184" t="s">
        <v>238</v>
      </c>
      <c r="H82" s="185" t="str">
        <f t="shared" si="14"/>
        <v>-</v>
      </c>
      <c r="I82" s="184" t="s">
        <v>238</v>
      </c>
      <c r="J82" s="185" t="str">
        <f t="shared" si="14"/>
        <v>-</v>
      </c>
      <c r="K82" s="184" t="s">
        <v>238</v>
      </c>
      <c r="L82" s="185" t="str">
        <f t="shared" si="15"/>
        <v>-</v>
      </c>
      <c r="M82" s="184" t="s">
        <v>238</v>
      </c>
      <c r="N82" s="185" t="str">
        <f t="shared" si="16"/>
        <v>-</v>
      </c>
      <c r="O82" s="185" t="str">
        <f t="shared" si="17"/>
        <v>-</v>
      </c>
    </row>
    <row r="83" spans="1:16" x14ac:dyDescent="0.25">
      <c r="A83" s="1"/>
      <c r="B83" s="114" t="s">
        <v>87</v>
      </c>
      <c r="C83" s="184" t="s">
        <v>238</v>
      </c>
      <c r="D83" s="185" t="s">
        <v>238</v>
      </c>
      <c r="E83" s="184" t="s">
        <v>238</v>
      </c>
      <c r="F83" s="185" t="str">
        <f t="shared" si="14"/>
        <v>-</v>
      </c>
      <c r="G83" s="184" t="s">
        <v>238</v>
      </c>
      <c r="H83" s="185" t="str">
        <f t="shared" si="14"/>
        <v>-</v>
      </c>
      <c r="I83" s="184" t="s">
        <v>238</v>
      </c>
      <c r="J83" s="185" t="str">
        <f t="shared" si="14"/>
        <v>-</v>
      </c>
      <c r="K83" s="184" t="s">
        <v>238</v>
      </c>
      <c r="L83" s="185" t="str">
        <f t="shared" si="15"/>
        <v>-</v>
      </c>
      <c r="M83" s="184" t="s">
        <v>238</v>
      </c>
      <c r="N83" s="185" t="str">
        <f t="shared" si="16"/>
        <v>-</v>
      </c>
      <c r="O83" s="185" t="str">
        <f t="shared" si="17"/>
        <v>-</v>
      </c>
    </row>
    <row r="84" spans="1:16" x14ac:dyDescent="0.25">
      <c r="A84" s="1"/>
      <c r="B84" s="114" t="s">
        <v>89</v>
      </c>
      <c r="C84" s="184" t="s">
        <v>238</v>
      </c>
      <c r="D84" s="185" t="s">
        <v>238</v>
      </c>
      <c r="E84" s="184" t="s">
        <v>238</v>
      </c>
      <c r="F84" s="185" t="str">
        <f t="shared" si="14"/>
        <v>-</v>
      </c>
      <c r="G84" s="184" t="s">
        <v>238</v>
      </c>
      <c r="H84" s="185" t="str">
        <f t="shared" si="14"/>
        <v>-</v>
      </c>
      <c r="I84" s="184" t="s">
        <v>238</v>
      </c>
      <c r="J84" s="185" t="str">
        <f t="shared" si="14"/>
        <v>-</v>
      </c>
      <c r="K84" s="184" t="s">
        <v>238</v>
      </c>
      <c r="L84" s="185" t="str">
        <f t="shared" si="15"/>
        <v>-</v>
      </c>
      <c r="M84" s="184" t="s">
        <v>238</v>
      </c>
      <c r="N84" s="185" t="str">
        <f t="shared" si="16"/>
        <v>-</v>
      </c>
      <c r="O84" s="185" t="str">
        <f t="shared" si="17"/>
        <v>-</v>
      </c>
    </row>
    <row r="85" spans="1:16" x14ac:dyDescent="0.25">
      <c r="A85" s="1"/>
      <c r="B85" s="114" t="s">
        <v>91</v>
      </c>
      <c r="C85" s="184" t="s">
        <v>238</v>
      </c>
      <c r="D85" s="185" t="s">
        <v>238</v>
      </c>
      <c r="E85" s="184" t="s">
        <v>238</v>
      </c>
      <c r="F85" s="185" t="str">
        <f t="shared" si="14"/>
        <v>-</v>
      </c>
      <c r="G85" s="184" t="s">
        <v>238</v>
      </c>
      <c r="H85" s="185" t="str">
        <f t="shared" si="14"/>
        <v>-</v>
      </c>
      <c r="I85" s="184" t="s">
        <v>238</v>
      </c>
      <c r="J85" s="185" t="str">
        <f t="shared" si="14"/>
        <v>-</v>
      </c>
      <c r="K85" s="184" t="s">
        <v>238</v>
      </c>
      <c r="L85" s="185" t="str">
        <f t="shared" si="15"/>
        <v>-</v>
      </c>
      <c r="M85" s="184" t="s">
        <v>238</v>
      </c>
      <c r="N85" s="185" t="str">
        <f t="shared" si="16"/>
        <v>-</v>
      </c>
      <c r="O85" s="185" t="str">
        <f t="shared" si="17"/>
        <v>-</v>
      </c>
    </row>
    <row r="86" spans="1:16" x14ac:dyDescent="0.25">
      <c r="A86" s="1"/>
      <c r="B86" s="114" t="s">
        <v>93</v>
      </c>
      <c r="C86" s="184" t="s">
        <v>238</v>
      </c>
      <c r="D86" s="185" t="s">
        <v>238</v>
      </c>
      <c r="E86" s="184" t="s">
        <v>238</v>
      </c>
      <c r="F86" s="185" t="str">
        <f t="shared" si="14"/>
        <v>-</v>
      </c>
      <c r="G86" s="184" t="s">
        <v>238</v>
      </c>
      <c r="H86" s="185" t="str">
        <f t="shared" si="14"/>
        <v>-</v>
      </c>
      <c r="I86" s="184" t="s">
        <v>238</v>
      </c>
      <c r="J86" s="185" t="str">
        <f t="shared" si="14"/>
        <v>-</v>
      </c>
      <c r="K86" s="184" t="s">
        <v>238</v>
      </c>
      <c r="L86" s="185" t="str">
        <f t="shared" si="15"/>
        <v>-</v>
      </c>
      <c r="M86" s="184" t="s">
        <v>238</v>
      </c>
      <c r="N86" s="185" t="str">
        <f t="shared" si="16"/>
        <v>-</v>
      </c>
      <c r="O86" s="185" t="str">
        <f t="shared" si="17"/>
        <v>-</v>
      </c>
    </row>
    <row r="87" spans="1:16" ht="15.75" x14ac:dyDescent="0.25">
      <c r="B87" s="117" t="s">
        <v>30</v>
      </c>
      <c r="C87" s="186" t="s">
        <v>238</v>
      </c>
      <c r="D87" s="187" t="s">
        <v>238</v>
      </c>
      <c r="E87" s="186" t="s">
        <v>238</v>
      </c>
      <c r="F87" s="187" t="str">
        <f t="shared" si="14"/>
        <v>-</v>
      </c>
      <c r="G87" s="186" t="s">
        <v>238</v>
      </c>
      <c r="H87" s="187" t="str">
        <f t="shared" si="14"/>
        <v>-</v>
      </c>
      <c r="I87" s="186" t="s">
        <v>238</v>
      </c>
      <c r="J87" s="187" t="str">
        <f t="shared" si="14"/>
        <v>-</v>
      </c>
      <c r="K87" s="186" t="s">
        <v>238</v>
      </c>
      <c r="L87" s="187" t="str">
        <f t="shared" si="15"/>
        <v>-</v>
      </c>
      <c r="M87" s="186" t="s">
        <v>238</v>
      </c>
      <c r="N87" s="187" t="s">
        <v>238</v>
      </c>
      <c r="O87" s="187" t="s">
        <v>238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286</v>
      </c>
      <c r="F95" s="296"/>
      <c r="G95" s="297" t="s">
        <v>287</v>
      </c>
      <c r="H95" s="296"/>
      <c r="I95" s="297" t="s">
        <v>288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9.9110429447852759</v>
      </c>
      <c r="D97" s="185">
        <v>0.89402796420454678</v>
      </c>
      <c r="E97" s="184">
        <v>8.190780809031045</v>
      </c>
      <c r="F97" s="185">
        <f t="shared" ref="F97:J109" si="18">IFERROR(E97-C97,"-")</f>
        <v>-1.7202621357542309</v>
      </c>
      <c r="G97" s="184">
        <v>4.666666666666667</v>
      </c>
      <c r="H97" s="185">
        <f t="shared" si="18"/>
        <v>-3.524114142364378</v>
      </c>
      <c r="I97" s="184">
        <v>7.88339222614841</v>
      </c>
      <c r="J97" s="185">
        <f t="shared" si="18"/>
        <v>3.216725559481743</v>
      </c>
      <c r="K97" s="184">
        <v>8.1773602199816686</v>
      </c>
      <c r="L97" s="185">
        <f t="shared" ref="L97:L109" si="19">IFERROR(K97-I97,"-")</f>
        <v>0.29396799383325867</v>
      </c>
      <c r="M97" s="184">
        <v>10.413913913913914</v>
      </c>
      <c r="N97" s="185">
        <f>IFERROR(M97-K97,"-")</f>
        <v>2.2365536939322457</v>
      </c>
      <c r="O97" s="185">
        <f>IFERROR(M97-C97,"-")</f>
        <v>0.50287096912863838</v>
      </c>
    </row>
    <row r="98" spans="2:15" x14ac:dyDescent="0.25">
      <c r="B98" s="114" t="s">
        <v>73</v>
      </c>
      <c r="C98" s="184">
        <v>8.6511716517431889</v>
      </c>
      <c r="D98" s="185">
        <v>-0.64335533716032778</v>
      </c>
      <c r="E98" s="184">
        <v>6.8860085836909875</v>
      </c>
      <c r="F98" s="185">
        <f t="shared" si="18"/>
        <v>-1.7651630680522015</v>
      </c>
      <c r="G98" s="184" t="s">
        <v>238</v>
      </c>
      <c r="H98" s="185" t="str">
        <f t="shared" si="18"/>
        <v>-</v>
      </c>
      <c r="I98" s="184">
        <v>7.5273934698395131</v>
      </c>
      <c r="J98" s="185" t="str">
        <f t="shared" si="18"/>
        <v>-</v>
      </c>
      <c r="K98" s="184">
        <v>8.5766773162939298</v>
      </c>
      <c r="L98" s="185">
        <f t="shared" si="19"/>
        <v>1.0492838464544167</v>
      </c>
      <c r="M98" s="184">
        <v>9.1971702418986769</v>
      </c>
      <c r="N98" s="185">
        <f t="shared" ref="N98:N108" si="20">IFERROR(M98-K98,"-")</f>
        <v>0.62049292560474711</v>
      </c>
      <c r="O98" s="185">
        <f t="shared" ref="O98:O108" si="21">IFERROR(M98-C98,"-")</f>
        <v>0.54599859015548802</v>
      </c>
    </row>
    <row r="99" spans="2:15" x14ac:dyDescent="0.25">
      <c r="B99" s="114" t="s">
        <v>75</v>
      </c>
      <c r="C99" s="184">
        <v>8.1802313781205598</v>
      </c>
      <c r="D99" s="185">
        <v>0.245059242022311</v>
      </c>
      <c r="E99" s="184">
        <v>8.8082069580731481</v>
      </c>
      <c r="F99" s="185">
        <f t="shared" si="18"/>
        <v>0.62797557995258835</v>
      </c>
      <c r="G99" s="184" t="s">
        <v>238</v>
      </c>
      <c r="H99" s="185" t="str">
        <f t="shared" si="18"/>
        <v>-</v>
      </c>
      <c r="I99" s="184">
        <v>6.7445866141732287</v>
      </c>
      <c r="J99" s="185" t="str">
        <f t="shared" si="18"/>
        <v>-</v>
      </c>
      <c r="K99" s="184">
        <v>6.8096395301741595</v>
      </c>
      <c r="L99" s="185">
        <f t="shared" si="19"/>
        <v>6.5052916000930772E-2</v>
      </c>
      <c r="M99" s="184">
        <v>8.3502024291497978</v>
      </c>
      <c r="N99" s="185">
        <f t="shared" si="20"/>
        <v>1.5405628989756384</v>
      </c>
      <c r="O99" s="185">
        <f t="shared" si="21"/>
        <v>0.16997105102923804</v>
      </c>
    </row>
    <row r="100" spans="2:15" x14ac:dyDescent="0.25">
      <c r="B100" s="114" t="s">
        <v>77</v>
      </c>
      <c r="C100" s="184">
        <v>7.336711711711712</v>
      </c>
      <c r="D100" s="185">
        <v>-2.2616076160193801</v>
      </c>
      <c r="E100" s="184" t="s">
        <v>238</v>
      </c>
      <c r="F100" s="185" t="str">
        <f t="shared" si="18"/>
        <v>-</v>
      </c>
      <c r="G100" s="184">
        <v>1.2105263157894737</v>
      </c>
      <c r="H100" s="185" t="str">
        <f t="shared" si="18"/>
        <v>-</v>
      </c>
      <c r="I100" s="184">
        <v>5.1685051350323317</v>
      </c>
      <c r="J100" s="185">
        <f t="shared" si="18"/>
        <v>3.9579788192428582</v>
      </c>
      <c r="K100" s="184">
        <v>6.0014224751066854</v>
      </c>
      <c r="L100" s="185">
        <f t="shared" si="19"/>
        <v>0.8329173400743537</v>
      </c>
      <c r="M100" s="184">
        <v>8.2081497797356828</v>
      </c>
      <c r="N100" s="185">
        <f t="shared" si="20"/>
        <v>2.2067273046289975</v>
      </c>
      <c r="O100" s="185">
        <f t="shared" si="21"/>
        <v>0.87143806802397084</v>
      </c>
    </row>
    <row r="101" spans="2:15" x14ac:dyDescent="0.25">
      <c r="B101" s="114" t="s">
        <v>79</v>
      </c>
      <c r="C101" s="184">
        <v>8.5319791380730159</v>
      </c>
      <c r="D101" s="185">
        <v>-0.12817932259478226</v>
      </c>
      <c r="E101" s="184" t="s">
        <v>238</v>
      </c>
      <c r="F101" s="185" t="str">
        <f t="shared" si="18"/>
        <v>-</v>
      </c>
      <c r="G101" s="184">
        <v>4.4444444444444446</v>
      </c>
      <c r="H101" s="185" t="str">
        <f t="shared" si="18"/>
        <v>-</v>
      </c>
      <c r="I101" s="184">
        <v>6.043542800593765</v>
      </c>
      <c r="J101" s="185">
        <f t="shared" si="18"/>
        <v>1.5990983561493204</v>
      </c>
      <c r="K101" s="184">
        <v>6.0594594594594593</v>
      </c>
      <c r="L101" s="185">
        <f t="shared" si="19"/>
        <v>1.5916658865694266E-2</v>
      </c>
      <c r="M101" s="184">
        <v>8.0295741324921135</v>
      </c>
      <c r="N101" s="185">
        <f t="shared" si="20"/>
        <v>1.9701146730326542</v>
      </c>
      <c r="O101" s="185">
        <f t="shared" si="21"/>
        <v>-0.5024050055809024</v>
      </c>
    </row>
    <row r="102" spans="2:15" x14ac:dyDescent="0.25">
      <c r="B102" s="114" t="s">
        <v>81</v>
      </c>
      <c r="C102" s="184">
        <v>7.6503311258278144</v>
      </c>
      <c r="D102" s="185">
        <v>0.71143621791882161</v>
      </c>
      <c r="E102" s="184" t="s">
        <v>238</v>
      </c>
      <c r="F102" s="185" t="str">
        <f t="shared" si="18"/>
        <v>-</v>
      </c>
      <c r="G102" s="184">
        <v>2.4927536231884058</v>
      </c>
      <c r="H102" s="185" t="str">
        <f t="shared" si="18"/>
        <v>-</v>
      </c>
      <c r="I102" s="184">
        <v>5.1080017490161786</v>
      </c>
      <c r="J102" s="185">
        <f t="shared" si="18"/>
        <v>2.6152481258277729</v>
      </c>
      <c r="K102" s="184">
        <v>5.6800539993250085</v>
      </c>
      <c r="L102" s="185">
        <f t="shared" si="19"/>
        <v>0.57205225030882989</v>
      </c>
      <c r="M102" s="184">
        <v>7.0322948328267474</v>
      </c>
      <c r="N102" s="185">
        <f t="shared" si="20"/>
        <v>1.3522408335017388</v>
      </c>
      <c r="O102" s="185">
        <f t="shared" si="21"/>
        <v>-0.61803629300106699</v>
      </c>
    </row>
    <row r="103" spans="2:15" x14ac:dyDescent="0.25">
      <c r="B103" s="114" t="s">
        <v>83</v>
      </c>
      <c r="C103" s="184">
        <v>7.8353430353430351</v>
      </c>
      <c r="D103" s="185">
        <v>0.98214610439674388</v>
      </c>
      <c r="E103" s="184" t="s">
        <v>238</v>
      </c>
      <c r="F103" s="185" t="str">
        <f t="shared" si="18"/>
        <v>-</v>
      </c>
      <c r="G103" s="184">
        <v>4.072289156626506</v>
      </c>
      <c r="H103" s="185" t="str">
        <f t="shared" si="18"/>
        <v>-</v>
      </c>
      <c r="I103" s="184">
        <v>4.8290492412511616</v>
      </c>
      <c r="J103" s="185">
        <f t="shared" si="18"/>
        <v>0.7567600846246556</v>
      </c>
      <c r="K103" s="184">
        <v>6.3039930049548234</v>
      </c>
      <c r="L103" s="185">
        <f t="shared" si="19"/>
        <v>1.4749437637036618</v>
      </c>
      <c r="M103" s="184">
        <v>7.6444776119402986</v>
      </c>
      <c r="N103" s="185">
        <f t="shared" si="20"/>
        <v>1.3404846069854752</v>
      </c>
      <c r="O103" s="185">
        <f t="shared" si="21"/>
        <v>-0.19086542340273649</v>
      </c>
    </row>
    <row r="104" spans="2:15" x14ac:dyDescent="0.25">
      <c r="B104" s="114" t="s">
        <v>85</v>
      </c>
      <c r="C104" s="184">
        <v>8.0955294917559062</v>
      </c>
      <c r="D104" s="185">
        <v>0.42243831310505353</v>
      </c>
      <c r="E104" s="184">
        <v>4.042553191489362</v>
      </c>
      <c r="F104" s="185">
        <f t="shared" si="18"/>
        <v>-4.0529763002665442</v>
      </c>
      <c r="G104" s="184">
        <v>3.8154965753424657</v>
      </c>
      <c r="H104" s="185">
        <f t="shared" si="18"/>
        <v>-0.22705661614689632</v>
      </c>
      <c r="I104" s="184">
        <v>6.6067237551538218</v>
      </c>
      <c r="J104" s="185">
        <f t="shared" si="18"/>
        <v>2.7912271798113562</v>
      </c>
      <c r="K104" s="184">
        <v>7.5210163111668757</v>
      </c>
      <c r="L104" s="185">
        <f t="shared" si="19"/>
        <v>0.91429255601305393</v>
      </c>
      <c r="M104" s="184">
        <v>7.6443372126028954</v>
      </c>
      <c r="N104" s="185">
        <f t="shared" si="20"/>
        <v>0.1233209014360197</v>
      </c>
      <c r="O104" s="185">
        <f t="shared" si="21"/>
        <v>-0.45119227915301074</v>
      </c>
    </row>
    <row r="105" spans="2:15" x14ac:dyDescent="0.25">
      <c r="B105" s="114" t="s">
        <v>87</v>
      </c>
      <c r="C105" s="184">
        <v>7.7954459917199852</v>
      </c>
      <c r="D105" s="185">
        <v>0.51301272045989865</v>
      </c>
      <c r="E105" s="184" t="s">
        <v>238</v>
      </c>
      <c r="F105" s="185" t="str">
        <f t="shared" si="18"/>
        <v>-</v>
      </c>
      <c r="G105" s="184">
        <v>4.3591065292096216</v>
      </c>
      <c r="H105" s="185" t="str">
        <f t="shared" si="18"/>
        <v>-</v>
      </c>
      <c r="I105" s="184">
        <v>5.703914861269479</v>
      </c>
      <c r="J105" s="185">
        <f t="shared" si="18"/>
        <v>1.3448083320598574</v>
      </c>
      <c r="K105" s="184">
        <v>6.6633237822349569</v>
      </c>
      <c r="L105" s="185">
        <f t="shared" si="19"/>
        <v>0.95940892096547792</v>
      </c>
      <c r="M105" s="184">
        <v>7.9167933130699089</v>
      </c>
      <c r="N105" s="185">
        <f t="shared" si="20"/>
        <v>1.2534695308349519</v>
      </c>
      <c r="O105" s="185">
        <f t="shared" si="21"/>
        <v>0.12134732134992365</v>
      </c>
    </row>
    <row r="106" spans="2:15" x14ac:dyDescent="0.25">
      <c r="B106" s="114" t="s">
        <v>89</v>
      </c>
      <c r="C106" s="184">
        <v>7.1420805998125587</v>
      </c>
      <c r="D106" s="185">
        <v>-0.50972556758832255</v>
      </c>
      <c r="E106" s="184" t="s">
        <v>238</v>
      </c>
      <c r="F106" s="185" t="str">
        <f t="shared" si="18"/>
        <v>-</v>
      </c>
      <c r="G106" s="184">
        <v>6.2294117647058824</v>
      </c>
      <c r="H106" s="185" t="str">
        <f t="shared" si="18"/>
        <v>-</v>
      </c>
      <c r="I106" s="184">
        <v>6.6061643835616435</v>
      </c>
      <c r="J106" s="185">
        <f t="shared" si="18"/>
        <v>0.37675261885576106</v>
      </c>
      <c r="K106" s="184">
        <v>7.0198019801980198</v>
      </c>
      <c r="L106" s="185">
        <f t="shared" si="19"/>
        <v>0.41363759663637634</v>
      </c>
      <c r="M106" s="184">
        <v>8.2179054054054053</v>
      </c>
      <c r="N106" s="185">
        <f t="shared" si="20"/>
        <v>1.1981034252073854</v>
      </c>
      <c r="O106" s="185">
        <f t="shared" si="21"/>
        <v>1.0758248055928465</v>
      </c>
    </row>
    <row r="107" spans="2:15" x14ac:dyDescent="0.25">
      <c r="B107" s="114" t="s">
        <v>91</v>
      </c>
      <c r="C107" s="184">
        <v>7.2845254957507084</v>
      </c>
      <c r="D107" s="185">
        <v>-2.7268699030882502</v>
      </c>
      <c r="E107" s="184">
        <v>14</v>
      </c>
      <c r="F107" s="185">
        <f t="shared" si="18"/>
        <v>6.7154745042492916</v>
      </c>
      <c r="G107" s="184">
        <v>6.854821235102925</v>
      </c>
      <c r="H107" s="185">
        <f t="shared" si="18"/>
        <v>-7.145178764897075</v>
      </c>
      <c r="I107" s="184">
        <v>7.8238507055075104</v>
      </c>
      <c r="J107" s="185">
        <f t="shared" si="18"/>
        <v>0.96902947040458542</v>
      </c>
      <c r="K107" s="184">
        <v>8.2249518304431604</v>
      </c>
      <c r="L107" s="185">
        <f t="shared" si="19"/>
        <v>0.40110112493564998</v>
      </c>
      <c r="M107" s="184" t="s">
        <v>238</v>
      </c>
      <c r="N107" s="185" t="str">
        <f t="shared" si="20"/>
        <v>-</v>
      </c>
      <c r="O107" s="185" t="str">
        <f t="shared" si="21"/>
        <v>-</v>
      </c>
    </row>
    <row r="108" spans="2:15" x14ac:dyDescent="0.25">
      <c r="B108" s="114" t="s">
        <v>93</v>
      </c>
      <c r="C108" s="184">
        <v>8.0411493437389137</v>
      </c>
      <c r="D108" s="185">
        <v>0.17778758112341997</v>
      </c>
      <c r="E108" s="184">
        <v>6.3157894736842106</v>
      </c>
      <c r="F108" s="185">
        <f t="shared" si="18"/>
        <v>-1.725359870054703</v>
      </c>
      <c r="G108" s="184">
        <v>5.9259763851044509</v>
      </c>
      <c r="H108" s="185">
        <f t="shared" si="18"/>
        <v>-0.38981308857975971</v>
      </c>
      <c r="I108" s="184">
        <v>6.6447415973979043</v>
      </c>
      <c r="J108" s="185">
        <f t="shared" si="18"/>
        <v>0.71876521229345336</v>
      </c>
      <c r="K108" s="184">
        <v>7.5358156028368795</v>
      </c>
      <c r="L108" s="185">
        <f t="shared" si="19"/>
        <v>0.89107400543897519</v>
      </c>
      <c r="M108" s="184" t="s">
        <v>238</v>
      </c>
      <c r="N108" s="185" t="str">
        <f t="shared" si="20"/>
        <v>-</v>
      </c>
      <c r="O108" s="185" t="str">
        <f t="shared" si="21"/>
        <v>-</v>
      </c>
    </row>
    <row r="109" spans="2:15" ht="15.75" x14ac:dyDescent="0.25">
      <c r="B109" s="117" t="s">
        <v>30</v>
      </c>
      <c r="C109" s="186">
        <v>8.0225015338186285</v>
      </c>
      <c r="D109" s="187">
        <v>-0.13229972261566303</v>
      </c>
      <c r="E109" s="186">
        <v>7.5491122565864837</v>
      </c>
      <c r="F109" s="187">
        <f t="shared" si="18"/>
        <v>-0.47338927723214486</v>
      </c>
      <c r="G109" s="186">
        <v>5.2001395916942945</v>
      </c>
      <c r="H109" s="187">
        <f t="shared" si="18"/>
        <v>-2.3489726648921891</v>
      </c>
      <c r="I109" s="186">
        <v>6.2775198596925614</v>
      </c>
      <c r="J109" s="187">
        <f t="shared" si="18"/>
        <v>1.0773802679982669</v>
      </c>
      <c r="K109" s="186">
        <v>6.9479687058158168</v>
      </c>
      <c r="L109" s="187">
        <f t="shared" si="19"/>
        <v>0.67044884612325539</v>
      </c>
      <c r="M109" s="186">
        <v>8.1624222682854608</v>
      </c>
      <c r="N109" s="187">
        <v>1.3744455871373411</v>
      </c>
      <c r="O109" s="187">
        <v>5.7038861174222077E-2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2D176-DBBE-4CEF-B210-50C31314FCFF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C604E-F857-4E40-9670-35E2B46D04FF}">
  <sheetPr>
    <tabColor rgb="FFAC75D5"/>
  </sheetPr>
  <dimension ref="A1:AD114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 t="s">
        <v>150</v>
      </c>
    </row>
    <row r="2" spans="1:17" ht="18.75" x14ac:dyDescent="0.3">
      <c r="D2" s="192" t="s">
        <v>151</v>
      </c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152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153</v>
      </c>
    </row>
    <row r="6" spans="1:17" ht="22.5" thickTop="1" thickBot="1" x14ac:dyDescent="0.3">
      <c r="B6" s="109"/>
      <c r="C6" s="292" t="s">
        <v>154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286</v>
      </c>
      <c r="F7" s="296"/>
      <c r="G7" s="297" t="s">
        <v>287</v>
      </c>
      <c r="H7" s="296"/>
      <c r="I7" s="297" t="s">
        <v>288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0.75790000000000002</v>
      </c>
      <c r="D9" s="116">
        <v>4.178694158075591E-2</v>
      </c>
      <c r="E9" s="193">
        <v>0.74590000000000001</v>
      </c>
      <c r="F9" s="116">
        <f t="shared" ref="F9:L21" si="0">IFERROR(E9/C9-1,"-")</f>
        <v>-1.5833223380393169E-2</v>
      </c>
      <c r="G9" s="193">
        <v>0.29010000000000002</v>
      </c>
      <c r="H9" s="116">
        <f t="shared" si="0"/>
        <v>-0.61107387049202311</v>
      </c>
      <c r="I9" s="193">
        <v>0.7419</v>
      </c>
      <c r="J9" s="116">
        <f t="shared" si="0"/>
        <v>1.5573940020682522</v>
      </c>
      <c r="K9" s="193">
        <v>0.66569999999999996</v>
      </c>
      <c r="L9" s="116">
        <f t="shared" si="0"/>
        <v>-0.10270926000808744</v>
      </c>
      <c r="M9" s="193">
        <v>0.77329999999999999</v>
      </c>
      <c r="N9" s="116">
        <f t="shared" ref="N9:N14" si="1">IFERROR(M9/K9-1,"-")</f>
        <v>0.16163436983626256</v>
      </c>
      <c r="O9" s="116">
        <f>IFERROR(M9/C9-1,"-")</f>
        <v>2.0319303338171224E-2</v>
      </c>
    </row>
    <row r="10" spans="1:17" x14ac:dyDescent="0.25">
      <c r="A10" s="1" t="s">
        <v>72</v>
      </c>
      <c r="B10" s="114" t="s">
        <v>73</v>
      </c>
      <c r="C10" s="193">
        <v>0.78489999999999993</v>
      </c>
      <c r="D10" s="116">
        <v>-5.6156806156806294E-2</v>
      </c>
      <c r="E10" s="193">
        <v>0.76</v>
      </c>
      <c r="F10" s="116">
        <f t="shared" si="0"/>
        <v>-3.1723786469613824E-2</v>
      </c>
      <c r="G10" s="193">
        <v>0.26280000000000003</v>
      </c>
      <c r="H10" s="116">
        <f t="shared" si="0"/>
        <v>-0.65421052631578935</v>
      </c>
      <c r="I10" s="193">
        <v>0.86650000000000005</v>
      </c>
      <c r="J10" s="116">
        <f t="shared" si="0"/>
        <v>2.2971841704718416</v>
      </c>
      <c r="K10" s="193">
        <v>0.80540000000000012</v>
      </c>
      <c r="L10" s="116">
        <f t="shared" si="0"/>
        <v>-7.0513560300057621E-2</v>
      </c>
      <c r="M10" s="193">
        <v>0.81370000000000009</v>
      </c>
      <c r="N10" s="116">
        <f t="shared" si="1"/>
        <v>1.0305438291532187E-2</v>
      </c>
      <c r="O10" s="116">
        <f t="shared" ref="O10:O14" si="2">IFERROR(M10/C10-1,"-")</f>
        <v>3.669257230220424E-2</v>
      </c>
    </row>
    <row r="11" spans="1:17" x14ac:dyDescent="0.25">
      <c r="A11" s="1" t="s">
        <v>74</v>
      </c>
      <c r="B11" s="114" t="s">
        <v>75</v>
      </c>
      <c r="C11" s="193">
        <v>0.73870000000000002</v>
      </c>
      <c r="D11" s="116">
        <v>2.1291303746716617E-2</v>
      </c>
      <c r="E11" s="193">
        <v>0.32850000000000001</v>
      </c>
      <c r="F11" s="116">
        <f t="shared" si="0"/>
        <v>-0.55529985108975222</v>
      </c>
      <c r="G11" s="193">
        <v>0.42359999999999998</v>
      </c>
      <c r="H11" s="116">
        <f t="shared" si="0"/>
        <v>0.28949771689497705</v>
      </c>
      <c r="I11" s="193">
        <v>0.8458</v>
      </c>
      <c r="J11" s="116">
        <f t="shared" si="0"/>
        <v>0.99669499527856487</v>
      </c>
      <c r="K11" s="193">
        <v>0.73080000000000001</v>
      </c>
      <c r="L11" s="116">
        <f t="shared" si="0"/>
        <v>-0.13596594939702056</v>
      </c>
      <c r="M11" s="193">
        <v>0.82409999999999994</v>
      </c>
      <c r="N11" s="116">
        <f t="shared" si="1"/>
        <v>0.12766830870279144</v>
      </c>
      <c r="O11" s="116">
        <f t="shared" si="2"/>
        <v>0.11560850142141588</v>
      </c>
    </row>
    <row r="12" spans="1:17" x14ac:dyDescent="0.25">
      <c r="A12" s="1" t="s">
        <v>76</v>
      </c>
      <c r="B12" s="114" t="s">
        <v>77</v>
      </c>
      <c r="C12" s="193">
        <v>0.63</v>
      </c>
      <c r="D12" s="116">
        <v>-8.3902864621201112E-2</v>
      </c>
      <c r="E12" s="193">
        <v>0</v>
      </c>
      <c r="F12" s="116">
        <f t="shared" si="0"/>
        <v>-1</v>
      </c>
      <c r="G12" s="193">
        <v>0.58460000000000001</v>
      </c>
      <c r="H12" s="116" t="str">
        <f t="shared" si="0"/>
        <v>-</v>
      </c>
      <c r="I12" s="193">
        <v>0.80959999999999999</v>
      </c>
      <c r="J12" s="116">
        <f t="shared" si="0"/>
        <v>0.38487854943551136</v>
      </c>
      <c r="K12" s="193">
        <v>0.8508</v>
      </c>
      <c r="L12" s="116">
        <f t="shared" si="0"/>
        <v>5.0889328063241202E-2</v>
      </c>
      <c r="M12" s="193">
        <v>0.7854000000000001</v>
      </c>
      <c r="N12" s="116">
        <f t="shared" si="1"/>
        <v>-7.686882933709438E-2</v>
      </c>
      <c r="O12" s="116">
        <f t="shared" si="2"/>
        <v>0.24666666666666681</v>
      </c>
    </row>
    <row r="13" spans="1:17" x14ac:dyDescent="0.25">
      <c r="A13" s="1" t="s">
        <v>78</v>
      </c>
      <c r="B13" s="114" t="s">
        <v>79</v>
      </c>
      <c r="C13" s="193">
        <v>0.52710000000000001</v>
      </c>
      <c r="D13" s="116">
        <v>-0.14417924987822694</v>
      </c>
      <c r="E13" s="193">
        <v>0</v>
      </c>
      <c r="F13" s="116">
        <f t="shared" si="0"/>
        <v>-1</v>
      </c>
      <c r="G13" s="193">
        <v>0.70109999999999995</v>
      </c>
      <c r="H13" s="116" t="str">
        <f t="shared" si="0"/>
        <v>-</v>
      </c>
      <c r="I13" s="193">
        <v>0.81930000000000003</v>
      </c>
      <c r="J13" s="116">
        <f t="shared" si="0"/>
        <v>0.16859221223791199</v>
      </c>
      <c r="K13" s="193">
        <v>0.74939999999999996</v>
      </c>
      <c r="L13" s="116">
        <f t="shared" si="0"/>
        <v>-8.5316733797143995E-2</v>
      </c>
      <c r="M13" s="193">
        <v>0.79349999999999998</v>
      </c>
      <c r="N13" s="116">
        <f t="shared" si="1"/>
        <v>5.884707766212971E-2</v>
      </c>
      <c r="O13" s="116">
        <f t="shared" si="2"/>
        <v>0.50540694365395544</v>
      </c>
    </row>
    <row r="14" spans="1:17" x14ac:dyDescent="0.25">
      <c r="A14" s="1" t="s">
        <v>80</v>
      </c>
      <c r="B14" s="114" t="s">
        <v>81</v>
      </c>
      <c r="C14" s="193">
        <v>0.64910000000000001</v>
      </c>
      <c r="D14" s="116">
        <v>-6.2671480144404268E-2</v>
      </c>
      <c r="E14" s="193">
        <v>0</v>
      </c>
      <c r="F14" s="116">
        <f t="shared" si="0"/>
        <v>-1</v>
      </c>
      <c r="G14" s="193">
        <v>0.73840000000000006</v>
      </c>
      <c r="H14" s="116" t="str">
        <f t="shared" si="0"/>
        <v>-</v>
      </c>
      <c r="I14" s="193">
        <v>0.75730000000000008</v>
      </c>
      <c r="J14" s="116">
        <f t="shared" si="0"/>
        <v>2.5595882990249175E-2</v>
      </c>
      <c r="K14" s="193">
        <v>0.89209999999999989</v>
      </c>
      <c r="L14" s="116">
        <f t="shared" si="0"/>
        <v>0.17800079228839261</v>
      </c>
      <c r="M14" s="193">
        <v>0.86809999999999998</v>
      </c>
      <c r="N14" s="116">
        <f t="shared" si="1"/>
        <v>-2.6902813585920726E-2</v>
      </c>
      <c r="O14" s="116">
        <f t="shared" si="2"/>
        <v>0.33739023262979506</v>
      </c>
    </row>
    <row r="15" spans="1:17" x14ac:dyDescent="0.25">
      <c r="A15" s="1" t="s">
        <v>82</v>
      </c>
      <c r="B15" s="114" t="s">
        <v>83</v>
      </c>
      <c r="C15" s="193">
        <v>0.72930000000000006</v>
      </c>
      <c r="D15" s="116">
        <v>-6.4999999999999947E-2</v>
      </c>
      <c r="E15" s="193">
        <v>0</v>
      </c>
      <c r="F15" s="116">
        <f t="shared" si="0"/>
        <v>-1</v>
      </c>
      <c r="G15" s="193">
        <v>0.76500000000000001</v>
      </c>
      <c r="H15" s="116" t="str">
        <f t="shared" si="0"/>
        <v>-</v>
      </c>
      <c r="I15" s="193">
        <v>0.69299999999999995</v>
      </c>
      <c r="J15" s="116">
        <f t="shared" si="0"/>
        <v>-9.4117647058823639E-2</v>
      </c>
      <c r="K15" s="193">
        <v>0.84819999999999995</v>
      </c>
      <c r="L15" s="116">
        <f t="shared" si="0"/>
        <v>0.22395382395382391</v>
      </c>
      <c r="M15" s="193">
        <v>0.93140000000000001</v>
      </c>
      <c r="N15" s="116">
        <f>IFERROR(M15/K15-1,"-")</f>
        <v>9.8090073095967956E-2</v>
      </c>
      <c r="O15" s="116">
        <f>IFERROR(M15/C15-1,"-")</f>
        <v>0.27711504182092406</v>
      </c>
    </row>
    <row r="16" spans="1:17" x14ac:dyDescent="0.25">
      <c r="A16" s="1" t="s">
        <v>84</v>
      </c>
      <c r="B16" s="114" t="s">
        <v>85</v>
      </c>
      <c r="C16" s="193">
        <v>0.83109999999999995</v>
      </c>
      <c r="D16" s="116">
        <v>9.4560779665481265E-2</v>
      </c>
      <c r="E16" s="193">
        <v>0.70719999999999994</v>
      </c>
      <c r="F16" s="116">
        <f t="shared" si="0"/>
        <v>-0.14907953314883893</v>
      </c>
      <c r="G16" s="193">
        <v>0.86809999999999998</v>
      </c>
      <c r="H16" s="116">
        <f t="shared" si="0"/>
        <v>0.22751696832579205</v>
      </c>
      <c r="I16" s="193">
        <v>0.92120000000000002</v>
      </c>
      <c r="J16" s="116">
        <f t="shared" si="0"/>
        <v>6.1168068194908498E-2</v>
      </c>
      <c r="K16" s="193">
        <v>0.91409999999999991</v>
      </c>
      <c r="L16" s="116">
        <f t="shared" si="0"/>
        <v>-7.7073382544508018E-3</v>
      </c>
      <c r="M16" s="193">
        <v>1.0104</v>
      </c>
      <c r="N16" s="116">
        <f>IFERROR(M16/K16-1,"-")</f>
        <v>0.10534952412208742</v>
      </c>
      <c r="O16" s="116">
        <f>IFERROR(M16/C16-1,"-")</f>
        <v>0.21573817831789199</v>
      </c>
    </row>
    <row r="17" spans="1:30" x14ac:dyDescent="0.25">
      <c r="A17" s="1" t="s">
        <v>86</v>
      </c>
      <c r="B17" s="114" t="s">
        <v>87</v>
      </c>
      <c r="C17" s="193">
        <v>0.71939999999999993</v>
      </c>
      <c r="D17" s="116">
        <v>4.4680256911475702E-3</v>
      </c>
      <c r="E17" s="193">
        <v>0.81629999999999991</v>
      </c>
      <c r="F17" s="116">
        <f t="shared" si="0"/>
        <v>0.13469557964970802</v>
      </c>
      <c r="G17" s="193">
        <v>0.85939999999999994</v>
      </c>
      <c r="H17" s="116">
        <f t="shared" si="0"/>
        <v>5.2799215974519198E-2</v>
      </c>
      <c r="I17" s="193">
        <v>0.74739999999999995</v>
      </c>
      <c r="J17" s="116">
        <f t="shared" si="0"/>
        <v>-0.13032348149872008</v>
      </c>
      <c r="K17" s="193">
        <v>0.87129999999999996</v>
      </c>
      <c r="L17" s="116">
        <f t="shared" si="0"/>
        <v>0.16577468557666575</v>
      </c>
      <c r="M17" s="193">
        <v>0.86329999999999996</v>
      </c>
      <c r="N17" s="116">
        <f t="shared" ref="N17:N20" si="3">IFERROR(M17/K17-1,"-")</f>
        <v>-9.1816825433260751E-3</v>
      </c>
      <c r="O17" s="116">
        <f t="shared" ref="O17:O20" si="4">IFERROR(M17/C17-1,"-")</f>
        <v>0.20002780094523209</v>
      </c>
    </row>
    <row r="18" spans="1:30" x14ac:dyDescent="0.25">
      <c r="A18" s="1" t="s">
        <v>88</v>
      </c>
      <c r="B18" s="114" t="s">
        <v>89</v>
      </c>
      <c r="C18" s="193">
        <v>0.6633</v>
      </c>
      <c r="D18" s="116">
        <v>-9.5952023988006063E-2</v>
      </c>
      <c r="E18" s="193">
        <v>0.32350000000000001</v>
      </c>
      <c r="F18" s="116">
        <f t="shared" si="0"/>
        <v>-0.51228704960048244</v>
      </c>
      <c r="G18" s="193">
        <v>0.81379999999999997</v>
      </c>
      <c r="H18" s="116">
        <f t="shared" si="0"/>
        <v>1.5156105100463675</v>
      </c>
      <c r="I18" s="193">
        <v>0.89290000000000003</v>
      </c>
      <c r="J18" s="116">
        <f t="shared" si="0"/>
        <v>9.7198328827721836E-2</v>
      </c>
      <c r="K18" s="193">
        <v>0.99150000000000005</v>
      </c>
      <c r="L18" s="116">
        <f t="shared" si="0"/>
        <v>0.1104266995184231</v>
      </c>
      <c r="M18" s="193">
        <v>0.8478</v>
      </c>
      <c r="N18" s="116">
        <f t="shared" si="3"/>
        <v>-0.14493192133131627</v>
      </c>
      <c r="O18" s="116">
        <f t="shared" si="4"/>
        <v>0.27815468113975572</v>
      </c>
      <c r="AC18" s="194"/>
    </row>
    <row r="19" spans="1:30" x14ac:dyDescent="0.25">
      <c r="A19" s="1" t="s">
        <v>90</v>
      </c>
      <c r="B19" s="114" t="s">
        <v>91</v>
      </c>
      <c r="C19" s="193">
        <v>0.69469999999999998</v>
      </c>
      <c r="D19" s="116">
        <v>-9.8962386511024514E-2</v>
      </c>
      <c r="E19" s="193">
        <v>0.36009999999999998</v>
      </c>
      <c r="F19" s="116">
        <f t="shared" si="0"/>
        <v>-0.48164675399453005</v>
      </c>
      <c r="G19" s="193">
        <v>0.73260000000000003</v>
      </c>
      <c r="H19" s="116">
        <f t="shared" si="0"/>
        <v>1.0344348792002225</v>
      </c>
      <c r="I19" s="193">
        <v>0.79159999999999997</v>
      </c>
      <c r="J19" s="116">
        <f t="shared" si="0"/>
        <v>8.0535080535080406E-2</v>
      </c>
      <c r="K19" s="193">
        <v>0.81189999999999996</v>
      </c>
      <c r="L19" s="116">
        <f t="shared" si="0"/>
        <v>2.5644264780191994E-2</v>
      </c>
      <c r="M19" s="193" t="s">
        <v>238</v>
      </c>
      <c r="N19" s="116" t="str">
        <f t="shared" si="3"/>
        <v>-</v>
      </c>
      <c r="O19" s="116" t="str">
        <f t="shared" si="4"/>
        <v>-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0.69530000000000003</v>
      </c>
      <c r="D20" s="116">
        <v>1.151907847372291E-3</v>
      </c>
      <c r="E20" s="193">
        <v>0.65659999999999996</v>
      </c>
      <c r="F20" s="116">
        <f t="shared" si="0"/>
        <v>-5.5659427585215138E-2</v>
      </c>
      <c r="G20" s="193">
        <v>0.74909999999999999</v>
      </c>
      <c r="H20" s="116">
        <f t="shared" si="0"/>
        <v>0.14087724642095645</v>
      </c>
      <c r="I20" s="193">
        <v>0.73380000000000001</v>
      </c>
      <c r="J20" s="116">
        <f t="shared" si="0"/>
        <v>-2.0424509411293479E-2</v>
      </c>
      <c r="K20" s="193">
        <v>0.80489999999999995</v>
      </c>
      <c r="L20" s="116">
        <f t="shared" si="0"/>
        <v>9.6892886345053109E-2</v>
      </c>
      <c r="M20" s="193" t="s">
        <v>238</v>
      </c>
      <c r="N20" s="116" t="str">
        <f t="shared" si="3"/>
        <v>-</v>
      </c>
      <c r="O20" s="116" t="str">
        <f t="shared" si="4"/>
        <v>-</v>
      </c>
      <c r="P20" s="122"/>
    </row>
    <row r="21" spans="1:30" ht="15.75" x14ac:dyDescent="0.25">
      <c r="A21" s="1" t="s">
        <v>0</v>
      </c>
      <c r="B21" s="117" t="s">
        <v>30</v>
      </c>
      <c r="C21" s="195">
        <v>0.70135878861553691</v>
      </c>
      <c r="D21" s="119">
        <v>-3.5314470078520843E-2</v>
      </c>
      <c r="E21" s="195">
        <v>0.60407891607923314</v>
      </c>
      <c r="F21" s="119">
        <f t="shared" si="0"/>
        <v>-0.13870200832348811</v>
      </c>
      <c r="G21" s="195">
        <v>0.70336128458075009</v>
      </c>
      <c r="H21" s="119">
        <f t="shared" si="0"/>
        <v>0.16435330858078601</v>
      </c>
      <c r="I21" s="195">
        <v>0.8015089072176752</v>
      </c>
      <c r="J21" s="119">
        <f t="shared" si="0"/>
        <v>0.13954083738832401</v>
      </c>
      <c r="K21" s="195">
        <v>0.82779844332469787</v>
      </c>
      <c r="L21" s="119">
        <f t="shared" si="0"/>
        <v>3.2800054834428494E-2</v>
      </c>
      <c r="M21" s="195" t="s">
        <v>238</v>
      </c>
      <c r="N21" s="119" t="s">
        <v>238</v>
      </c>
      <c r="O21" s="119" t="s">
        <v>238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155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156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286</v>
      </c>
      <c r="F29" s="296"/>
      <c r="G29" s="297" t="s">
        <v>287</v>
      </c>
      <c r="H29" s="296"/>
      <c r="I29" s="297" t="s">
        <v>288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0.86769999999999992</v>
      </c>
      <c r="D31" s="116"/>
      <c r="E31" s="193">
        <v>0.78949999999999998</v>
      </c>
      <c r="F31" s="116">
        <f t="shared" ref="F31:J43" si="5">IFERROR(E31/C31-1,"-")</f>
        <v>-9.0123314509623076E-2</v>
      </c>
      <c r="G31" s="193">
        <v>0.29600000000000004</v>
      </c>
      <c r="H31" s="116">
        <f t="shared" si="5"/>
        <v>-0.62507916402786567</v>
      </c>
      <c r="I31" s="193">
        <v>0.80040000000000011</v>
      </c>
      <c r="J31" s="116">
        <f t="shared" si="5"/>
        <v>1.7040540540540539</v>
      </c>
      <c r="K31" s="193">
        <v>0.66769999999999996</v>
      </c>
      <c r="L31" s="116">
        <f t="shared" ref="L31:L43" si="6">IFERROR(K31/I31-1,"-")</f>
        <v>-0.16579210394802613</v>
      </c>
      <c r="M31" s="193">
        <v>0.77610000000000001</v>
      </c>
      <c r="N31" s="116">
        <f t="shared" ref="N31:N39" si="7">IFERROR(M31/K31-1,"-")</f>
        <v>0.16234836004193509</v>
      </c>
      <c r="O31" s="116">
        <f>IFERROR(M31/C31-1,"-")</f>
        <v>-0.10556644001382953</v>
      </c>
    </row>
    <row r="32" spans="1:30" x14ac:dyDescent="0.25">
      <c r="B32" s="114" t="s">
        <v>73</v>
      </c>
      <c r="C32" s="193">
        <v>0.89700000000000002</v>
      </c>
      <c r="D32" s="116"/>
      <c r="E32" s="193">
        <v>0.82389999999999997</v>
      </c>
      <c r="F32" s="116">
        <f t="shared" si="5"/>
        <v>-8.1493868450390194E-2</v>
      </c>
      <c r="G32" s="193">
        <v>0</v>
      </c>
      <c r="H32" s="116">
        <f t="shared" si="5"/>
        <v>-1</v>
      </c>
      <c r="I32" s="193">
        <v>0.94040000000000001</v>
      </c>
      <c r="J32" s="116" t="str">
        <f t="shared" si="5"/>
        <v>-</v>
      </c>
      <c r="K32" s="193">
        <v>0.8387</v>
      </c>
      <c r="L32" s="116">
        <f t="shared" si="6"/>
        <v>-0.10814547001276054</v>
      </c>
      <c r="M32" s="193">
        <v>0.8488</v>
      </c>
      <c r="N32" s="116">
        <f t="shared" si="7"/>
        <v>1.204244664361509E-2</v>
      </c>
      <c r="O32" s="116">
        <f t="shared" ref="O32:O39" si="8">IFERROR(M32/C32-1,"-")</f>
        <v>-5.3734671125975519E-2</v>
      </c>
    </row>
    <row r="33" spans="2:17" x14ac:dyDescent="0.25">
      <c r="B33" s="114" t="s">
        <v>75</v>
      </c>
      <c r="C33" s="193">
        <v>0.97010000000000007</v>
      </c>
      <c r="D33" s="116"/>
      <c r="E33" s="193">
        <v>0.34029999999999999</v>
      </c>
      <c r="F33" s="116">
        <f t="shared" si="5"/>
        <v>-0.64921142150293787</v>
      </c>
      <c r="G33" s="193">
        <v>0.43320000000000003</v>
      </c>
      <c r="H33" s="116">
        <f t="shared" si="5"/>
        <v>0.27299441669115487</v>
      </c>
      <c r="I33" s="193">
        <v>0.92749999999999999</v>
      </c>
      <c r="J33" s="116">
        <f t="shared" si="5"/>
        <v>1.1410433979686054</v>
      </c>
      <c r="K33" s="193">
        <v>0.75569999999999993</v>
      </c>
      <c r="L33" s="116">
        <f t="shared" si="6"/>
        <v>-0.18522911051212942</v>
      </c>
      <c r="M33" s="193">
        <v>0.83979999999999999</v>
      </c>
      <c r="N33" s="116">
        <f t="shared" si="7"/>
        <v>0.11128754796877072</v>
      </c>
      <c r="O33" s="116">
        <f t="shared" si="8"/>
        <v>-0.13431604989176382</v>
      </c>
    </row>
    <row r="34" spans="2:17" x14ac:dyDescent="0.25">
      <c r="B34" s="114" t="s">
        <v>77</v>
      </c>
      <c r="C34" s="193">
        <v>0.84</v>
      </c>
      <c r="D34" s="116"/>
      <c r="E34" s="193">
        <v>0</v>
      </c>
      <c r="F34" s="116">
        <f t="shared" si="5"/>
        <v>-1</v>
      </c>
      <c r="G34" s="193">
        <v>0.59740000000000004</v>
      </c>
      <c r="H34" s="116" t="str">
        <f t="shared" si="5"/>
        <v>-</v>
      </c>
      <c r="I34" s="193">
        <v>0.8701000000000001</v>
      </c>
      <c r="J34" s="116">
        <f t="shared" si="5"/>
        <v>0.45647807164378973</v>
      </c>
      <c r="K34" s="193">
        <v>0.89739999999999998</v>
      </c>
      <c r="L34" s="116">
        <f t="shared" si="6"/>
        <v>3.137570394207545E-2</v>
      </c>
      <c r="M34" s="193">
        <v>0.77200000000000002</v>
      </c>
      <c r="N34" s="116">
        <f t="shared" si="7"/>
        <v>-0.13973701805215066</v>
      </c>
      <c r="O34" s="116">
        <f t="shared" si="8"/>
        <v>-8.0952380952380887E-2</v>
      </c>
    </row>
    <row r="35" spans="2:17" x14ac:dyDescent="0.25">
      <c r="B35" s="114" t="s">
        <v>79</v>
      </c>
      <c r="C35" s="193">
        <v>0.65040000000000009</v>
      </c>
      <c r="D35" s="116"/>
      <c r="E35" s="193">
        <v>0</v>
      </c>
      <c r="F35" s="116">
        <f t="shared" si="5"/>
        <v>-1</v>
      </c>
      <c r="G35" s="193">
        <v>0.71640000000000004</v>
      </c>
      <c r="H35" s="116" t="str">
        <f t="shared" si="5"/>
        <v>-</v>
      </c>
      <c r="I35" s="193">
        <v>0.91069999999999995</v>
      </c>
      <c r="J35" s="116">
        <f t="shared" si="5"/>
        <v>0.27121719709659398</v>
      </c>
      <c r="K35" s="193">
        <v>0.78780000000000006</v>
      </c>
      <c r="L35" s="116">
        <f t="shared" si="6"/>
        <v>-0.13495113648841539</v>
      </c>
      <c r="M35" s="193">
        <v>0.80449999999999999</v>
      </c>
      <c r="N35" s="116">
        <f t="shared" si="7"/>
        <v>2.1198273673521006E-2</v>
      </c>
      <c r="O35" s="116">
        <f t="shared" si="8"/>
        <v>0.23693111931119293</v>
      </c>
    </row>
    <row r="36" spans="2:17" x14ac:dyDescent="0.25">
      <c r="B36" s="114" t="s">
        <v>81</v>
      </c>
      <c r="C36" s="193">
        <v>0.84530000000000005</v>
      </c>
      <c r="D36" s="116"/>
      <c r="E36" s="193">
        <v>0</v>
      </c>
      <c r="F36" s="116">
        <f t="shared" si="5"/>
        <v>-1</v>
      </c>
      <c r="G36" s="193">
        <v>0.8</v>
      </c>
      <c r="H36" s="116" t="str">
        <f t="shared" si="5"/>
        <v>-</v>
      </c>
      <c r="I36" s="193">
        <v>0.83409999999999995</v>
      </c>
      <c r="J36" s="116">
        <f t="shared" si="5"/>
        <v>4.2624999999999913E-2</v>
      </c>
      <c r="K36" s="193">
        <v>0.94840000000000002</v>
      </c>
      <c r="L36" s="116">
        <f t="shared" si="6"/>
        <v>0.13703392878551734</v>
      </c>
      <c r="M36" s="193">
        <v>0.90610000000000002</v>
      </c>
      <c r="N36" s="116">
        <f t="shared" si="7"/>
        <v>-4.460143399409533E-2</v>
      </c>
      <c r="O36" s="116">
        <f t="shared" si="8"/>
        <v>7.1927126463977142E-2</v>
      </c>
    </row>
    <row r="37" spans="2:17" x14ac:dyDescent="0.25">
      <c r="B37" s="114" t="s">
        <v>83</v>
      </c>
      <c r="C37" s="193">
        <v>0.99540000000000006</v>
      </c>
      <c r="D37" s="116"/>
      <c r="E37" s="193">
        <v>0</v>
      </c>
      <c r="F37" s="116">
        <f t="shared" si="5"/>
        <v>-1</v>
      </c>
      <c r="G37" s="193">
        <v>0.79249999999999998</v>
      </c>
      <c r="H37" s="116" t="str">
        <f t="shared" si="5"/>
        <v>-</v>
      </c>
      <c r="I37" s="193">
        <v>0.71450000000000002</v>
      </c>
      <c r="J37" s="116">
        <f t="shared" si="5"/>
        <v>-9.8422712933753931E-2</v>
      </c>
      <c r="K37" s="193">
        <v>0.85980000000000001</v>
      </c>
      <c r="L37" s="116">
        <f t="shared" si="6"/>
        <v>0.20335899230230936</v>
      </c>
      <c r="M37" s="193">
        <v>0.93030000000000002</v>
      </c>
      <c r="N37" s="116">
        <f t="shared" si="7"/>
        <v>8.1995812979762661E-2</v>
      </c>
      <c r="O37" s="116">
        <f t="shared" si="8"/>
        <v>-6.540084388185663E-2</v>
      </c>
    </row>
    <row r="38" spans="2:17" x14ac:dyDescent="0.25">
      <c r="B38" s="114" t="s">
        <v>85</v>
      </c>
      <c r="C38" s="193">
        <v>1.0504</v>
      </c>
      <c r="D38" s="116"/>
      <c r="E38" s="193">
        <v>0.79610000000000003</v>
      </c>
      <c r="F38" s="116">
        <f t="shared" si="5"/>
        <v>-0.24209824828636706</v>
      </c>
      <c r="G38" s="193">
        <v>0.93</v>
      </c>
      <c r="H38" s="116">
        <f t="shared" si="5"/>
        <v>0.16819495038311771</v>
      </c>
      <c r="I38" s="193">
        <v>0.9556</v>
      </c>
      <c r="J38" s="116">
        <f t="shared" si="5"/>
        <v>2.7526881720430163E-2</v>
      </c>
      <c r="K38" s="193">
        <v>0.92110000000000003</v>
      </c>
      <c r="L38" s="116">
        <f t="shared" si="6"/>
        <v>-3.6102971954792729E-2</v>
      </c>
      <c r="M38" s="193">
        <v>1.0162</v>
      </c>
      <c r="N38" s="116">
        <f t="shared" si="7"/>
        <v>0.10324611877103451</v>
      </c>
      <c r="O38" s="116">
        <f t="shared" si="8"/>
        <v>-3.2559025133282571E-2</v>
      </c>
    </row>
    <row r="39" spans="2:17" x14ac:dyDescent="0.25">
      <c r="B39" s="114" t="s">
        <v>87</v>
      </c>
      <c r="C39" s="193">
        <v>0.88090000000000002</v>
      </c>
      <c r="D39" s="116"/>
      <c r="E39" s="193">
        <v>0.83379999999999999</v>
      </c>
      <c r="F39" s="116">
        <f t="shared" si="5"/>
        <v>-5.3468044045862251E-2</v>
      </c>
      <c r="G39" s="193">
        <v>0.93120000000000003</v>
      </c>
      <c r="H39" s="116">
        <f t="shared" si="5"/>
        <v>0.11681458383305365</v>
      </c>
      <c r="I39" s="193">
        <v>0.78689999999999993</v>
      </c>
      <c r="J39" s="116">
        <f t="shared" si="5"/>
        <v>-0.15496134020618568</v>
      </c>
      <c r="K39" s="193">
        <v>0.90790000000000004</v>
      </c>
      <c r="L39" s="116">
        <f t="shared" si="6"/>
        <v>0.15376795018426748</v>
      </c>
      <c r="M39" s="193">
        <v>0.88029999999999997</v>
      </c>
      <c r="N39" s="116">
        <f t="shared" si="7"/>
        <v>-3.0399823769137635E-2</v>
      </c>
      <c r="O39" s="116">
        <f t="shared" si="8"/>
        <v>-6.8112158020217084E-4</v>
      </c>
    </row>
    <row r="40" spans="2:17" x14ac:dyDescent="0.25">
      <c r="B40" s="114" t="s">
        <v>89</v>
      </c>
      <c r="C40" s="193">
        <v>0.83660000000000001</v>
      </c>
      <c r="D40" s="116"/>
      <c r="E40" s="193">
        <v>0.3306</v>
      </c>
      <c r="F40" s="116">
        <f t="shared" si="5"/>
        <v>-0.60482907004542197</v>
      </c>
      <c r="G40" s="193">
        <v>0.89700000000000002</v>
      </c>
      <c r="H40" s="116">
        <f t="shared" si="5"/>
        <v>1.7132486388384756</v>
      </c>
      <c r="I40" s="193">
        <v>0.94959999999999989</v>
      </c>
      <c r="J40" s="116">
        <f t="shared" si="5"/>
        <v>5.8639910813823803E-2</v>
      </c>
      <c r="K40" s="193">
        <v>1.0544</v>
      </c>
      <c r="L40" s="116">
        <f t="shared" si="6"/>
        <v>0.11036225779275499</v>
      </c>
      <c r="M40" s="193">
        <v>0.83840000000000003</v>
      </c>
      <c r="N40" s="116">
        <f>IFERROR(M40/K40-1,"-")</f>
        <v>-0.20485584218512898</v>
      </c>
      <c r="O40" s="116">
        <f>IFERROR(M40/C40-1,"-")</f>
        <v>2.151565861821636E-3</v>
      </c>
    </row>
    <row r="41" spans="2:17" x14ac:dyDescent="0.25">
      <c r="B41" s="114" t="s">
        <v>91</v>
      </c>
      <c r="C41" s="193">
        <v>0.82810000000000006</v>
      </c>
      <c r="D41" s="116"/>
      <c r="E41" s="193">
        <v>0.36659999999999998</v>
      </c>
      <c r="F41" s="116">
        <f t="shared" si="5"/>
        <v>-0.55729984301412872</v>
      </c>
      <c r="G41" s="193">
        <v>0.79159999999999997</v>
      </c>
      <c r="H41" s="116">
        <f t="shared" si="5"/>
        <v>1.159301691216585</v>
      </c>
      <c r="I41" s="193">
        <v>0.82230000000000003</v>
      </c>
      <c r="J41" s="116">
        <f t="shared" si="5"/>
        <v>3.8782213239009655E-2</v>
      </c>
      <c r="K41" s="193">
        <v>0.84939999999999993</v>
      </c>
      <c r="L41" s="116">
        <f t="shared" si="6"/>
        <v>3.2956341967651515E-2</v>
      </c>
      <c r="M41" s="193" t="s">
        <v>238</v>
      </c>
      <c r="N41" s="116" t="str">
        <f>IFERROR(M41/K41-1,"-")</f>
        <v>-</v>
      </c>
      <c r="O41" s="116" t="str">
        <f>IFERROR(M41/C41-1,"-")</f>
        <v>-</v>
      </c>
    </row>
    <row r="42" spans="2:17" x14ac:dyDescent="0.25">
      <c r="B42" s="114" t="s">
        <v>93</v>
      </c>
      <c r="C42" s="193">
        <v>0.7792</v>
      </c>
      <c r="D42" s="116"/>
      <c r="E42" s="193">
        <v>0.66909999999999992</v>
      </c>
      <c r="F42" s="116">
        <f t="shared" si="5"/>
        <v>-0.14129876796714591</v>
      </c>
      <c r="G42" s="193">
        <v>0.81269999999999998</v>
      </c>
      <c r="H42" s="116">
        <f t="shared" si="5"/>
        <v>0.21461664923030943</v>
      </c>
      <c r="I42" s="193">
        <v>0.74650000000000005</v>
      </c>
      <c r="J42" s="116">
        <f t="shared" si="5"/>
        <v>-8.1456872154546445E-2</v>
      </c>
      <c r="K42" s="193">
        <v>0.81110000000000004</v>
      </c>
      <c r="L42" s="116">
        <f t="shared" si="6"/>
        <v>8.6537173476222362E-2</v>
      </c>
      <c r="M42" s="193" t="s">
        <v>238</v>
      </c>
      <c r="N42" s="116" t="str">
        <f>IFERROR(M42/K42-1,"-")</f>
        <v>-</v>
      </c>
      <c r="O42" s="116" t="str">
        <f>IFERROR(M42/C42-1,"-")</f>
        <v>-</v>
      </c>
    </row>
    <row r="43" spans="2:17" ht="15.75" x14ac:dyDescent="0.25">
      <c r="B43" s="117" t="s">
        <v>30</v>
      </c>
      <c r="C43" s="195">
        <v>0.86997825061978129</v>
      </c>
      <c r="D43" s="119"/>
      <c r="E43" s="198">
        <v>0.63275535008939532</v>
      </c>
      <c r="F43" s="119">
        <f t="shared" si="5"/>
        <v>-0.27267681733581961</v>
      </c>
      <c r="G43" s="198">
        <v>0.76920022397565713</v>
      </c>
      <c r="H43" s="119">
        <f t="shared" si="5"/>
        <v>0.21563606513478706</v>
      </c>
      <c r="I43" s="195">
        <v>0.85289463645208108</v>
      </c>
      <c r="J43" s="119">
        <f t="shared" si="5"/>
        <v>0.10880705682045222</v>
      </c>
      <c r="K43" s="195">
        <v>0.85798212005108554</v>
      </c>
      <c r="L43" s="119">
        <f t="shared" si="6"/>
        <v>5.9649614167673892E-3</v>
      </c>
      <c r="M43" s="195" t="s">
        <v>238</v>
      </c>
      <c r="N43" s="119" t="s">
        <v>238</v>
      </c>
      <c r="O43" s="119" t="s">
        <v>238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157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158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286</v>
      </c>
      <c r="F51" s="296"/>
      <c r="G51" s="297" t="s">
        <v>287</v>
      </c>
      <c r="H51" s="296"/>
      <c r="I51" s="297" t="s">
        <v>288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0.86769999999999992</v>
      </c>
      <c r="D53" s="116"/>
      <c r="E53" s="193">
        <v>0</v>
      </c>
      <c r="F53" s="116">
        <f t="shared" ref="F53:J65" si="9">IFERROR(E53/C53-1,"-")</f>
        <v>-1</v>
      </c>
      <c r="G53" s="193">
        <v>0</v>
      </c>
      <c r="H53" s="116" t="str">
        <f t="shared" si="9"/>
        <v>-</v>
      </c>
      <c r="I53" s="193">
        <v>0</v>
      </c>
      <c r="J53" s="116" t="str">
        <f t="shared" si="9"/>
        <v>-</v>
      </c>
      <c r="K53" s="193">
        <v>0</v>
      </c>
      <c r="L53" s="116" t="str">
        <f t="shared" ref="L53:L65" si="10">IFERROR(K53/I53-1,"-")</f>
        <v>-</v>
      </c>
      <c r="M53" s="193">
        <v>0</v>
      </c>
      <c r="N53" s="116" t="str">
        <f t="shared" ref="N53:N61" si="11">IFERROR(M53/K53-1,"-")</f>
        <v>-</v>
      </c>
      <c r="O53" s="116">
        <f>IFERROR(M53/C53-1,"-")</f>
        <v>-1</v>
      </c>
    </row>
    <row r="54" spans="2:17" x14ac:dyDescent="0.25">
      <c r="B54" s="114" t="s">
        <v>73</v>
      </c>
      <c r="C54" s="193">
        <v>0.89700000000000002</v>
      </c>
      <c r="D54" s="116"/>
      <c r="E54" s="193">
        <v>0</v>
      </c>
      <c r="F54" s="116">
        <f t="shared" si="9"/>
        <v>-1</v>
      </c>
      <c r="G54" s="193">
        <v>0</v>
      </c>
      <c r="H54" s="116" t="str">
        <f t="shared" si="9"/>
        <v>-</v>
      </c>
      <c r="I54" s="193">
        <v>0</v>
      </c>
      <c r="J54" s="116" t="str">
        <f t="shared" si="9"/>
        <v>-</v>
      </c>
      <c r="K54" s="193">
        <v>0</v>
      </c>
      <c r="L54" s="116" t="str">
        <f t="shared" si="10"/>
        <v>-</v>
      </c>
      <c r="M54" s="193">
        <v>0</v>
      </c>
      <c r="N54" s="116" t="str">
        <f t="shared" si="11"/>
        <v>-</v>
      </c>
      <c r="O54" s="116">
        <f t="shared" ref="O54:O61" si="12">IFERROR(M54/C54-1,"-")</f>
        <v>-1</v>
      </c>
    </row>
    <row r="55" spans="2:17" x14ac:dyDescent="0.25">
      <c r="B55" s="114" t="s">
        <v>75</v>
      </c>
      <c r="C55" s="193">
        <v>0.97010000000000007</v>
      </c>
      <c r="D55" s="116"/>
      <c r="E55" s="193">
        <v>0</v>
      </c>
      <c r="F55" s="116">
        <f t="shared" si="9"/>
        <v>-1</v>
      </c>
      <c r="G55" s="193">
        <v>0</v>
      </c>
      <c r="H55" s="116" t="str">
        <f t="shared" si="9"/>
        <v>-</v>
      </c>
      <c r="I55" s="193">
        <v>0</v>
      </c>
      <c r="J55" s="116" t="str">
        <f t="shared" si="9"/>
        <v>-</v>
      </c>
      <c r="K55" s="193">
        <v>0</v>
      </c>
      <c r="L55" s="116" t="str">
        <f t="shared" si="10"/>
        <v>-</v>
      </c>
      <c r="M55" s="193">
        <v>0</v>
      </c>
      <c r="N55" s="116" t="str">
        <f t="shared" si="11"/>
        <v>-</v>
      </c>
      <c r="O55" s="116">
        <f t="shared" si="12"/>
        <v>-1</v>
      </c>
    </row>
    <row r="56" spans="2:17" x14ac:dyDescent="0.25">
      <c r="B56" s="114" t="s">
        <v>77</v>
      </c>
      <c r="C56" s="193">
        <v>0.84</v>
      </c>
      <c r="D56" s="116"/>
      <c r="E56" s="193">
        <v>0</v>
      </c>
      <c r="F56" s="116">
        <f t="shared" si="9"/>
        <v>-1</v>
      </c>
      <c r="G56" s="193">
        <v>0</v>
      </c>
      <c r="H56" s="116" t="str">
        <f t="shared" si="9"/>
        <v>-</v>
      </c>
      <c r="I56" s="193">
        <v>0</v>
      </c>
      <c r="J56" s="116" t="str">
        <f t="shared" si="9"/>
        <v>-</v>
      </c>
      <c r="K56" s="193">
        <v>0</v>
      </c>
      <c r="L56" s="116" t="str">
        <f t="shared" si="10"/>
        <v>-</v>
      </c>
      <c r="M56" s="193">
        <v>0</v>
      </c>
      <c r="N56" s="116" t="str">
        <f t="shared" si="11"/>
        <v>-</v>
      </c>
      <c r="O56" s="116">
        <f t="shared" si="12"/>
        <v>-1</v>
      </c>
    </row>
    <row r="57" spans="2:17" x14ac:dyDescent="0.25">
      <c r="B57" s="114" t="s">
        <v>79</v>
      </c>
      <c r="C57" s="193">
        <v>0.65040000000000009</v>
      </c>
      <c r="D57" s="116"/>
      <c r="E57" s="193">
        <v>0</v>
      </c>
      <c r="F57" s="116">
        <f t="shared" si="9"/>
        <v>-1</v>
      </c>
      <c r="G57" s="193">
        <v>0</v>
      </c>
      <c r="H57" s="116" t="str">
        <f t="shared" si="9"/>
        <v>-</v>
      </c>
      <c r="I57" s="193">
        <v>0</v>
      </c>
      <c r="J57" s="116" t="str">
        <f t="shared" si="9"/>
        <v>-</v>
      </c>
      <c r="K57" s="193">
        <v>0</v>
      </c>
      <c r="L57" s="116" t="str">
        <f t="shared" si="10"/>
        <v>-</v>
      </c>
      <c r="M57" s="193">
        <v>0</v>
      </c>
      <c r="N57" s="116" t="str">
        <f t="shared" si="11"/>
        <v>-</v>
      </c>
      <c r="O57" s="116">
        <f t="shared" si="12"/>
        <v>-1</v>
      </c>
    </row>
    <row r="58" spans="2:17" x14ac:dyDescent="0.25">
      <c r="B58" s="114" t="s">
        <v>81</v>
      </c>
      <c r="C58" s="193">
        <v>0.84530000000000005</v>
      </c>
      <c r="D58" s="116"/>
      <c r="E58" s="193">
        <v>0</v>
      </c>
      <c r="F58" s="116">
        <f t="shared" si="9"/>
        <v>-1</v>
      </c>
      <c r="G58" s="193">
        <v>0</v>
      </c>
      <c r="H58" s="116" t="str">
        <f t="shared" si="9"/>
        <v>-</v>
      </c>
      <c r="I58" s="193">
        <v>0</v>
      </c>
      <c r="J58" s="116" t="str">
        <f t="shared" si="9"/>
        <v>-</v>
      </c>
      <c r="K58" s="193">
        <v>0</v>
      </c>
      <c r="L58" s="116" t="str">
        <f t="shared" si="10"/>
        <v>-</v>
      </c>
      <c r="M58" s="193">
        <v>0</v>
      </c>
      <c r="N58" s="116" t="str">
        <f t="shared" si="11"/>
        <v>-</v>
      </c>
      <c r="O58" s="116">
        <f t="shared" si="12"/>
        <v>-1</v>
      </c>
    </row>
    <row r="59" spans="2:17" x14ac:dyDescent="0.25">
      <c r="B59" s="114" t="s">
        <v>83</v>
      </c>
      <c r="C59" s="193">
        <v>0.99540000000000006</v>
      </c>
      <c r="D59" s="116"/>
      <c r="E59" s="193">
        <v>0</v>
      </c>
      <c r="F59" s="116">
        <f t="shared" si="9"/>
        <v>-1</v>
      </c>
      <c r="G59" s="193">
        <v>0</v>
      </c>
      <c r="H59" s="116" t="str">
        <f t="shared" si="9"/>
        <v>-</v>
      </c>
      <c r="I59" s="193">
        <v>0</v>
      </c>
      <c r="J59" s="116" t="str">
        <f t="shared" si="9"/>
        <v>-</v>
      </c>
      <c r="K59" s="193">
        <v>0</v>
      </c>
      <c r="L59" s="116" t="str">
        <f t="shared" si="10"/>
        <v>-</v>
      </c>
      <c r="M59" s="193">
        <v>0</v>
      </c>
      <c r="N59" s="116" t="str">
        <f t="shared" si="11"/>
        <v>-</v>
      </c>
      <c r="O59" s="116">
        <f t="shared" si="12"/>
        <v>-1</v>
      </c>
    </row>
    <row r="60" spans="2:17" x14ac:dyDescent="0.25">
      <c r="B60" s="114" t="s">
        <v>85</v>
      </c>
      <c r="C60" s="193">
        <v>1.0504</v>
      </c>
      <c r="D60" s="116"/>
      <c r="E60" s="193">
        <v>0</v>
      </c>
      <c r="F60" s="116">
        <f t="shared" si="9"/>
        <v>-1</v>
      </c>
      <c r="G60" s="193">
        <v>0</v>
      </c>
      <c r="H60" s="116" t="str">
        <f t="shared" si="9"/>
        <v>-</v>
      </c>
      <c r="I60" s="193">
        <v>0</v>
      </c>
      <c r="J60" s="116" t="str">
        <f t="shared" si="9"/>
        <v>-</v>
      </c>
      <c r="K60" s="193">
        <v>0</v>
      </c>
      <c r="L60" s="116" t="str">
        <f t="shared" si="10"/>
        <v>-</v>
      </c>
      <c r="M60" s="193">
        <v>0</v>
      </c>
      <c r="N60" s="116" t="str">
        <f t="shared" si="11"/>
        <v>-</v>
      </c>
      <c r="O60" s="116">
        <f t="shared" si="12"/>
        <v>-1</v>
      </c>
    </row>
    <row r="61" spans="2:17" x14ac:dyDescent="0.25">
      <c r="B61" s="114" t="s">
        <v>87</v>
      </c>
      <c r="C61" s="193">
        <v>0.88090000000000002</v>
      </c>
      <c r="D61" s="116"/>
      <c r="E61" s="193">
        <v>0</v>
      </c>
      <c r="F61" s="116">
        <f t="shared" si="9"/>
        <v>-1</v>
      </c>
      <c r="G61" s="193">
        <v>0</v>
      </c>
      <c r="H61" s="116" t="str">
        <f t="shared" si="9"/>
        <v>-</v>
      </c>
      <c r="I61" s="193">
        <v>0</v>
      </c>
      <c r="J61" s="116" t="str">
        <f t="shared" si="9"/>
        <v>-</v>
      </c>
      <c r="K61" s="193">
        <v>0</v>
      </c>
      <c r="L61" s="116" t="str">
        <f t="shared" si="10"/>
        <v>-</v>
      </c>
      <c r="M61" s="193">
        <v>0</v>
      </c>
      <c r="N61" s="116" t="str">
        <f t="shared" si="11"/>
        <v>-</v>
      </c>
      <c r="O61" s="116">
        <f t="shared" si="12"/>
        <v>-1</v>
      </c>
    </row>
    <row r="62" spans="2:17" x14ac:dyDescent="0.25">
      <c r="B62" s="114" t="s">
        <v>89</v>
      </c>
      <c r="C62" s="193">
        <v>0.83660000000000001</v>
      </c>
      <c r="D62" s="116"/>
      <c r="E62" s="193">
        <v>0</v>
      </c>
      <c r="F62" s="116">
        <f t="shared" si="9"/>
        <v>-1</v>
      </c>
      <c r="G62" s="193">
        <v>0</v>
      </c>
      <c r="H62" s="116" t="str">
        <f t="shared" si="9"/>
        <v>-</v>
      </c>
      <c r="I62" s="193">
        <v>0</v>
      </c>
      <c r="J62" s="116" t="str">
        <f t="shared" si="9"/>
        <v>-</v>
      </c>
      <c r="K62" s="193">
        <v>0</v>
      </c>
      <c r="L62" s="116" t="str">
        <f t="shared" si="10"/>
        <v>-</v>
      </c>
      <c r="M62" s="193">
        <v>0</v>
      </c>
      <c r="N62" s="116" t="str">
        <f>IFERROR(M62/K62-1,"-")</f>
        <v>-</v>
      </c>
      <c r="O62" s="116">
        <f>IFERROR(M62/C62-1,"-")</f>
        <v>-1</v>
      </c>
    </row>
    <row r="63" spans="2:17" x14ac:dyDescent="0.25">
      <c r="B63" s="114" t="s">
        <v>91</v>
      </c>
      <c r="C63" s="193">
        <v>0.82810000000000006</v>
      </c>
      <c r="D63" s="116"/>
      <c r="E63" s="193">
        <v>0</v>
      </c>
      <c r="F63" s="116">
        <f t="shared" si="9"/>
        <v>-1</v>
      </c>
      <c r="G63" s="193">
        <v>0</v>
      </c>
      <c r="H63" s="116" t="str">
        <f t="shared" si="9"/>
        <v>-</v>
      </c>
      <c r="I63" s="193">
        <v>0</v>
      </c>
      <c r="J63" s="116" t="str">
        <f t="shared" si="9"/>
        <v>-</v>
      </c>
      <c r="K63" s="193">
        <v>0</v>
      </c>
      <c r="L63" s="116" t="str">
        <f t="shared" si="10"/>
        <v>-</v>
      </c>
      <c r="M63" s="193" t="s">
        <v>238</v>
      </c>
      <c r="N63" s="116" t="str">
        <f>IFERROR(M63/K63-1,"-")</f>
        <v>-</v>
      </c>
      <c r="O63" s="116" t="str">
        <f>IFERROR(M63/C63-1,"-")</f>
        <v>-</v>
      </c>
    </row>
    <row r="64" spans="2:17" x14ac:dyDescent="0.25">
      <c r="B64" s="114" t="s">
        <v>93</v>
      </c>
      <c r="C64" s="193">
        <v>0.7792</v>
      </c>
      <c r="D64" s="116"/>
      <c r="E64" s="193">
        <v>0</v>
      </c>
      <c r="F64" s="116">
        <f t="shared" si="9"/>
        <v>-1</v>
      </c>
      <c r="G64" s="193">
        <v>0</v>
      </c>
      <c r="H64" s="116" t="str">
        <f t="shared" si="9"/>
        <v>-</v>
      </c>
      <c r="I64" s="193">
        <v>0</v>
      </c>
      <c r="J64" s="116" t="str">
        <f t="shared" si="9"/>
        <v>-</v>
      </c>
      <c r="K64" s="193">
        <v>0</v>
      </c>
      <c r="L64" s="116" t="str">
        <f t="shared" si="10"/>
        <v>-</v>
      </c>
      <c r="M64" s="193" t="s">
        <v>238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C65" s="198">
        <v>0.86997825061978129</v>
      </c>
      <c r="D65" s="199"/>
      <c r="E65" s="200">
        <v>0</v>
      </c>
      <c r="F65" s="199">
        <f t="shared" si="9"/>
        <v>-1</v>
      </c>
      <c r="G65" s="200" t="s">
        <v>238</v>
      </c>
      <c r="H65" s="199" t="str">
        <f t="shared" si="9"/>
        <v>-</v>
      </c>
      <c r="I65" s="200" t="s">
        <v>238</v>
      </c>
      <c r="J65" s="199" t="str">
        <f t="shared" si="9"/>
        <v>-</v>
      </c>
      <c r="K65" s="200" t="s">
        <v>238</v>
      </c>
      <c r="L65" s="199" t="str">
        <f t="shared" si="10"/>
        <v>-</v>
      </c>
      <c r="M65" s="200" t="s">
        <v>238</v>
      </c>
      <c r="N65" s="199" t="s">
        <v>238</v>
      </c>
      <c r="O65" s="199" t="s">
        <v>238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 t="e">
        <v>#REF!</v>
      </c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159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160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286</v>
      </c>
      <c r="F73" s="296"/>
      <c r="G73" s="297" t="s">
        <v>287</v>
      </c>
      <c r="H73" s="296"/>
      <c r="I73" s="297" t="s">
        <v>288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</v>
      </c>
      <c r="D75" s="116"/>
      <c r="E75" s="193">
        <v>0</v>
      </c>
      <c r="F75" s="116" t="str">
        <f t="shared" ref="F75:J87" si="13">IFERROR(E75/C75-1,"-")</f>
        <v>-</v>
      </c>
      <c r="G75" s="193">
        <v>0</v>
      </c>
      <c r="H75" s="116" t="str">
        <f t="shared" si="13"/>
        <v>-</v>
      </c>
      <c r="I75" s="193">
        <v>0</v>
      </c>
      <c r="J75" s="116" t="str">
        <f t="shared" si="13"/>
        <v>-</v>
      </c>
      <c r="K75" s="193">
        <v>0</v>
      </c>
      <c r="L75" s="116" t="str">
        <f t="shared" ref="L75:L87" si="14">IFERROR(K75/I75-1,"-")</f>
        <v>-</v>
      </c>
      <c r="M75" s="193">
        <v>0</v>
      </c>
      <c r="N75" s="116" t="str">
        <f t="shared" ref="N75:N83" si="15">IFERROR(M75/K75-1,"-")</f>
        <v>-</v>
      </c>
      <c r="O75" s="116" t="str">
        <f>IFERROR(M75/C75-1,"-")</f>
        <v>-</v>
      </c>
    </row>
    <row r="76" spans="2:17" x14ac:dyDescent="0.25">
      <c r="B76" s="114" t="s">
        <v>73</v>
      </c>
      <c r="C76" s="193">
        <v>0</v>
      </c>
      <c r="D76" s="116"/>
      <c r="E76" s="193">
        <v>0</v>
      </c>
      <c r="F76" s="116" t="str">
        <f t="shared" si="13"/>
        <v>-</v>
      </c>
      <c r="G76" s="193">
        <v>0</v>
      </c>
      <c r="H76" s="116" t="str">
        <f t="shared" si="13"/>
        <v>-</v>
      </c>
      <c r="I76" s="193">
        <v>0</v>
      </c>
      <c r="J76" s="116" t="str">
        <f t="shared" si="13"/>
        <v>-</v>
      </c>
      <c r="K76" s="193">
        <v>0</v>
      </c>
      <c r="L76" s="116" t="str">
        <f t="shared" si="14"/>
        <v>-</v>
      </c>
      <c r="M76" s="193">
        <v>0</v>
      </c>
      <c r="N76" s="116" t="str">
        <f t="shared" si="15"/>
        <v>-</v>
      </c>
      <c r="O76" s="116" t="str">
        <f t="shared" ref="O76:O83" si="16">IFERROR(M76/C76-1,"-")</f>
        <v>-</v>
      </c>
    </row>
    <row r="77" spans="2:17" x14ac:dyDescent="0.25">
      <c r="B77" s="114" t="s">
        <v>75</v>
      </c>
      <c r="C77" s="193">
        <v>0</v>
      </c>
      <c r="D77" s="116"/>
      <c r="E77" s="193">
        <v>0</v>
      </c>
      <c r="F77" s="116" t="str">
        <f t="shared" si="13"/>
        <v>-</v>
      </c>
      <c r="G77" s="193">
        <v>0</v>
      </c>
      <c r="H77" s="116" t="str">
        <f t="shared" si="13"/>
        <v>-</v>
      </c>
      <c r="I77" s="193">
        <v>0</v>
      </c>
      <c r="J77" s="116" t="str">
        <f t="shared" si="13"/>
        <v>-</v>
      </c>
      <c r="K77" s="193">
        <v>0</v>
      </c>
      <c r="L77" s="116" t="str">
        <f t="shared" si="14"/>
        <v>-</v>
      </c>
      <c r="M77" s="193">
        <v>0</v>
      </c>
      <c r="N77" s="116" t="str">
        <f t="shared" si="15"/>
        <v>-</v>
      </c>
      <c r="O77" s="116" t="str">
        <f t="shared" si="16"/>
        <v>-</v>
      </c>
    </row>
    <row r="78" spans="2:17" x14ac:dyDescent="0.25">
      <c r="B78" s="114" t="s">
        <v>77</v>
      </c>
      <c r="C78" s="193">
        <v>0</v>
      </c>
      <c r="D78" s="116"/>
      <c r="E78" s="193">
        <v>0</v>
      </c>
      <c r="F78" s="116" t="str">
        <f t="shared" si="13"/>
        <v>-</v>
      </c>
      <c r="G78" s="193">
        <v>0</v>
      </c>
      <c r="H78" s="116" t="str">
        <f t="shared" si="13"/>
        <v>-</v>
      </c>
      <c r="I78" s="193">
        <v>0</v>
      </c>
      <c r="J78" s="116" t="str">
        <f t="shared" si="13"/>
        <v>-</v>
      </c>
      <c r="K78" s="193">
        <v>0</v>
      </c>
      <c r="L78" s="116" t="str">
        <f t="shared" si="14"/>
        <v>-</v>
      </c>
      <c r="M78" s="193">
        <v>0</v>
      </c>
      <c r="N78" s="116" t="str">
        <f t="shared" si="15"/>
        <v>-</v>
      </c>
      <c r="O78" s="116" t="str">
        <f t="shared" si="16"/>
        <v>-</v>
      </c>
    </row>
    <row r="79" spans="2:17" x14ac:dyDescent="0.25">
      <c r="B79" s="114" t="s">
        <v>79</v>
      </c>
      <c r="C79" s="193">
        <v>0</v>
      </c>
      <c r="D79" s="116"/>
      <c r="E79" s="193">
        <v>0</v>
      </c>
      <c r="F79" s="116" t="str">
        <f t="shared" si="13"/>
        <v>-</v>
      </c>
      <c r="G79" s="193">
        <v>0</v>
      </c>
      <c r="H79" s="116" t="str">
        <f t="shared" si="13"/>
        <v>-</v>
      </c>
      <c r="I79" s="193">
        <v>0</v>
      </c>
      <c r="J79" s="116" t="str">
        <f t="shared" si="13"/>
        <v>-</v>
      </c>
      <c r="K79" s="193">
        <v>0</v>
      </c>
      <c r="L79" s="116" t="str">
        <f t="shared" si="14"/>
        <v>-</v>
      </c>
      <c r="M79" s="193">
        <v>0</v>
      </c>
      <c r="N79" s="116" t="str">
        <f t="shared" si="15"/>
        <v>-</v>
      </c>
      <c r="O79" s="116" t="str">
        <f t="shared" si="16"/>
        <v>-</v>
      </c>
    </row>
    <row r="80" spans="2:17" x14ac:dyDescent="0.25">
      <c r="B80" s="114" t="s">
        <v>81</v>
      </c>
      <c r="C80" s="193">
        <v>0</v>
      </c>
      <c r="D80" s="116"/>
      <c r="E80" s="193">
        <v>0</v>
      </c>
      <c r="F80" s="116" t="str">
        <f t="shared" si="13"/>
        <v>-</v>
      </c>
      <c r="G80" s="193">
        <v>0</v>
      </c>
      <c r="H80" s="116" t="str">
        <f t="shared" si="13"/>
        <v>-</v>
      </c>
      <c r="I80" s="193">
        <v>0</v>
      </c>
      <c r="J80" s="116" t="str">
        <f t="shared" si="13"/>
        <v>-</v>
      </c>
      <c r="K80" s="193">
        <v>0</v>
      </c>
      <c r="L80" s="116" t="str">
        <f t="shared" si="14"/>
        <v>-</v>
      </c>
      <c r="M80" s="193">
        <v>0</v>
      </c>
      <c r="N80" s="116" t="str">
        <f t="shared" si="15"/>
        <v>-</v>
      </c>
      <c r="O80" s="116" t="str">
        <f t="shared" si="16"/>
        <v>-</v>
      </c>
    </row>
    <row r="81" spans="2:17" x14ac:dyDescent="0.25">
      <c r="B81" s="114" t="s">
        <v>83</v>
      </c>
      <c r="C81" s="193">
        <v>0</v>
      </c>
      <c r="D81" s="116"/>
      <c r="E81" s="193">
        <v>0</v>
      </c>
      <c r="F81" s="116" t="str">
        <f t="shared" si="13"/>
        <v>-</v>
      </c>
      <c r="G81" s="193">
        <v>0</v>
      </c>
      <c r="H81" s="116" t="str">
        <f t="shared" si="13"/>
        <v>-</v>
      </c>
      <c r="I81" s="193">
        <v>0</v>
      </c>
      <c r="J81" s="116" t="str">
        <f t="shared" si="13"/>
        <v>-</v>
      </c>
      <c r="K81" s="193">
        <v>0</v>
      </c>
      <c r="L81" s="116" t="str">
        <f t="shared" si="14"/>
        <v>-</v>
      </c>
      <c r="M81" s="193">
        <v>0</v>
      </c>
      <c r="N81" s="116" t="str">
        <f t="shared" si="15"/>
        <v>-</v>
      </c>
      <c r="O81" s="116" t="str">
        <f t="shared" si="16"/>
        <v>-</v>
      </c>
    </row>
    <row r="82" spans="2:17" x14ac:dyDescent="0.25">
      <c r="B82" s="114" t="s">
        <v>85</v>
      </c>
      <c r="C82" s="193">
        <v>0</v>
      </c>
      <c r="D82" s="116"/>
      <c r="E82" s="193">
        <v>0</v>
      </c>
      <c r="F82" s="116" t="str">
        <f t="shared" si="13"/>
        <v>-</v>
      </c>
      <c r="G82" s="193">
        <v>0</v>
      </c>
      <c r="H82" s="116" t="str">
        <f t="shared" si="13"/>
        <v>-</v>
      </c>
      <c r="I82" s="193">
        <v>0</v>
      </c>
      <c r="J82" s="116" t="str">
        <f t="shared" si="13"/>
        <v>-</v>
      </c>
      <c r="K82" s="193">
        <v>0</v>
      </c>
      <c r="L82" s="116" t="str">
        <f t="shared" si="14"/>
        <v>-</v>
      </c>
      <c r="M82" s="193">
        <v>0</v>
      </c>
      <c r="N82" s="116" t="str">
        <f t="shared" si="15"/>
        <v>-</v>
      </c>
      <c r="O82" s="116" t="str">
        <f t="shared" si="16"/>
        <v>-</v>
      </c>
    </row>
    <row r="83" spans="2:17" x14ac:dyDescent="0.25">
      <c r="B83" s="114" t="s">
        <v>87</v>
      </c>
      <c r="C83" s="193">
        <v>0</v>
      </c>
      <c r="D83" s="116"/>
      <c r="E83" s="193">
        <v>0</v>
      </c>
      <c r="F83" s="116" t="str">
        <f t="shared" si="13"/>
        <v>-</v>
      </c>
      <c r="G83" s="193">
        <v>0</v>
      </c>
      <c r="H83" s="116" t="str">
        <f t="shared" si="13"/>
        <v>-</v>
      </c>
      <c r="I83" s="193">
        <v>0</v>
      </c>
      <c r="J83" s="116" t="str">
        <f t="shared" si="13"/>
        <v>-</v>
      </c>
      <c r="K83" s="193">
        <v>0</v>
      </c>
      <c r="L83" s="116" t="str">
        <f t="shared" si="14"/>
        <v>-</v>
      </c>
      <c r="M83" s="193">
        <v>0</v>
      </c>
      <c r="N83" s="116" t="str">
        <f t="shared" si="15"/>
        <v>-</v>
      </c>
      <c r="O83" s="116" t="str">
        <f t="shared" si="16"/>
        <v>-</v>
      </c>
    </row>
    <row r="84" spans="2:17" x14ac:dyDescent="0.25">
      <c r="B84" s="114" t="s">
        <v>89</v>
      </c>
      <c r="C84" s="193">
        <v>0</v>
      </c>
      <c r="D84" s="116"/>
      <c r="E84" s="193">
        <v>0</v>
      </c>
      <c r="F84" s="116" t="str">
        <f t="shared" si="13"/>
        <v>-</v>
      </c>
      <c r="G84" s="193">
        <v>0</v>
      </c>
      <c r="H84" s="116" t="str">
        <f t="shared" si="13"/>
        <v>-</v>
      </c>
      <c r="I84" s="193">
        <v>0</v>
      </c>
      <c r="J84" s="116" t="str">
        <f t="shared" si="13"/>
        <v>-</v>
      </c>
      <c r="K84" s="193">
        <v>0</v>
      </c>
      <c r="L84" s="116" t="str">
        <f t="shared" si="14"/>
        <v>-</v>
      </c>
      <c r="M84" s="193">
        <v>0</v>
      </c>
      <c r="N84" s="116" t="str">
        <f>IFERROR(M84/K84-1,"-")</f>
        <v>-</v>
      </c>
      <c r="O84" s="116" t="str">
        <f>IFERROR(M84/C84-1,"-")</f>
        <v>-</v>
      </c>
    </row>
    <row r="85" spans="2:17" x14ac:dyDescent="0.25">
      <c r="B85" s="114" t="s">
        <v>91</v>
      </c>
      <c r="C85" s="193">
        <v>0</v>
      </c>
      <c r="D85" s="116"/>
      <c r="E85" s="193">
        <v>0</v>
      </c>
      <c r="F85" s="116" t="str">
        <f t="shared" si="13"/>
        <v>-</v>
      </c>
      <c r="G85" s="193">
        <v>0</v>
      </c>
      <c r="H85" s="116" t="str">
        <f t="shared" si="13"/>
        <v>-</v>
      </c>
      <c r="I85" s="193">
        <v>0</v>
      </c>
      <c r="J85" s="116" t="str">
        <f t="shared" si="13"/>
        <v>-</v>
      </c>
      <c r="K85" s="193">
        <v>0</v>
      </c>
      <c r="L85" s="116" t="str">
        <f t="shared" si="14"/>
        <v>-</v>
      </c>
      <c r="M85" s="193" t="s">
        <v>238</v>
      </c>
      <c r="N85" s="116" t="str">
        <f>IFERROR(M85/K85-1,"-")</f>
        <v>-</v>
      </c>
      <c r="O85" s="116" t="str">
        <f>IFERROR(M85/C85-1,"-")</f>
        <v>-</v>
      </c>
    </row>
    <row r="86" spans="2:17" x14ac:dyDescent="0.25">
      <c r="B86" s="114" t="s">
        <v>93</v>
      </c>
      <c r="C86" s="193">
        <v>0</v>
      </c>
      <c r="D86" s="116"/>
      <c r="E86" s="193">
        <v>0</v>
      </c>
      <c r="F86" s="116" t="str">
        <f t="shared" si="13"/>
        <v>-</v>
      </c>
      <c r="G86" s="193">
        <v>0</v>
      </c>
      <c r="H86" s="116" t="str">
        <f t="shared" si="13"/>
        <v>-</v>
      </c>
      <c r="I86" s="193">
        <v>0</v>
      </c>
      <c r="J86" s="116" t="str">
        <f t="shared" si="13"/>
        <v>-</v>
      </c>
      <c r="K86" s="193">
        <v>0</v>
      </c>
      <c r="L86" s="116" t="str">
        <f t="shared" si="14"/>
        <v>-</v>
      </c>
      <c r="M86" s="193" t="s">
        <v>238</v>
      </c>
      <c r="N86" s="116" t="str">
        <f>IFERROR(M86/K86-1,"-")</f>
        <v>-</v>
      </c>
      <c r="O86" s="116" t="str">
        <f>IFERROR(M86/C86-1,"-")</f>
        <v>-</v>
      </c>
    </row>
    <row r="87" spans="2:17" ht="15.75" x14ac:dyDescent="0.25">
      <c r="B87" s="117" t="s">
        <v>30</v>
      </c>
      <c r="C87" s="198">
        <f>IFERROR(AVERAGE(C75:C86),"-")</f>
        <v>0</v>
      </c>
      <c r="D87" s="199"/>
      <c r="E87" s="198">
        <f>IFERROR(AVERAGE(E75:E86),"-")</f>
        <v>0</v>
      </c>
      <c r="F87" s="199" t="str">
        <f t="shared" si="13"/>
        <v>-</v>
      </c>
      <c r="G87" s="198">
        <f>IFERROR(AVERAGE(G75:G86),"-")</f>
        <v>0</v>
      </c>
      <c r="H87" s="199" t="str">
        <f t="shared" si="13"/>
        <v>-</v>
      </c>
      <c r="I87" s="198">
        <f>IFERROR(AVERAGE(I75:I86),"-")</f>
        <v>0</v>
      </c>
      <c r="J87" s="199" t="str">
        <f t="shared" si="13"/>
        <v>-</v>
      </c>
      <c r="K87" s="198">
        <f>IFERROR(AVERAGE(K75:K86),"-")</f>
        <v>0</v>
      </c>
      <c r="L87" s="199" t="str">
        <f t="shared" si="14"/>
        <v>-</v>
      </c>
      <c r="M87" s="198">
        <f>IFERROR(AVERAGE(M75:M86),"-")</f>
        <v>0</v>
      </c>
      <c r="N87" s="199" t="s">
        <v>238</v>
      </c>
      <c r="O87" s="199" t="s">
        <v>238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161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162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286</v>
      </c>
      <c r="F95" s="296"/>
      <c r="G95" s="297" t="s">
        <v>287</v>
      </c>
      <c r="H95" s="296"/>
      <c r="I95" s="297" t="s">
        <v>288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0.67299999999999993</v>
      </c>
      <c r="D97" s="116"/>
      <c r="E97" s="193">
        <v>0.69279999999999997</v>
      </c>
      <c r="F97" s="116">
        <f t="shared" ref="F97:J109" si="17">IFERROR(E97/C97-1,"-")</f>
        <v>2.9420505200594471E-2</v>
      </c>
      <c r="G97" s="193">
        <v>2.0499999999999997E-2</v>
      </c>
      <c r="H97" s="116">
        <f t="shared" si="17"/>
        <v>-0.97040993071593529</v>
      </c>
      <c r="I97" s="193">
        <v>0.51159999999999994</v>
      </c>
      <c r="J97" s="116">
        <f t="shared" si="17"/>
        <v>23.956097560975611</v>
      </c>
      <c r="K97" s="193">
        <v>0.65709999999999991</v>
      </c>
      <c r="L97" s="116">
        <f t="shared" ref="L97:L109" si="18">IFERROR(K97/I97-1,"-")</f>
        <v>0.28440187646598902</v>
      </c>
      <c r="M97" s="193">
        <v>0.7609999999999999</v>
      </c>
      <c r="N97" s="116">
        <f t="shared" ref="N97:N105" si="19">IFERROR(M97/K97-1,"-")</f>
        <v>0.15811900776137566</v>
      </c>
      <c r="O97" s="116">
        <f>IFERROR(M97/C97-1,"-")</f>
        <v>0.13075780089153044</v>
      </c>
    </row>
    <row r="98" spans="2:15" x14ac:dyDescent="0.25">
      <c r="B98" s="114" t="s">
        <v>73</v>
      </c>
      <c r="C98" s="193">
        <v>0.69810000000000005</v>
      </c>
      <c r="D98" s="116"/>
      <c r="E98" s="193">
        <v>0.6823999999999999</v>
      </c>
      <c r="F98" s="116">
        <f t="shared" si="17"/>
        <v>-2.2489614668385838E-2</v>
      </c>
      <c r="G98" s="193">
        <v>0</v>
      </c>
      <c r="H98" s="116">
        <f t="shared" si="17"/>
        <v>-1</v>
      </c>
      <c r="I98" s="193">
        <v>0.5756</v>
      </c>
      <c r="J98" s="116" t="str">
        <f t="shared" si="17"/>
        <v>-</v>
      </c>
      <c r="K98" s="193">
        <v>0.65670000000000006</v>
      </c>
      <c r="L98" s="116">
        <f t="shared" si="18"/>
        <v>0.14089645587213351</v>
      </c>
      <c r="M98" s="193">
        <v>0.81599999999999995</v>
      </c>
      <c r="N98" s="116">
        <f t="shared" si="19"/>
        <v>0.24257651895842836</v>
      </c>
      <c r="O98" s="116">
        <f t="shared" ref="O98:O105" si="20">IFERROR(M98/C98-1,"-")</f>
        <v>0.16888697894284466</v>
      </c>
    </row>
    <row r="99" spans="2:15" x14ac:dyDescent="0.25">
      <c r="B99" s="114" t="s">
        <v>75</v>
      </c>
      <c r="C99" s="193">
        <v>0.55969999999999998</v>
      </c>
      <c r="D99" s="116"/>
      <c r="E99" s="193">
        <v>0.31430000000000002</v>
      </c>
      <c r="F99" s="116">
        <f t="shared" si="17"/>
        <v>-0.43844916919778443</v>
      </c>
      <c r="G99" s="193">
        <v>0</v>
      </c>
      <c r="H99" s="116">
        <f t="shared" si="17"/>
        <v>-1</v>
      </c>
      <c r="I99" s="193">
        <v>0.52380000000000004</v>
      </c>
      <c r="J99" s="116" t="str">
        <f t="shared" si="17"/>
        <v>-</v>
      </c>
      <c r="K99" s="193">
        <v>0.61909999999999998</v>
      </c>
      <c r="L99" s="116">
        <f t="shared" si="18"/>
        <v>0.18193967163039315</v>
      </c>
      <c r="M99" s="193">
        <v>0.75430000000000008</v>
      </c>
      <c r="N99" s="116">
        <f t="shared" si="19"/>
        <v>0.21838152156356028</v>
      </c>
      <c r="O99" s="116">
        <f t="shared" si="20"/>
        <v>0.34768626049669482</v>
      </c>
    </row>
    <row r="100" spans="2:15" x14ac:dyDescent="0.25">
      <c r="B100" s="114" t="s">
        <v>77</v>
      </c>
      <c r="C100" s="193">
        <v>0.46740000000000004</v>
      </c>
      <c r="D100" s="116"/>
      <c r="E100" s="193">
        <v>0</v>
      </c>
      <c r="F100" s="116">
        <f t="shared" si="17"/>
        <v>-1</v>
      </c>
      <c r="G100" s="193">
        <v>1.7399999999999999E-2</v>
      </c>
      <c r="H100" s="116" t="str">
        <f t="shared" si="17"/>
        <v>-</v>
      </c>
      <c r="I100" s="193">
        <v>0.53670000000000007</v>
      </c>
      <c r="J100" s="116">
        <f t="shared" si="17"/>
        <v>29.844827586206904</v>
      </c>
      <c r="K100" s="193">
        <v>0.64219999999999999</v>
      </c>
      <c r="L100" s="116">
        <f t="shared" si="18"/>
        <v>0.19657164151294926</v>
      </c>
      <c r="M100" s="193">
        <v>0.84499999999999997</v>
      </c>
      <c r="N100" s="116">
        <f t="shared" si="19"/>
        <v>0.3157894736842104</v>
      </c>
      <c r="O100" s="116">
        <f t="shared" si="20"/>
        <v>0.80787334189131355</v>
      </c>
    </row>
    <row r="101" spans="2:15" x14ac:dyDescent="0.25">
      <c r="B101" s="114" t="s">
        <v>79</v>
      </c>
      <c r="C101" s="193">
        <v>0.43159999999999998</v>
      </c>
      <c r="D101" s="116"/>
      <c r="E101" s="193">
        <v>0</v>
      </c>
      <c r="F101" s="116">
        <f t="shared" si="17"/>
        <v>-1</v>
      </c>
      <c r="G101" s="193">
        <v>2.9300000000000003E-2</v>
      </c>
      <c r="H101" s="116" t="str">
        <f t="shared" si="17"/>
        <v>-</v>
      </c>
      <c r="I101" s="193">
        <v>0.46679999999999999</v>
      </c>
      <c r="J101" s="116">
        <f t="shared" si="17"/>
        <v>14.931740614334469</v>
      </c>
      <c r="K101" s="193">
        <v>0.57789999999999997</v>
      </c>
      <c r="L101" s="116">
        <f t="shared" si="18"/>
        <v>0.23800342759211657</v>
      </c>
      <c r="M101" s="193">
        <v>0.74480000000000002</v>
      </c>
      <c r="N101" s="116">
        <f t="shared" si="19"/>
        <v>0.28880429139989627</v>
      </c>
      <c r="O101" s="116">
        <f t="shared" si="20"/>
        <v>0.72567191844300294</v>
      </c>
    </row>
    <row r="102" spans="2:15" x14ac:dyDescent="0.25">
      <c r="B102" s="114" t="s">
        <v>81</v>
      </c>
      <c r="C102" s="193">
        <v>0.49729999999999996</v>
      </c>
      <c r="D102" s="116"/>
      <c r="E102" s="193">
        <v>0</v>
      </c>
      <c r="F102" s="116">
        <f t="shared" si="17"/>
        <v>-1</v>
      </c>
      <c r="G102" s="193">
        <v>0.1094</v>
      </c>
      <c r="H102" s="116" t="str">
        <f t="shared" si="17"/>
        <v>-</v>
      </c>
      <c r="I102" s="193">
        <v>0.46140000000000003</v>
      </c>
      <c r="J102" s="116">
        <f t="shared" si="17"/>
        <v>3.2175502742230355</v>
      </c>
      <c r="K102" s="193">
        <v>0.64040000000000008</v>
      </c>
      <c r="L102" s="116">
        <f t="shared" si="18"/>
        <v>0.38794971824880808</v>
      </c>
      <c r="M102" s="193">
        <v>0.69950000000000001</v>
      </c>
      <c r="N102" s="116">
        <f t="shared" si="19"/>
        <v>9.2286071205496478E-2</v>
      </c>
      <c r="O102" s="116">
        <f t="shared" si="20"/>
        <v>0.40659561632817232</v>
      </c>
    </row>
    <row r="103" spans="2:15" x14ac:dyDescent="0.25">
      <c r="B103" s="114" t="s">
        <v>83</v>
      </c>
      <c r="C103" s="193">
        <v>0.52329999999999999</v>
      </c>
      <c r="D103" s="116"/>
      <c r="E103" s="193">
        <v>0</v>
      </c>
      <c r="F103" s="116">
        <f t="shared" si="17"/>
        <v>-1</v>
      </c>
      <c r="G103" s="193">
        <v>0.45779999999999998</v>
      </c>
      <c r="H103" s="116" t="str">
        <f t="shared" si="17"/>
        <v>-</v>
      </c>
      <c r="I103" s="193">
        <v>0.59599999999999997</v>
      </c>
      <c r="J103" s="116">
        <f t="shared" si="17"/>
        <v>0.30187854958497162</v>
      </c>
      <c r="K103" s="193">
        <v>0.7965000000000001</v>
      </c>
      <c r="L103" s="116">
        <f t="shared" si="18"/>
        <v>0.33640939597315467</v>
      </c>
      <c r="M103" s="193">
        <v>0.93659999999999999</v>
      </c>
      <c r="N103" s="116">
        <f t="shared" si="19"/>
        <v>0.17589453860640281</v>
      </c>
      <c r="O103" s="116">
        <f t="shared" si="20"/>
        <v>0.78979552837760369</v>
      </c>
    </row>
    <row r="104" spans="2:15" x14ac:dyDescent="0.25">
      <c r="B104" s="114" t="s">
        <v>85</v>
      </c>
      <c r="C104" s="193">
        <v>0.66139999999999999</v>
      </c>
      <c r="D104" s="116"/>
      <c r="E104" s="193">
        <v>0.15229999999999999</v>
      </c>
      <c r="F104" s="116">
        <f t="shared" si="17"/>
        <v>-0.76973087390384032</v>
      </c>
      <c r="G104" s="193">
        <v>0.53239999999999998</v>
      </c>
      <c r="H104" s="116">
        <f t="shared" si="17"/>
        <v>2.4957321076822061</v>
      </c>
      <c r="I104" s="193">
        <v>0.76709999999999989</v>
      </c>
      <c r="J104" s="116">
        <f t="shared" si="17"/>
        <v>0.4408339594290005</v>
      </c>
      <c r="K104" s="193">
        <v>0.88290000000000002</v>
      </c>
      <c r="L104" s="116">
        <f t="shared" si="18"/>
        <v>0.15095815408682078</v>
      </c>
      <c r="M104" s="193">
        <v>0.98499999999999999</v>
      </c>
      <c r="N104" s="116">
        <f t="shared" si="19"/>
        <v>0.11564163551931128</v>
      </c>
      <c r="O104" s="116">
        <f t="shared" si="20"/>
        <v>0.48926519504082244</v>
      </c>
    </row>
    <row r="105" spans="2:15" x14ac:dyDescent="0.25">
      <c r="B105" s="114" t="s">
        <v>87</v>
      </c>
      <c r="C105" s="193">
        <v>0.59439999999999993</v>
      </c>
      <c r="D105" s="116"/>
      <c r="E105" s="193">
        <v>1.8200000000000001E-2</v>
      </c>
      <c r="F105" s="116">
        <f t="shared" si="17"/>
        <v>-0.96938088829071334</v>
      </c>
      <c r="G105" s="193">
        <v>0.4698</v>
      </c>
      <c r="H105" s="116">
        <f t="shared" si="17"/>
        <v>24.81318681318681</v>
      </c>
      <c r="I105" s="193">
        <v>0.57100000000000006</v>
      </c>
      <c r="J105" s="116">
        <f t="shared" si="17"/>
        <v>0.21541081311196275</v>
      </c>
      <c r="K105" s="193">
        <v>0.70790000000000008</v>
      </c>
      <c r="L105" s="116">
        <f t="shared" si="18"/>
        <v>0.23975481611208416</v>
      </c>
      <c r="M105" s="193">
        <v>0.78749999999999998</v>
      </c>
      <c r="N105" s="116">
        <f t="shared" si="19"/>
        <v>0.11244526063003235</v>
      </c>
      <c r="O105" s="116">
        <f t="shared" si="20"/>
        <v>0.32486541049798134</v>
      </c>
    </row>
    <row r="106" spans="2:15" x14ac:dyDescent="0.25">
      <c r="B106" s="114" t="s">
        <v>89</v>
      </c>
      <c r="C106" s="193">
        <v>0.52910000000000001</v>
      </c>
      <c r="D106" s="116"/>
      <c r="E106" s="193">
        <v>0</v>
      </c>
      <c r="F106" s="116">
        <f t="shared" si="17"/>
        <v>-1</v>
      </c>
      <c r="G106" s="193">
        <v>0.48570000000000002</v>
      </c>
      <c r="H106" s="116" t="str">
        <f t="shared" si="17"/>
        <v>-</v>
      </c>
      <c r="I106" s="193">
        <v>0.63929999999999998</v>
      </c>
      <c r="J106" s="116">
        <f t="shared" si="17"/>
        <v>0.31624459542927719</v>
      </c>
      <c r="K106" s="193">
        <v>0.70120000000000005</v>
      </c>
      <c r="L106" s="116">
        <f t="shared" si="18"/>
        <v>9.6824651963084651E-2</v>
      </c>
      <c r="M106" s="193">
        <v>0.88969999999999994</v>
      </c>
      <c r="N106" s="116">
        <f>IFERROR(M106/K106-1,"-")</f>
        <v>0.26882487164860214</v>
      </c>
      <c r="O106" s="116">
        <f>IFERROR(M106/C106-1,"-")</f>
        <v>0.68153468153468144</v>
      </c>
    </row>
    <row r="107" spans="2:15" x14ac:dyDescent="0.25">
      <c r="B107" s="114" t="s">
        <v>91</v>
      </c>
      <c r="C107" s="193">
        <v>0.59040000000000004</v>
      </c>
      <c r="D107" s="116"/>
      <c r="E107" s="193">
        <v>6.3600000000000004E-2</v>
      </c>
      <c r="F107" s="116">
        <f t="shared" si="17"/>
        <v>-0.89227642276422769</v>
      </c>
      <c r="G107" s="193">
        <v>0.49979999999999997</v>
      </c>
      <c r="H107" s="116">
        <f t="shared" si="17"/>
        <v>6.8584905660377347</v>
      </c>
      <c r="I107" s="193">
        <v>0.65410000000000001</v>
      </c>
      <c r="J107" s="116">
        <f t="shared" si="17"/>
        <v>0.30872348939575844</v>
      </c>
      <c r="K107" s="193">
        <v>0.64529999999999998</v>
      </c>
      <c r="L107" s="116">
        <f t="shared" si="18"/>
        <v>-1.3453600366916452E-2</v>
      </c>
      <c r="M107" s="193" t="s">
        <v>238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C108" s="193">
        <v>0.62960000000000005</v>
      </c>
      <c r="D108" s="116"/>
      <c r="E108" s="193">
        <v>8.8000000000000009E-2</v>
      </c>
      <c r="F108" s="116">
        <f t="shared" si="17"/>
        <v>-0.86022871664548917</v>
      </c>
      <c r="G108" s="193">
        <v>0.49869999999999998</v>
      </c>
      <c r="H108" s="116">
        <f t="shared" si="17"/>
        <v>4.6670454545454536</v>
      </c>
      <c r="I108" s="193">
        <v>0.67709999999999992</v>
      </c>
      <c r="J108" s="116">
        <f t="shared" si="17"/>
        <v>0.35773009825546409</v>
      </c>
      <c r="K108" s="193">
        <v>0.7772</v>
      </c>
      <c r="L108" s="116">
        <f t="shared" si="18"/>
        <v>0.14783636095111508</v>
      </c>
      <c r="M108" s="193" t="s">
        <v>238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201">
        <f>IFERROR(AVERAGE(C97:C108),"-")</f>
        <v>0.57127499999999998</v>
      </c>
      <c r="D109" s="119"/>
      <c r="E109" s="201">
        <f>IFERROR(AVERAGE(E97:E108),"-")</f>
        <v>0.16763333333333333</v>
      </c>
      <c r="F109" s="119">
        <f t="shared" si="17"/>
        <v>-0.70656280542062344</v>
      </c>
      <c r="G109" s="201">
        <f>IFERROR(AVERAGE(G97:G108),"-")</f>
        <v>0.26006666666666667</v>
      </c>
      <c r="H109" s="119">
        <f t="shared" si="17"/>
        <v>0.55140186915887845</v>
      </c>
      <c r="I109" s="201">
        <f>IFERROR(AVERAGE(I97:I108),"-")</f>
        <v>0.58170833333333338</v>
      </c>
      <c r="J109" s="119">
        <f t="shared" si="17"/>
        <v>1.2367662137913356</v>
      </c>
      <c r="K109" s="201">
        <f>IFERROR(AVERAGE(K97:K108),"-")</f>
        <v>0.69203333333333339</v>
      </c>
      <c r="L109" s="119">
        <f t="shared" si="18"/>
        <v>0.18965690136809688</v>
      </c>
      <c r="M109" s="201">
        <f>IFERROR(AVERAGE(M97:M108),"-")</f>
        <v>0.82194</v>
      </c>
      <c r="N109" s="119">
        <v>0.19345794110728809</v>
      </c>
      <c r="O109" s="119">
        <v>0.46085523131672601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8FFA7-C069-46AB-863C-8AAB3FF75EA5}">
  <sheetPr>
    <tabColor theme="2" tint="-0.499984740745262"/>
  </sheetPr>
  <dimension ref="B4:B25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B313B-047B-4699-A5AB-04625F693E2A}">
  <sheetPr>
    <tabColor theme="2" tint="-9.9978637043366805E-2"/>
  </sheetPr>
  <dimension ref="B1:BB44"/>
  <sheetViews>
    <sheetView showGridLines="0" workbookViewId="0">
      <selection activeCell="N27" sqref="N27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164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165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166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263</v>
      </c>
      <c r="D7" s="203" t="s">
        <v>270</v>
      </c>
      <c r="E7" s="203" t="s">
        <v>265</v>
      </c>
      <c r="F7" s="90" t="s">
        <v>266</v>
      </c>
      <c r="G7" s="90" t="s">
        <v>267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236</v>
      </c>
      <c r="K7" s="205" t="s">
        <v>227</v>
      </c>
      <c r="L7" s="205" t="s">
        <v>228</v>
      </c>
      <c r="M7" s="13" t="s">
        <v>229</v>
      </c>
      <c r="N7" s="13" t="s">
        <v>230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263</v>
      </c>
      <c r="T7" s="205" t="s">
        <v>270</v>
      </c>
      <c r="U7" s="205" t="s">
        <v>265</v>
      </c>
      <c r="V7" s="90" t="s">
        <v>266</v>
      </c>
      <c r="W7" s="90" t="s">
        <v>267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236</v>
      </c>
      <c r="AA7" s="203" t="s">
        <v>227</v>
      </c>
      <c r="AB7" s="203" t="s">
        <v>228</v>
      </c>
      <c r="AC7" s="13" t="s">
        <v>229</v>
      </c>
      <c r="AD7" s="13" t="s">
        <v>230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263</v>
      </c>
      <c r="AJ7" s="205" t="s">
        <v>270</v>
      </c>
      <c r="AK7" s="205" t="s">
        <v>265</v>
      </c>
      <c r="AL7" s="90" t="s">
        <v>266</v>
      </c>
      <c r="AM7" s="90" t="s">
        <v>267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236</v>
      </c>
      <c r="AT7" s="205" t="s">
        <v>227</v>
      </c>
      <c r="AU7" s="205" t="s">
        <v>228</v>
      </c>
      <c r="AV7" s="13" t="s">
        <v>229</v>
      </c>
      <c r="AW7" s="13" t="s">
        <v>230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86.996794276636223</v>
      </c>
      <c r="D8" s="209">
        <v>94.47676159590354</v>
      </c>
      <c r="E8" s="209">
        <v>103.51059365237521</v>
      </c>
      <c r="F8" s="210">
        <v>110.49579813397699</v>
      </c>
      <c r="G8" s="209">
        <v>121.90621432671452</v>
      </c>
      <c r="H8" s="132">
        <f>G8/F8-1</f>
        <v>0.10326561177378268</v>
      </c>
      <c r="I8" s="132">
        <f t="shared" ref="I8:I18" si="0">G8/C8-1</f>
        <v>0.40127248757088441</v>
      </c>
      <c r="J8" s="208">
        <v>83.23</v>
      </c>
      <c r="K8" s="211">
        <v>105.23</v>
      </c>
      <c r="L8" s="211">
        <v>105.25</v>
      </c>
      <c r="M8" s="211">
        <v>2705.3199999999997</v>
      </c>
      <c r="N8" s="211">
        <v>2865.130000000001</v>
      </c>
      <c r="O8" s="132">
        <f t="shared" ref="O8:O18" si="1">N8/M8-1</f>
        <v>5.9072494196620529E-2</v>
      </c>
      <c r="P8" s="212">
        <f t="shared" ref="P8:P18" si="2">N8/J8-1</f>
        <v>33.424246065120762</v>
      </c>
      <c r="R8" s="207" t="s">
        <v>43</v>
      </c>
      <c r="S8" s="208">
        <v>69.370348156872495</v>
      </c>
      <c r="T8" s="210">
        <v>44.968658168364051</v>
      </c>
      <c r="U8" s="210">
        <v>77.585672942896579</v>
      </c>
      <c r="V8" s="210">
        <v>89.649875659827757</v>
      </c>
      <c r="W8" s="210">
        <v>101.16666562217193</v>
      </c>
      <c r="X8" s="132">
        <f t="shared" ref="X8:X18" si="3">W8/V8-1</f>
        <v>0.12846409297927086</v>
      </c>
      <c r="Y8" s="132">
        <f t="shared" ref="Y8:Y18" si="4">W8/S8-1</f>
        <v>0.45835603121662283</v>
      </c>
      <c r="Z8" s="208">
        <v>20.02</v>
      </c>
      <c r="AA8" s="211">
        <v>76.52</v>
      </c>
      <c r="AB8" s="211">
        <v>83.26</v>
      </c>
      <c r="AC8" s="211">
        <v>2209.1800000000003</v>
      </c>
      <c r="AD8" s="211">
        <v>2389.2000000000007</v>
      </c>
      <c r="AE8" s="132">
        <f t="shared" ref="AE8:AE18" si="5">AD8/AC8-1</f>
        <v>8.1487248662399869E-2</v>
      </c>
      <c r="AF8" s="132">
        <f t="shared" ref="AF8:AF18" si="6">AD8/Z8-1</f>
        <v>118.34065934065939</v>
      </c>
      <c r="AH8" s="63" t="s">
        <v>43</v>
      </c>
      <c r="AI8" s="213">
        <v>1164045941.3</v>
      </c>
      <c r="AJ8" s="131">
        <v>418465794.61000001</v>
      </c>
      <c r="AK8" s="131">
        <v>1220647920.8699999</v>
      </c>
      <c r="AL8" s="131">
        <v>1436841017.01</v>
      </c>
      <c r="AM8" s="131">
        <v>1647597613.0800004</v>
      </c>
      <c r="AN8" s="132">
        <f t="shared" ref="AN8:AN18" si="7">AM8/AL8-1</f>
        <v>0.14668052594195502</v>
      </c>
      <c r="AO8" s="131">
        <f t="shared" ref="AO8:AO18" si="8">AM8-AL8</f>
        <v>210756596.07000041</v>
      </c>
      <c r="AP8" s="132">
        <f t="shared" ref="AP8:AP18" si="9">AM8/AI8-1</f>
        <v>0.41540600299673103</v>
      </c>
      <c r="AQ8" s="131">
        <f t="shared" ref="AQ8:AQ18" si="10">AM8-AI8</f>
        <v>483551671.78000045</v>
      </c>
      <c r="AR8" s="133">
        <f t="shared" ref="AR8:AR18" si="11">AM8/AM$8</f>
        <v>1</v>
      </c>
      <c r="AS8" s="214">
        <v>16034024.5</v>
      </c>
      <c r="AT8" s="215">
        <v>112153548.94</v>
      </c>
      <c r="AU8" s="215">
        <v>135040900.16</v>
      </c>
      <c r="AV8" s="215">
        <v>464292656.80999988</v>
      </c>
      <c r="AW8" s="215">
        <v>526030372.24999994</v>
      </c>
      <c r="AX8" s="132">
        <f t="shared" ref="AX8:AX18" si="12">AW8/AV8-1</f>
        <v>0.13297155260688243</v>
      </c>
      <c r="AY8" s="131">
        <f t="shared" ref="AY8:AY18" si="13">AW8-AV8</f>
        <v>61737715.440000057</v>
      </c>
      <c r="AZ8" s="132">
        <f t="shared" ref="AZ8:AZ18" si="14">AW8/AS8-1</f>
        <v>31.807132872349044</v>
      </c>
      <c r="BA8" s="131">
        <f t="shared" ref="BA8:BA18" si="15">AW8-AS8</f>
        <v>509996347.74999994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105.84973100534538</v>
      </c>
      <c r="D9" s="217">
        <v>120.02147991713741</v>
      </c>
      <c r="E9" s="217">
        <v>127.80811517194637</v>
      </c>
      <c r="F9" s="217">
        <v>134.37015624961805</v>
      </c>
      <c r="G9" s="217">
        <v>146.89847035864958</v>
      </c>
      <c r="H9" s="74">
        <f>G9/F9-1</f>
        <v>9.3237326343193372E-2</v>
      </c>
      <c r="I9" s="74">
        <f t="shared" si="0"/>
        <v>0.38780201861099917</v>
      </c>
      <c r="J9" s="216">
        <v>102.15</v>
      </c>
      <c r="K9" s="217">
        <v>132.52000000000001</v>
      </c>
      <c r="L9" s="217">
        <v>129.80000000000001</v>
      </c>
      <c r="M9" s="217">
        <v>139.91999999999999</v>
      </c>
      <c r="N9" s="217">
        <v>149.41</v>
      </c>
      <c r="O9" s="74">
        <f t="shared" si="1"/>
        <v>6.7824471126358032E-2</v>
      </c>
      <c r="P9" s="74">
        <f t="shared" si="2"/>
        <v>0.46265296133137523</v>
      </c>
      <c r="R9" s="15" t="s">
        <v>44</v>
      </c>
      <c r="S9" s="216">
        <v>88.957275549029447</v>
      </c>
      <c r="T9" s="217">
        <v>62.249642421004083</v>
      </c>
      <c r="U9" s="217">
        <v>104.01424644615264</v>
      </c>
      <c r="V9" s="217">
        <v>114.8352025169124</v>
      </c>
      <c r="W9" s="217">
        <v>126.43260550178164</v>
      </c>
      <c r="X9" s="74">
        <f t="shared" si="3"/>
        <v>0.1009917057721148</v>
      </c>
      <c r="Y9" s="74">
        <f t="shared" si="4"/>
        <v>0.421273355343458</v>
      </c>
      <c r="Z9" s="216">
        <v>22.26</v>
      </c>
      <c r="AA9" s="217">
        <v>106</v>
      </c>
      <c r="AB9" s="217">
        <v>112.13</v>
      </c>
      <c r="AC9" s="217">
        <v>121.45</v>
      </c>
      <c r="AD9" s="217">
        <v>131.94</v>
      </c>
      <c r="AE9" s="74">
        <f t="shared" si="5"/>
        <v>8.6372993001235132E-2</v>
      </c>
      <c r="AF9" s="74">
        <f t="shared" si="6"/>
        <v>4.9272237196765492</v>
      </c>
      <c r="AH9" s="15" t="s">
        <v>44</v>
      </c>
      <c r="AI9" s="218">
        <v>523122521.94</v>
      </c>
      <c r="AJ9" s="52">
        <v>216528168.16000003</v>
      </c>
      <c r="AK9" s="52">
        <v>594845246.01999998</v>
      </c>
      <c r="AL9" s="52">
        <v>685482777.69000006</v>
      </c>
      <c r="AM9" s="52">
        <v>764872263.66999996</v>
      </c>
      <c r="AN9" s="74">
        <f t="shared" si="7"/>
        <v>0.11581543484948464</v>
      </c>
      <c r="AO9" s="52">
        <f t="shared" si="8"/>
        <v>79389485.9799999</v>
      </c>
      <c r="AP9" s="74">
        <f t="shared" si="9"/>
        <v>0.46212833818255605</v>
      </c>
      <c r="AQ9" s="52">
        <f t="shared" si="10"/>
        <v>241749741.72999996</v>
      </c>
      <c r="AR9" s="98">
        <f t="shared" si="11"/>
        <v>0.46423486996934671</v>
      </c>
      <c r="AS9" s="219">
        <v>6200586.4400000004</v>
      </c>
      <c r="AT9" s="220">
        <v>56935470.75</v>
      </c>
      <c r="AU9" s="220">
        <v>65605493.899999999</v>
      </c>
      <c r="AV9" s="220">
        <v>75041552.640000001</v>
      </c>
      <c r="AW9" s="220">
        <v>82045251.849999994</v>
      </c>
      <c r="AX9" s="74">
        <f t="shared" si="12"/>
        <v>9.3330947503167172E-2</v>
      </c>
      <c r="AY9" s="52">
        <f t="shared" si="13"/>
        <v>7003699.2099999934</v>
      </c>
      <c r="AZ9" s="74">
        <f t="shared" si="14"/>
        <v>12.231853574482221</v>
      </c>
      <c r="BA9" s="52">
        <f t="shared" si="15"/>
        <v>75844665.409999996</v>
      </c>
      <c r="BB9" s="98">
        <f t="shared" si="16"/>
        <v>0.15597056021511885</v>
      </c>
    </row>
    <row r="10" spans="2:54" x14ac:dyDescent="0.25">
      <c r="B10" s="19" t="s">
        <v>45</v>
      </c>
      <c r="C10" s="216">
        <v>83.920548374547039</v>
      </c>
      <c r="D10" s="217">
        <v>80.290545247609472</v>
      </c>
      <c r="E10" s="217">
        <v>91.548614248291642</v>
      </c>
      <c r="F10" s="217">
        <v>98.588100555027395</v>
      </c>
      <c r="G10" s="217">
        <v>112.82684308235204</v>
      </c>
      <c r="H10" s="74">
        <f>G10/F10-1</f>
        <v>0.14442658340270209</v>
      </c>
      <c r="I10" s="74">
        <f t="shared" si="0"/>
        <v>0.34444835344489033</v>
      </c>
      <c r="J10" s="216">
        <v>76.709999999999994</v>
      </c>
      <c r="K10" s="217">
        <v>87.2</v>
      </c>
      <c r="L10" s="217">
        <v>94.63</v>
      </c>
      <c r="M10" s="217">
        <v>100.29</v>
      </c>
      <c r="N10" s="217">
        <v>116.03</v>
      </c>
      <c r="O10" s="74">
        <f t="shared" si="1"/>
        <v>0.15694485990627172</v>
      </c>
      <c r="P10" s="74">
        <f t="shared" si="2"/>
        <v>0.51257984617390195</v>
      </c>
      <c r="R10" s="19" t="s">
        <v>45</v>
      </c>
      <c r="S10" s="216">
        <v>67.230605328958305</v>
      </c>
      <c r="T10" s="217">
        <v>33.952423887354037</v>
      </c>
      <c r="U10" s="217">
        <v>68.49298851867286</v>
      </c>
      <c r="V10" s="217">
        <v>80.655298704795626</v>
      </c>
      <c r="W10" s="217">
        <v>94.244930852908865</v>
      </c>
      <c r="X10" s="74">
        <f t="shared" si="3"/>
        <v>0.16849025874731804</v>
      </c>
      <c r="Y10" s="74">
        <f t="shared" si="4"/>
        <v>0.40181589012578245</v>
      </c>
      <c r="Z10" s="216">
        <v>16.29</v>
      </c>
      <c r="AA10" s="217">
        <v>61.72</v>
      </c>
      <c r="AB10" s="217">
        <v>76.150000000000006</v>
      </c>
      <c r="AC10" s="217">
        <v>85.81</v>
      </c>
      <c r="AD10" s="217">
        <v>96.94</v>
      </c>
      <c r="AE10" s="74">
        <f t="shared" si="5"/>
        <v>0.12970516256846509</v>
      </c>
      <c r="AF10" s="74">
        <f t="shared" si="6"/>
        <v>4.9508901166359731</v>
      </c>
      <c r="AH10" s="19" t="s">
        <v>45</v>
      </c>
      <c r="AI10" s="218">
        <v>321254160.15999997</v>
      </c>
      <c r="AJ10" s="52">
        <v>79958747.430000007</v>
      </c>
      <c r="AK10" s="52">
        <v>303638448.10000002</v>
      </c>
      <c r="AL10" s="52">
        <v>350771697.93999994</v>
      </c>
      <c r="AM10" s="52">
        <v>415964844.41000003</v>
      </c>
      <c r="AN10" s="74">
        <f t="shared" si="7"/>
        <v>0.18585634717072153</v>
      </c>
      <c r="AO10" s="52">
        <f t="shared" si="8"/>
        <v>65193146.470000088</v>
      </c>
      <c r="AP10" s="74">
        <f t="shared" si="9"/>
        <v>0.29481543274904087</v>
      </c>
      <c r="AQ10" s="52">
        <f t="shared" si="10"/>
        <v>94710684.25000006</v>
      </c>
      <c r="AR10" s="98">
        <f t="shared" si="11"/>
        <v>0.25246749637637556</v>
      </c>
      <c r="AS10" s="219">
        <v>3635022.82</v>
      </c>
      <c r="AT10" s="220">
        <v>25315026.170000002</v>
      </c>
      <c r="AU10" s="220">
        <v>35398040.82</v>
      </c>
      <c r="AV10" s="220">
        <v>37749114.700000003</v>
      </c>
      <c r="AW10" s="220">
        <v>44156356.289999999</v>
      </c>
      <c r="AX10" s="74">
        <f t="shared" si="12"/>
        <v>0.16973223454164854</v>
      </c>
      <c r="AY10" s="52">
        <f t="shared" si="13"/>
        <v>6407241.5899999961</v>
      </c>
      <c r="AZ10" s="74">
        <f t="shared" si="14"/>
        <v>11.147477052152317</v>
      </c>
      <c r="BA10" s="52">
        <f t="shared" si="15"/>
        <v>40521333.469999999</v>
      </c>
      <c r="BB10" s="98">
        <f t="shared" si="16"/>
        <v>8.3942598411436128E-2</v>
      </c>
    </row>
    <row r="11" spans="2:54" x14ac:dyDescent="0.25">
      <c r="B11" s="19" t="s">
        <v>46</v>
      </c>
      <c r="C11" s="216">
        <v>67.827968328679049</v>
      </c>
      <c r="D11" s="217">
        <v>63.187162427832199</v>
      </c>
      <c r="E11" s="217">
        <v>74.099782483795437</v>
      </c>
      <c r="F11" s="217">
        <v>78.150113391052273</v>
      </c>
      <c r="G11" s="217">
        <v>85.615358204838486</v>
      </c>
      <c r="H11" s="74">
        <f>G11/F11-1</f>
        <v>9.5524427155097902E-2</v>
      </c>
      <c r="I11" s="74">
        <f t="shared" si="0"/>
        <v>0.26224270480822542</v>
      </c>
      <c r="J11" s="216">
        <v>53.24</v>
      </c>
      <c r="K11" s="217">
        <v>67.12</v>
      </c>
      <c r="L11" s="217">
        <v>82.24</v>
      </c>
      <c r="M11" s="217">
        <v>85.13</v>
      </c>
      <c r="N11" s="217">
        <v>88.45</v>
      </c>
      <c r="O11" s="74">
        <f t="shared" si="1"/>
        <v>3.8999177728180623E-2</v>
      </c>
      <c r="P11" s="74">
        <f t="shared" si="2"/>
        <v>0.66134485349361372</v>
      </c>
      <c r="R11" s="19" t="s">
        <v>46</v>
      </c>
      <c r="S11" s="216">
        <v>46.751112226260076</v>
      </c>
      <c r="T11" s="217">
        <v>30.600148499036138</v>
      </c>
      <c r="U11" s="217">
        <v>50.025601581139455</v>
      </c>
      <c r="V11" s="217">
        <v>50.251032830058051</v>
      </c>
      <c r="W11" s="217">
        <v>59.182203294682672</v>
      </c>
      <c r="X11" s="74">
        <f t="shared" si="3"/>
        <v>0.17773108255960812</v>
      </c>
      <c r="Y11" s="74">
        <f t="shared" si="4"/>
        <v>0.26589936530836278</v>
      </c>
      <c r="Z11" s="216">
        <v>10.119999999999999</v>
      </c>
      <c r="AA11" s="217">
        <v>49.31</v>
      </c>
      <c r="AB11" s="217">
        <v>55.54</v>
      </c>
      <c r="AC11" s="217">
        <v>63.89</v>
      </c>
      <c r="AD11" s="217">
        <v>58.95</v>
      </c>
      <c r="AE11" s="74">
        <f t="shared" si="5"/>
        <v>-7.7320394427922934E-2</v>
      </c>
      <c r="AF11" s="74">
        <f t="shared" si="6"/>
        <v>4.8250988142292499</v>
      </c>
      <c r="AH11" s="19" t="s">
        <v>46</v>
      </c>
      <c r="AI11" s="218">
        <v>7347700.6500000004</v>
      </c>
      <c r="AJ11" s="52">
        <v>2906991.1700000004</v>
      </c>
      <c r="AK11" s="52">
        <v>6243688.21</v>
      </c>
      <c r="AL11" s="52">
        <v>6759139.96</v>
      </c>
      <c r="AM11" s="52">
        <v>7994701</v>
      </c>
      <c r="AN11" s="74">
        <f t="shared" si="7"/>
        <v>0.18279855829468583</v>
      </c>
      <c r="AO11" s="52">
        <f t="shared" si="8"/>
        <v>1235561.04</v>
      </c>
      <c r="AP11" s="74">
        <f t="shared" si="9"/>
        <v>8.8054805281159609E-2</v>
      </c>
      <c r="AQ11" s="52">
        <f t="shared" si="10"/>
        <v>647000.34999999963</v>
      </c>
      <c r="AR11" s="98">
        <f t="shared" si="11"/>
        <v>4.8523382994314955E-3</v>
      </c>
      <c r="AS11" s="219">
        <v>45173.07</v>
      </c>
      <c r="AT11" s="220">
        <v>593096.94999999995</v>
      </c>
      <c r="AU11" s="220">
        <v>747294.64</v>
      </c>
      <c r="AV11" s="220">
        <v>891304.72</v>
      </c>
      <c r="AW11" s="220">
        <v>822294.74</v>
      </c>
      <c r="AX11" s="74">
        <f t="shared" si="12"/>
        <v>-7.7425798889520059E-2</v>
      </c>
      <c r="AY11" s="52">
        <f t="shared" si="13"/>
        <v>-69009.979999999981</v>
      </c>
      <c r="AZ11" s="74">
        <f t="shared" si="14"/>
        <v>17.203206910666022</v>
      </c>
      <c r="BA11" s="52">
        <f t="shared" si="15"/>
        <v>777121.67</v>
      </c>
      <c r="BB11" s="98">
        <f t="shared" si="16"/>
        <v>1.5632077221753996E-3</v>
      </c>
    </row>
    <row r="12" spans="2:54" x14ac:dyDescent="0.25">
      <c r="B12" s="19" t="s">
        <v>47</v>
      </c>
      <c r="C12" s="216">
        <v>141.02678454344414</v>
      </c>
      <c r="D12" s="217">
        <v>160.85168881317696</v>
      </c>
      <c r="E12" s="217">
        <v>192.18705437946062</v>
      </c>
      <c r="F12" s="217">
        <v>191.35902797693288</v>
      </c>
      <c r="G12" s="217">
        <v>191.94562821778089</v>
      </c>
      <c r="H12" s="74">
        <f t="shared" ref="H12:H18" si="17">G12/F12-1</f>
        <v>3.0654432510950347E-3</v>
      </c>
      <c r="I12" s="74">
        <f t="shared" si="0"/>
        <v>0.36105796384126521</v>
      </c>
      <c r="J12" s="216">
        <v>146.31</v>
      </c>
      <c r="K12" s="217">
        <v>207.04</v>
      </c>
      <c r="L12" s="217">
        <v>142.35</v>
      </c>
      <c r="M12" s="217">
        <v>198.53</v>
      </c>
      <c r="N12" s="217">
        <v>162.57</v>
      </c>
      <c r="O12" s="74">
        <f t="shared" si="1"/>
        <v>-0.18113131516647363</v>
      </c>
      <c r="P12" s="74">
        <f t="shared" si="2"/>
        <v>0.11113389378716421</v>
      </c>
      <c r="R12" s="19" t="s">
        <v>47</v>
      </c>
      <c r="S12" s="216">
        <v>103.95434052363009</v>
      </c>
      <c r="T12" s="217">
        <v>42.881099663369589</v>
      </c>
      <c r="U12" s="217">
        <v>95.219807372673046</v>
      </c>
      <c r="V12" s="217">
        <v>102.5404156281558</v>
      </c>
      <c r="W12" s="217">
        <v>115.72404366047181</v>
      </c>
      <c r="X12" s="74">
        <f t="shared" si="3"/>
        <v>0.12857006626659317</v>
      </c>
      <c r="Y12" s="74">
        <f t="shared" si="4"/>
        <v>0.1132199298033767</v>
      </c>
      <c r="Z12" s="216">
        <v>22.81</v>
      </c>
      <c r="AA12" s="217">
        <v>131.63999999999999</v>
      </c>
      <c r="AB12" s="217">
        <v>68.33</v>
      </c>
      <c r="AC12" s="217">
        <v>107.98</v>
      </c>
      <c r="AD12" s="217">
        <v>111.7</v>
      </c>
      <c r="AE12" s="74">
        <f t="shared" si="5"/>
        <v>3.4450824226708532E-2</v>
      </c>
      <c r="AF12" s="74">
        <f t="shared" si="6"/>
        <v>3.896975010960106</v>
      </c>
      <c r="AH12" s="19" t="s">
        <v>47</v>
      </c>
      <c r="AI12" s="218">
        <v>49425635.010000005</v>
      </c>
      <c r="AJ12" s="52">
        <v>17168380.200000003</v>
      </c>
      <c r="AK12" s="52">
        <v>47355429.740000002</v>
      </c>
      <c r="AL12" s="52">
        <v>46270284.170000009</v>
      </c>
      <c r="AM12" s="52">
        <v>47401910.479999997</v>
      </c>
      <c r="AN12" s="74">
        <f t="shared" si="7"/>
        <v>2.4456869679950977E-2</v>
      </c>
      <c r="AO12" s="52">
        <f t="shared" si="8"/>
        <v>1131626.3099999875</v>
      </c>
      <c r="AP12" s="74">
        <f t="shared" si="9"/>
        <v>-4.0944836208792412E-2</v>
      </c>
      <c r="AQ12" s="52">
        <f t="shared" si="10"/>
        <v>-2023724.5300000086</v>
      </c>
      <c r="AR12" s="98">
        <f t="shared" si="11"/>
        <v>2.8770319951718915E-2</v>
      </c>
      <c r="AS12" s="219">
        <v>1268688.05</v>
      </c>
      <c r="AT12" s="220">
        <v>5639528.5</v>
      </c>
      <c r="AU12" s="220">
        <v>3496943.42</v>
      </c>
      <c r="AV12" s="220">
        <v>3585149.99</v>
      </c>
      <c r="AW12" s="220">
        <v>5852209.29</v>
      </c>
      <c r="AX12" s="74">
        <f t="shared" si="12"/>
        <v>0.63234712810439486</v>
      </c>
      <c r="AY12" s="52">
        <f t="shared" si="13"/>
        <v>2267059.2999999998</v>
      </c>
      <c r="AZ12" s="74">
        <f t="shared" si="14"/>
        <v>3.6128039828230429</v>
      </c>
      <c r="BA12" s="52">
        <f t="shared" si="15"/>
        <v>4583521.24</v>
      </c>
      <c r="BB12" s="98">
        <f t="shared" si="16"/>
        <v>1.1125230782717415E-2</v>
      </c>
    </row>
    <row r="13" spans="2:54" x14ac:dyDescent="0.25">
      <c r="B13" s="19" t="s">
        <v>48</v>
      </c>
      <c r="C13" s="216">
        <v>52.356273922041225</v>
      </c>
      <c r="D13" s="217">
        <v>47.450132738962139</v>
      </c>
      <c r="E13" s="217">
        <v>57.318687381177277</v>
      </c>
      <c r="F13" s="217">
        <v>64.195498656668704</v>
      </c>
      <c r="G13" s="217">
        <v>73.065673113639576</v>
      </c>
      <c r="H13" s="74">
        <f t="shared" si="17"/>
        <v>0.13817439918039209</v>
      </c>
      <c r="I13" s="74">
        <f t="shared" si="0"/>
        <v>0.39554761330866972</v>
      </c>
      <c r="J13" s="216">
        <v>33.81</v>
      </c>
      <c r="K13" s="217">
        <v>55.04</v>
      </c>
      <c r="L13" s="217">
        <v>59.93</v>
      </c>
      <c r="M13" s="217">
        <v>63.77</v>
      </c>
      <c r="N13" s="217">
        <v>73.88</v>
      </c>
      <c r="O13" s="74">
        <f t="shared" si="1"/>
        <v>0.15853849772620343</v>
      </c>
      <c r="P13" s="74">
        <f t="shared" si="2"/>
        <v>1.1851523217982844</v>
      </c>
      <c r="R13" s="19" t="s">
        <v>48</v>
      </c>
      <c r="S13" s="216">
        <v>40.534380255338569</v>
      </c>
      <c r="T13" s="217">
        <v>24.384741736070584</v>
      </c>
      <c r="U13" s="217">
        <v>39.60714537859338</v>
      </c>
      <c r="V13" s="217">
        <v>50.12166719924582</v>
      </c>
      <c r="W13" s="217">
        <v>59.421838698956016</v>
      </c>
      <c r="X13" s="74">
        <f t="shared" si="3"/>
        <v>0.18555191834979778</v>
      </c>
      <c r="Y13" s="74">
        <f t="shared" si="4"/>
        <v>0.46596144617580237</v>
      </c>
      <c r="Z13" s="216">
        <v>9.24</v>
      </c>
      <c r="AA13" s="217">
        <v>36.119999999999997</v>
      </c>
      <c r="AB13" s="217">
        <v>43.45</v>
      </c>
      <c r="AC13" s="217">
        <v>48.08</v>
      </c>
      <c r="AD13" s="217">
        <v>60.91</v>
      </c>
      <c r="AE13" s="74">
        <f t="shared" si="5"/>
        <v>0.26684692179700487</v>
      </c>
      <c r="AF13" s="74">
        <f t="shared" si="6"/>
        <v>5.5919913419913412</v>
      </c>
      <c r="AH13" s="19" t="s">
        <v>48</v>
      </c>
      <c r="AI13" s="218">
        <v>126677157.20000002</v>
      </c>
      <c r="AJ13" s="52">
        <v>35095905.910000004</v>
      </c>
      <c r="AK13" s="52">
        <v>107239354.64999999</v>
      </c>
      <c r="AL13" s="52">
        <v>142318096.10999998</v>
      </c>
      <c r="AM13" s="52">
        <v>176578922.98000002</v>
      </c>
      <c r="AN13" s="74">
        <f t="shared" si="7"/>
        <v>0.24073415683919275</v>
      </c>
      <c r="AO13" s="52">
        <f t="shared" si="8"/>
        <v>34260826.870000035</v>
      </c>
      <c r="AP13" s="74">
        <f t="shared" si="9"/>
        <v>0.39392868361589661</v>
      </c>
      <c r="AQ13" s="52">
        <f t="shared" si="10"/>
        <v>49901765.780000001</v>
      </c>
      <c r="AR13" s="98">
        <f t="shared" si="11"/>
        <v>0.10717357295141097</v>
      </c>
      <c r="AS13" s="219">
        <v>1100215.5</v>
      </c>
      <c r="AT13" s="220">
        <v>8550959.7799999993</v>
      </c>
      <c r="AU13" s="220">
        <v>11817210.33</v>
      </c>
      <c r="AV13" s="220">
        <v>14100678.85</v>
      </c>
      <c r="AW13" s="220">
        <v>18433014.07</v>
      </c>
      <c r="AX13" s="74">
        <f t="shared" si="12"/>
        <v>0.30724302468600651</v>
      </c>
      <c r="AY13" s="52">
        <f t="shared" si="13"/>
        <v>4332335.2200000007</v>
      </c>
      <c r="AZ13" s="74">
        <f t="shared" si="14"/>
        <v>15.754003256634721</v>
      </c>
      <c r="BA13" s="52">
        <f t="shared" si="15"/>
        <v>17332798.57</v>
      </c>
      <c r="BB13" s="98">
        <f t="shared" si="16"/>
        <v>3.5041729608037864E-2</v>
      </c>
    </row>
    <row r="14" spans="2:54" x14ac:dyDescent="0.25">
      <c r="B14" s="19" t="s">
        <v>49</v>
      </c>
      <c r="C14" s="216">
        <v>80.121614921459411</v>
      </c>
      <c r="D14" s="217">
        <v>80.948722675720063</v>
      </c>
      <c r="E14" s="217">
        <v>86.773208315154108</v>
      </c>
      <c r="F14" s="217">
        <v>94.378713253141612</v>
      </c>
      <c r="G14" s="217">
        <v>105.14661873674518</v>
      </c>
      <c r="H14" s="74">
        <f t="shared" si="17"/>
        <v>0.11409252269335357</v>
      </c>
      <c r="I14" s="74">
        <f t="shared" si="0"/>
        <v>0.31233773607555171</v>
      </c>
      <c r="J14" s="216">
        <v>80.64</v>
      </c>
      <c r="K14" s="217">
        <v>90.53</v>
      </c>
      <c r="L14" s="217">
        <v>96.39</v>
      </c>
      <c r="M14" s="217">
        <v>100.96</v>
      </c>
      <c r="N14" s="217">
        <v>101.59</v>
      </c>
      <c r="O14" s="74">
        <f t="shared" si="1"/>
        <v>6.2400950871632777E-3</v>
      </c>
      <c r="P14" s="74">
        <f t="shared" si="2"/>
        <v>0.25979662698412698</v>
      </c>
      <c r="R14" s="19" t="s">
        <v>49</v>
      </c>
      <c r="S14" s="216">
        <v>49.472754102882128</v>
      </c>
      <c r="T14" s="217">
        <v>39.684624601958497</v>
      </c>
      <c r="U14" s="217">
        <v>62.210445017014813</v>
      </c>
      <c r="V14" s="217">
        <v>69.24384642754039</v>
      </c>
      <c r="W14" s="217">
        <v>77.175114123840046</v>
      </c>
      <c r="X14" s="74">
        <f t="shared" si="3"/>
        <v>0.11454111961557856</v>
      </c>
      <c r="Y14" s="74">
        <f t="shared" si="4"/>
        <v>0.55995184669422038</v>
      </c>
      <c r="Z14" s="216">
        <v>50.09</v>
      </c>
      <c r="AA14" s="217">
        <v>60.96</v>
      </c>
      <c r="AB14" s="217">
        <v>68.819999999999993</v>
      </c>
      <c r="AC14" s="217">
        <v>73.47</v>
      </c>
      <c r="AD14" s="217">
        <v>78.17</v>
      </c>
      <c r="AE14" s="74">
        <f t="shared" si="5"/>
        <v>6.3971689124812992E-2</v>
      </c>
      <c r="AF14" s="74">
        <f t="shared" si="6"/>
        <v>0.56059093631463353</v>
      </c>
      <c r="AH14" s="19" t="s">
        <v>49</v>
      </c>
      <c r="AI14" s="218">
        <v>5388331.7799999993</v>
      </c>
      <c r="AJ14" s="52">
        <v>3147617.4899999998</v>
      </c>
      <c r="AK14" s="52">
        <v>6282253.6500000004</v>
      </c>
      <c r="AL14" s="52">
        <v>7104001.6600000001</v>
      </c>
      <c r="AM14" s="52">
        <v>8097168.79</v>
      </c>
      <c r="AN14" s="74">
        <f t="shared" si="7"/>
        <v>0.13980389891969702</v>
      </c>
      <c r="AO14" s="52">
        <f t="shared" si="8"/>
        <v>993167.12999999989</v>
      </c>
      <c r="AP14" s="74">
        <f t="shared" si="9"/>
        <v>0.50272275735775152</v>
      </c>
      <c r="AQ14" s="52">
        <f t="shared" si="10"/>
        <v>2708837.0100000007</v>
      </c>
      <c r="AR14" s="98">
        <f t="shared" si="11"/>
        <v>4.9145305417523906E-3</v>
      </c>
      <c r="AS14" s="219">
        <v>228248.26</v>
      </c>
      <c r="AT14" s="220">
        <v>597169.05000000005</v>
      </c>
      <c r="AU14" s="220">
        <v>723208.7</v>
      </c>
      <c r="AV14" s="220">
        <v>783456.5</v>
      </c>
      <c r="AW14" s="220">
        <v>833572.83</v>
      </c>
      <c r="AX14" s="74">
        <f t="shared" si="12"/>
        <v>6.3968235632737791E-2</v>
      </c>
      <c r="AY14" s="52">
        <f t="shared" si="13"/>
        <v>50116.329999999958</v>
      </c>
      <c r="AZ14" s="74">
        <f t="shared" si="14"/>
        <v>2.6520446201868086</v>
      </c>
      <c r="BA14" s="52">
        <f t="shared" si="15"/>
        <v>605324.56999999995</v>
      </c>
      <c r="BB14" s="98">
        <f t="shared" si="16"/>
        <v>1.5846477199302062E-3</v>
      </c>
    </row>
    <row r="15" spans="2:54" x14ac:dyDescent="0.25">
      <c r="B15" s="19" t="s">
        <v>50</v>
      </c>
      <c r="C15" s="216">
        <v>84.964546790549306</v>
      </c>
      <c r="D15" s="217">
        <v>127.97927657012937</v>
      </c>
      <c r="E15" s="217">
        <v>125.13765649100519</v>
      </c>
      <c r="F15" s="217">
        <v>147.444763844124</v>
      </c>
      <c r="G15" s="217">
        <v>162.97701786575212</v>
      </c>
      <c r="H15" s="74">
        <f t="shared" si="17"/>
        <v>0.10534286614646104</v>
      </c>
      <c r="I15" s="74">
        <f t="shared" si="0"/>
        <v>0.91817674573743768</v>
      </c>
      <c r="J15" s="216">
        <v>145.27000000000001</v>
      </c>
      <c r="K15" s="217">
        <v>124.48</v>
      </c>
      <c r="L15" s="217">
        <v>143.53</v>
      </c>
      <c r="M15" s="217">
        <v>187.62</v>
      </c>
      <c r="N15" s="217">
        <v>173.54</v>
      </c>
      <c r="O15" s="74">
        <f t="shared" si="1"/>
        <v>-7.5045304338556718E-2</v>
      </c>
      <c r="P15" s="74">
        <f t="shared" si="2"/>
        <v>0.19460315275005158</v>
      </c>
      <c r="R15" s="19" t="s">
        <v>50</v>
      </c>
      <c r="S15" s="216">
        <v>67.133585236787823</v>
      </c>
      <c r="T15" s="217">
        <v>79.240046035654942</v>
      </c>
      <c r="U15" s="217">
        <v>92.879581047894987</v>
      </c>
      <c r="V15" s="217">
        <v>119.79058866278812</v>
      </c>
      <c r="W15" s="217">
        <v>139.64471114150425</v>
      </c>
      <c r="X15" s="74">
        <f t="shared" si="3"/>
        <v>0.16574025305615381</v>
      </c>
      <c r="Y15" s="74">
        <f t="shared" si="4"/>
        <v>1.0801020927001201</v>
      </c>
      <c r="Z15" s="216">
        <v>65.33</v>
      </c>
      <c r="AA15" s="217">
        <v>94.07</v>
      </c>
      <c r="AB15" s="217">
        <v>106.99</v>
      </c>
      <c r="AC15" s="217">
        <v>151.55000000000001</v>
      </c>
      <c r="AD15" s="217">
        <v>147.13</v>
      </c>
      <c r="AE15" s="74">
        <f t="shared" si="5"/>
        <v>-2.916529198284401E-2</v>
      </c>
      <c r="AF15" s="74">
        <f t="shared" si="6"/>
        <v>1.2521046992193479</v>
      </c>
      <c r="AH15" s="19" t="s">
        <v>50</v>
      </c>
      <c r="AI15" s="218">
        <v>34960119.090000004</v>
      </c>
      <c r="AJ15" s="52">
        <v>22237456.780000001</v>
      </c>
      <c r="AK15" s="52">
        <v>46052220.759999998</v>
      </c>
      <c r="AL15" s="52">
        <v>64951309.950000003</v>
      </c>
      <c r="AM15" s="52">
        <v>76152822.640000001</v>
      </c>
      <c r="AN15" s="74">
        <f t="shared" si="7"/>
        <v>0.17246015051309982</v>
      </c>
      <c r="AO15" s="52">
        <f t="shared" si="8"/>
        <v>11201512.689999998</v>
      </c>
      <c r="AP15" s="74">
        <f t="shared" si="9"/>
        <v>1.178276980234394</v>
      </c>
      <c r="AQ15" s="52">
        <f t="shared" si="10"/>
        <v>41192703.549999997</v>
      </c>
      <c r="AR15" s="98">
        <f t="shared" si="11"/>
        <v>4.6220522556864339E-2</v>
      </c>
      <c r="AS15" s="219">
        <v>1358957.05</v>
      </c>
      <c r="AT15" s="220">
        <v>4490872.0999999996</v>
      </c>
      <c r="AU15" s="220">
        <v>5920144.1799999997</v>
      </c>
      <c r="AV15" s="220">
        <v>8320254.0800000001</v>
      </c>
      <c r="AW15" s="220">
        <v>8154875.0800000001</v>
      </c>
      <c r="AX15" s="74">
        <f t="shared" si="12"/>
        <v>-1.9876676650720793E-2</v>
      </c>
      <c r="AY15" s="52">
        <f t="shared" si="13"/>
        <v>-165379</v>
      </c>
      <c r="AZ15" s="74">
        <f t="shared" si="14"/>
        <v>5.000833565711293</v>
      </c>
      <c r="BA15" s="52">
        <f t="shared" si="15"/>
        <v>6795918.0300000003</v>
      </c>
      <c r="BB15" s="98">
        <f t="shared" si="16"/>
        <v>1.5502669636962205E-2</v>
      </c>
    </row>
    <row r="16" spans="2:54" x14ac:dyDescent="0.25">
      <c r="B16" s="19" t="s">
        <v>51</v>
      </c>
      <c r="C16" s="216">
        <v>63.117308474887537</v>
      </c>
      <c r="D16" s="217">
        <v>65.985131208502693</v>
      </c>
      <c r="E16" s="217">
        <v>74.958331798182044</v>
      </c>
      <c r="F16" s="217">
        <v>84.88833158174431</v>
      </c>
      <c r="G16" s="217">
        <v>93.94525585734722</v>
      </c>
      <c r="H16" s="74">
        <f t="shared" si="17"/>
        <v>0.10669221678460517</v>
      </c>
      <c r="I16" s="74">
        <f t="shared" si="0"/>
        <v>0.48842303525545905</v>
      </c>
      <c r="J16" s="216">
        <v>59.51</v>
      </c>
      <c r="K16" s="217">
        <v>71.91</v>
      </c>
      <c r="L16" s="217">
        <v>73.739999999999995</v>
      </c>
      <c r="M16" s="217">
        <v>86.81</v>
      </c>
      <c r="N16" s="217">
        <v>94.49</v>
      </c>
      <c r="O16" s="74">
        <f t="shared" si="1"/>
        <v>8.8469070383596193E-2</v>
      </c>
      <c r="P16" s="74">
        <f t="shared" si="2"/>
        <v>0.58780036968576699</v>
      </c>
      <c r="R16" s="19" t="s">
        <v>51</v>
      </c>
      <c r="S16" s="216">
        <v>41.977272225614726</v>
      </c>
      <c r="T16" s="217">
        <v>32.787472687432512</v>
      </c>
      <c r="U16" s="217">
        <v>51.213056351013826</v>
      </c>
      <c r="V16" s="217">
        <v>59.584620895962217</v>
      </c>
      <c r="W16" s="217">
        <v>65.923131684236068</v>
      </c>
      <c r="X16" s="74">
        <f t="shared" si="3"/>
        <v>0.10637830186653718</v>
      </c>
      <c r="Y16" s="74">
        <f t="shared" si="4"/>
        <v>0.57044820182502165</v>
      </c>
      <c r="Z16" s="216">
        <v>27.91</v>
      </c>
      <c r="AA16" s="217">
        <v>48.57</v>
      </c>
      <c r="AB16" s="217">
        <v>50.3</v>
      </c>
      <c r="AC16" s="217">
        <v>65.09</v>
      </c>
      <c r="AD16" s="217">
        <v>67.97</v>
      </c>
      <c r="AE16" s="74">
        <f t="shared" si="5"/>
        <v>4.4246428022737705E-2</v>
      </c>
      <c r="AF16" s="74">
        <f t="shared" si="6"/>
        <v>1.4353278394840556</v>
      </c>
      <c r="AH16" s="19" t="s">
        <v>51</v>
      </c>
      <c r="AI16" s="218">
        <v>18702773.41</v>
      </c>
      <c r="AJ16" s="52">
        <v>11769764.359999998</v>
      </c>
      <c r="AK16" s="52">
        <v>21970703.760000002</v>
      </c>
      <c r="AL16" s="52">
        <v>26849083.819999997</v>
      </c>
      <c r="AM16" s="52">
        <v>28977089.249999996</v>
      </c>
      <c r="AN16" s="74">
        <f t="shared" si="7"/>
        <v>7.9258027732582725E-2</v>
      </c>
      <c r="AO16" s="52">
        <f t="shared" si="8"/>
        <v>2128005.4299999997</v>
      </c>
      <c r="AP16" s="74">
        <f t="shared" si="9"/>
        <v>0.54934718048321773</v>
      </c>
      <c r="AQ16" s="52">
        <f t="shared" si="10"/>
        <v>10274315.839999996</v>
      </c>
      <c r="AR16" s="98">
        <f t="shared" si="11"/>
        <v>1.7587479503463562E-2</v>
      </c>
      <c r="AS16" s="219">
        <v>784874.98</v>
      </c>
      <c r="AT16" s="220">
        <v>1971084.55</v>
      </c>
      <c r="AU16" s="220">
        <v>2374904.89</v>
      </c>
      <c r="AV16" s="220">
        <v>2956131.67</v>
      </c>
      <c r="AW16" s="220">
        <v>2956436.22</v>
      </c>
      <c r="AX16" s="74">
        <f t="shared" si="12"/>
        <v>1.03023151198256E-4</v>
      </c>
      <c r="AY16" s="52">
        <f t="shared" si="13"/>
        <v>304.5500000002794</v>
      </c>
      <c r="AZ16" s="74">
        <f t="shared" si="14"/>
        <v>2.7667606884347369</v>
      </c>
      <c r="BA16" s="52">
        <f t="shared" si="15"/>
        <v>2171561.2400000002</v>
      </c>
      <c r="BB16" s="98">
        <f t="shared" si="16"/>
        <v>5.6202766531414866E-3</v>
      </c>
    </row>
    <row r="17" spans="2:54" x14ac:dyDescent="0.25">
      <c r="B17" s="19" t="s">
        <v>52</v>
      </c>
      <c r="C17" s="216">
        <v>92.923933731047526</v>
      </c>
      <c r="D17" s="217">
        <v>92.017027225659177</v>
      </c>
      <c r="E17" s="217">
        <v>113.0872922383201</v>
      </c>
      <c r="F17" s="217">
        <v>127.44234677491137</v>
      </c>
      <c r="G17" s="217">
        <v>140.73387912372309</v>
      </c>
      <c r="H17" s="74">
        <f t="shared" si="17"/>
        <v>0.10429447263935909</v>
      </c>
      <c r="I17" s="74">
        <f t="shared" si="0"/>
        <v>0.5145062576779551</v>
      </c>
      <c r="J17" s="216">
        <v>92</v>
      </c>
      <c r="K17" s="217">
        <v>103.01</v>
      </c>
      <c r="L17" s="217">
        <v>109.34</v>
      </c>
      <c r="M17" s="217">
        <v>129.44999999999999</v>
      </c>
      <c r="N17" s="217">
        <v>135.47</v>
      </c>
      <c r="O17" s="74">
        <f t="shared" si="1"/>
        <v>4.6504441869447799E-2</v>
      </c>
      <c r="P17" s="74">
        <f t="shared" si="2"/>
        <v>0.47249999999999992</v>
      </c>
      <c r="R17" s="19" t="s">
        <v>52</v>
      </c>
      <c r="S17" s="216">
        <v>70.477269780045177</v>
      </c>
      <c r="T17" s="217">
        <v>44.946421724704699</v>
      </c>
      <c r="U17" s="217">
        <v>86.024751063512028</v>
      </c>
      <c r="V17" s="217">
        <v>106.83229828268635</v>
      </c>
      <c r="W17" s="217">
        <v>121.29087797837335</v>
      </c>
      <c r="X17" s="74">
        <f t="shared" si="3"/>
        <v>0.1353390306874096</v>
      </c>
      <c r="Y17" s="74">
        <f t="shared" si="4"/>
        <v>0.720992858504792</v>
      </c>
      <c r="Z17" s="216">
        <v>26.99</v>
      </c>
      <c r="AA17" s="217">
        <v>75.25</v>
      </c>
      <c r="AB17" s="217">
        <v>88.28</v>
      </c>
      <c r="AC17" s="217">
        <v>112.03</v>
      </c>
      <c r="AD17" s="217">
        <v>119.51</v>
      </c>
      <c r="AE17" s="74">
        <f t="shared" si="5"/>
        <v>6.6767830045523446E-2</v>
      </c>
      <c r="AF17" s="74">
        <f t="shared" si="6"/>
        <v>3.4279362726935902</v>
      </c>
      <c r="AH17" s="19" t="s">
        <v>52</v>
      </c>
      <c r="AI17" s="218">
        <v>60653968.089999989</v>
      </c>
      <c r="AJ17" s="52">
        <v>21094010.550000001</v>
      </c>
      <c r="AK17" s="52">
        <v>71165589.230000004</v>
      </c>
      <c r="AL17" s="52">
        <v>87274244.26000002</v>
      </c>
      <c r="AM17" s="52">
        <v>100696035.88</v>
      </c>
      <c r="AN17" s="74">
        <f t="shared" si="7"/>
        <v>0.15378868913507771</v>
      </c>
      <c r="AO17" s="52">
        <f t="shared" si="8"/>
        <v>13421791.619999975</v>
      </c>
      <c r="AP17" s="74">
        <f t="shared" si="9"/>
        <v>0.66017226986014355</v>
      </c>
      <c r="AQ17" s="52">
        <f t="shared" si="10"/>
        <v>40042067.790000007</v>
      </c>
      <c r="AR17" s="98">
        <f t="shared" si="11"/>
        <v>6.1116886235201541E-2</v>
      </c>
      <c r="AS17" s="219">
        <v>1225010.7</v>
      </c>
      <c r="AT17" s="220">
        <v>6347079.2800000003</v>
      </c>
      <c r="AU17" s="220">
        <v>7449049.7999999998</v>
      </c>
      <c r="AV17" s="220">
        <v>9452902.6199999992</v>
      </c>
      <c r="AW17" s="220">
        <v>10084901.09</v>
      </c>
      <c r="AX17" s="74">
        <f t="shared" si="12"/>
        <v>6.6857609287421349E-2</v>
      </c>
      <c r="AY17" s="52">
        <f t="shared" si="13"/>
        <v>631998.47000000067</v>
      </c>
      <c r="AZ17" s="74">
        <f t="shared" si="14"/>
        <v>7.232500409996419</v>
      </c>
      <c r="BA17" s="52">
        <f t="shared" si="15"/>
        <v>8859890.3900000006</v>
      </c>
      <c r="BB17" s="98">
        <f t="shared" si="16"/>
        <v>1.9171708749180501E-2</v>
      </c>
    </row>
    <row r="18" spans="2:54" x14ac:dyDescent="0.25">
      <c r="B18" s="23" t="s">
        <v>53</v>
      </c>
      <c r="C18" s="216">
        <v>54.315439671720746</v>
      </c>
      <c r="D18" s="217">
        <v>73.294100594892839</v>
      </c>
      <c r="E18" s="217">
        <v>61.652109414583627</v>
      </c>
      <c r="F18" s="217">
        <v>67.546040342056031</v>
      </c>
      <c r="G18" s="217">
        <v>70.370182125111114</v>
      </c>
      <c r="H18" s="74">
        <f t="shared" si="17"/>
        <v>4.1810619375369784E-2</v>
      </c>
      <c r="I18" s="74">
        <f t="shared" si="0"/>
        <v>0.29558340225954649</v>
      </c>
      <c r="J18" s="216">
        <v>49.22</v>
      </c>
      <c r="K18" s="217">
        <v>75.3</v>
      </c>
      <c r="L18" s="217">
        <v>63.81</v>
      </c>
      <c r="M18" s="217">
        <v>71.709999999999994</v>
      </c>
      <c r="N18" s="217">
        <v>69.08</v>
      </c>
      <c r="O18" s="74">
        <f t="shared" si="1"/>
        <v>-3.6675498535769013E-2</v>
      </c>
      <c r="P18" s="74">
        <f t="shared" si="2"/>
        <v>0.40349451442503037</v>
      </c>
      <c r="R18" s="23" t="s">
        <v>53</v>
      </c>
      <c r="S18" s="216">
        <v>38.633748055363441</v>
      </c>
      <c r="T18" s="217">
        <v>24.475639271899215</v>
      </c>
      <c r="U18" s="217">
        <v>39.834097092059437</v>
      </c>
      <c r="V18" s="217">
        <v>51.340786959775158</v>
      </c>
      <c r="W18" s="217">
        <v>53.985598568714423</v>
      </c>
      <c r="X18" s="74">
        <f t="shared" si="3"/>
        <v>5.1514824091251965E-2</v>
      </c>
      <c r="Y18" s="74">
        <f t="shared" si="4"/>
        <v>0.39736891412532049</v>
      </c>
      <c r="Z18" s="216">
        <v>8.7899999999999991</v>
      </c>
      <c r="AA18" s="217">
        <v>38.57</v>
      </c>
      <c r="AB18" s="217">
        <v>39.69</v>
      </c>
      <c r="AC18" s="217">
        <v>49.04</v>
      </c>
      <c r="AD18" s="217">
        <v>50.64</v>
      </c>
      <c r="AE18" s="74">
        <f t="shared" si="5"/>
        <v>3.2626427406199143E-2</v>
      </c>
      <c r="AF18" s="74">
        <f t="shared" si="6"/>
        <v>4.7610921501706489</v>
      </c>
      <c r="AH18" s="23" t="s">
        <v>53</v>
      </c>
      <c r="AI18" s="218">
        <v>16513573.960000001</v>
      </c>
      <c r="AJ18" s="52">
        <v>8558752.5499999989</v>
      </c>
      <c r="AK18" s="52">
        <v>15854986.770000001</v>
      </c>
      <c r="AL18" s="52">
        <v>19060381.48</v>
      </c>
      <c r="AM18" s="52">
        <v>20861853.960000001</v>
      </c>
      <c r="AN18" s="74">
        <f t="shared" si="7"/>
        <v>9.4513978216557826E-2</v>
      </c>
      <c r="AO18" s="52">
        <f t="shared" si="8"/>
        <v>1801472.4800000004</v>
      </c>
      <c r="AP18" s="74">
        <f t="shared" si="9"/>
        <v>0.26331550096500123</v>
      </c>
      <c r="AQ18" s="52">
        <f t="shared" si="10"/>
        <v>4348280</v>
      </c>
      <c r="AR18" s="98">
        <f t="shared" si="11"/>
        <v>1.2661983602295398E-2</v>
      </c>
      <c r="AS18" s="219">
        <v>187247.63</v>
      </c>
      <c r="AT18" s="220">
        <v>1713261.8</v>
      </c>
      <c r="AU18" s="220">
        <v>1508609.47</v>
      </c>
      <c r="AV18" s="220">
        <v>1883673.18</v>
      </c>
      <c r="AW18" s="220">
        <v>2004545.95</v>
      </c>
      <c r="AX18" s="74">
        <f t="shared" si="12"/>
        <v>6.4168652653429081E-2</v>
      </c>
      <c r="AY18" s="52">
        <f t="shared" si="13"/>
        <v>120872.77000000002</v>
      </c>
      <c r="AZ18" s="74">
        <f t="shared" si="14"/>
        <v>9.7053208096679242</v>
      </c>
      <c r="BA18" s="52">
        <f t="shared" si="15"/>
        <v>1817298.3199999998</v>
      </c>
      <c r="BB18" s="98">
        <f t="shared" si="16"/>
        <v>3.8107038219597788E-3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167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168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169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170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171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9296.7183719615605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172</v>
      </c>
      <c r="C27" s="270"/>
      <c r="D27" s="270"/>
      <c r="E27" s="270"/>
      <c r="F27" s="270"/>
      <c r="G27" s="270"/>
      <c r="H27" s="270"/>
      <c r="I27" s="270"/>
      <c r="R27" s="270" t="s">
        <v>173</v>
      </c>
      <c r="S27" s="270"/>
      <c r="T27" s="270"/>
      <c r="U27" s="270"/>
      <c r="V27" s="270"/>
      <c r="W27" s="270"/>
      <c r="X27" s="270"/>
      <c r="Y27" s="270"/>
      <c r="AH27" s="270" t="s">
        <v>174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167</v>
      </c>
      <c r="C43" s="268"/>
      <c r="D43" s="268"/>
      <c r="E43" s="268"/>
      <c r="F43" s="268"/>
      <c r="G43" s="268"/>
      <c r="H43" s="268"/>
      <c r="I43" s="268"/>
      <c r="R43" s="268" t="s">
        <v>168</v>
      </c>
      <c r="S43" s="268"/>
      <c r="T43" s="268"/>
      <c r="U43" s="268"/>
      <c r="V43" s="268"/>
      <c r="W43" s="268"/>
      <c r="X43" s="268"/>
      <c r="Y43" s="268"/>
      <c r="AH43" s="309" t="s">
        <v>169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170</v>
      </c>
      <c r="C44" s="268"/>
      <c r="D44" s="268"/>
      <c r="E44" s="268"/>
      <c r="F44" s="268"/>
      <c r="G44" s="268"/>
      <c r="H44" s="268"/>
      <c r="I44" s="268"/>
      <c r="R44" s="310" t="s">
        <v>171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4BAE8-F899-4053-AE2D-3C9B77FE4F7A}">
  <sheetPr>
    <tabColor theme="4"/>
  </sheetPr>
  <dimension ref="B4:B25"/>
  <sheetViews>
    <sheetView showGridLines="0" workbookViewId="0">
      <selection activeCell="N27" sqref="N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CE18C-6A42-43DB-974E-56D8C8500272}">
  <sheetPr>
    <tabColor theme="4" tint="0.39997558519241921"/>
  </sheetPr>
  <dimension ref="A1:AE131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263</v>
      </c>
      <c r="D5" s="172" t="s">
        <v>264</v>
      </c>
      <c r="E5" s="172" t="s">
        <v>270</v>
      </c>
      <c r="F5" s="172" t="s">
        <v>265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266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267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175</v>
      </c>
      <c r="C6" s="225">
        <v>119184</v>
      </c>
      <c r="D6" s="225">
        <v>64241</v>
      </c>
      <c r="E6" s="225">
        <v>83177</v>
      </c>
      <c r="F6" s="225">
        <v>166144</v>
      </c>
      <c r="G6" s="226">
        <f t="shared" ref="G6:G11" si="0">F6/E6-1</f>
        <v>0.99747526359450323</v>
      </c>
      <c r="H6" s="225">
        <f t="shared" ref="H6:H11" si="1">F6-E6</f>
        <v>82967</v>
      </c>
      <c r="I6" s="226"/>
      <c r="J6" s="225">
        <v>213829</v>
      </c>
      <c r="K6" s="226">
        <f t="shared" ref="K6:K11" si="2">J6/F6-1</f>
        <v>0.28701006355932202</v>
      </c>
      <c r="L6" s="225">
        <f t="shared" ref="L6:L11" si="3">J6-F6</f>
        <v>47685</v>
      </c>
      <c r="M6" s="226"/>
      <c r="N6" s="225">
        <v>202567</v>
      </c>
      <c r="O6" s="226">
        <f t="shared" ref="O6:O11" si="4">N6/J6-1</f>
        <v>-5.2668253604515769E-2</v>
      </c>
      <c r="P6" s="225">
        <f t="shared" ref="P6:P11" si="5">N6-J6</f>
        <v>-11262</v>
      </c>
      <c r="Q6" s="226">
        <f>N6/C6-1</f>
        <v>0.69961572023090346</v>
      </c>
      <c r="R6" s="225">
        <f>N6-C6</f>
        <v>83383</v>
      </c>
      <c r="S6" s="226"/>
      <c r="T6" s="226"/>
      <c r="V6" s="29"/>
      <c r="AE6" s="1"/>
    </row>
    <row r="7" spans="1:31" ht="18.75" x14ac:dyDescent="0.3">
      <c r="A7" s="4"/>
      <c r="B7" s="224" t="s">
        <v>176</v>
      </c>
      <c r="C7" s="225">
        <v>26438</v>
      </c>
      <c r="D7" s="225">
        <v>26699</v>
      </c>
      <c r="E7" s="225">
        <v>39694</v>
      </c>
      <c r="F7" s="225">
        <v>42099</v>
      </c>
      <c r="G7" s="226">
        <f t="shared" si="0"/>
        <v>6.0588502040610726E-2</v>
      </c>
      <c r="H7" s="225">
        <f t="shared" si="1"/>
        <v>2405</v>
      </c>
      <c r="I7" s="226">
        <f>F7/$F$7</f>
        <v>1</v>
      </c>
      <c r="J7" s="225">
        <v>49296</v>
      </c>
      <c r="K7" s="226">
        <f t="shared" si="2"/>
        <v>0.17095417943419089</v>
      </c>
      <c r="L7" s="225">
        <f t="shared" si="3"/>
        <v>7197</v>
      </c>
      <c r="M7" s="226">
        <f>J7/$J$7</f>
        <v>1</v>
      </c>
      <c r="N7" s="225">
        <v>44255</v>
      </c>
      <c r="O7" s="226">
        <f t="shared" si="4"/>
        <v>-0.10225981824083086</v>
      </c>
      <c r="P7" s="225">
        <f t="shared" si="5"/>
        <v>-5041</v>
      </c>
      <c r="Q7" s="226">
        <f t="shared" ref="Q7:Q11" si="6">N7/C7-1</f>
        <v>0.67391633255163019</v>
      </c>
      <c r="R7" s="225">
        <f t="shared" ref="R7:R11" si="7">N7-C7</f>
        <v>17817</v>
      </c>
      <c r="S7" s="226">
        <f>N7/$N$7</f>
        <v>1</v>
      </c>
      <c r="T7" s="226">
        <f>N7/$N$6</f>
        <v>0.21847092566903789</v>
      </c>
      <c r="V7" s="29"/>
      <c r="W7" s="79"/>
      <c r="AE7" s="1" t="s">
        <v>177</v>
      </c>
    </row>
    <row r="8" spans="1:31" ht="15.75" x14ac:dyDescent="0.25">
      <c r="A8" s="4"/>
      <c r="B8" s="227" t="s">
        <v>100</v>
      </c>
      <c r="C8" s="228">
        <v>15969</v>
      </c>
      <c r="D8" s="228">
        <v>24100</v>
      </c>
      <c r="E8" s="228">
        <v>17469</v>
      </c>
      <c r="F8" s="228">
        <v>27158</v>
      </c>
      <c r="G8" s="229">
        <f t="shared" si="0"/>
        <v>0.55463964737535054</v>
      </c>
      <c r="H8" s="228">
        <f t="shared" si="1"/>
        <v>9689</v>
      </c>
      <c r="I8" s="229">
        <f>F8/$F$7</f>
        <v>0.64509845839568636</v>
      </c>
      <c r="J8" s="228">
        <v>31028</v>
      </c>
      <c r="K8" s="229">
        <f t="shared" si="2"/>
        <v>0.14249944767655931</v>
      </c>
      <c r="L8" s="228">
        <f t="shared" si="3"/>
        <v>3870</v>
      </c>
      <c r="M8" s="229">
        <f>J8/$J$7</f>
        <v>0.62942226549821489</v>
      </c>
      <c r="N8" s="228">
        <v>29568</v>
      </c>
      <c r="O8" s="229">
        <f t="shared" si="4"/>
        <v>-4.7054273559365756E-2</v>
      </c>
      <c r="P8" s="228">
        <f t="shared" si="5"/>
        <v>-1460</v>
      </c>
      <c r="Q8" s="229">
        <f t="shared" si="6"/>
        <v>0.85158745068570352</v>
      </c>
      <c r="R8" s="228">
        <f t="shared" si="7"/>
        <v>13599</v>
      </c>
      <c r="S8" s="229">
        <f>N8/$N$7</f>
        <v>0.66812789515309001</v>
      </c>
      <c r="T8" s="229">
        <f>N8/$N$6</f>
        <v>0.14596651971940147</v>
      </c>
      <c r="V8" s="29"/>
      <c r="W8" s="79"/>
      <c r="AE8" s="1" t="s">
        <v>178</v>
      </c>
    </row>
    <row r="9" spans="1:31" s="4" customFormat="1" x14ac:dyDescent="0.25">
      <c r="B9" s="230" t="s">
        <v>103</v>
      </c>
      <c r="C9" s="231">
        <v>10469</v>
      </c>
      <c r="D9" s="231">
        <v>2599</v>
      </c>
      <c r="E9" s="231">
        <v>22225</v>
      </c>
      <c r="F9" s="231">
        <v>14941</v>
      </c>
      <c r="G9" s="232">
        <f t="shared" si="0"/>
        <v>-0.32773903262092241</v>
      </c>
      <c r="H9" s="233">
        <f t="shared" si="1"/>
        <v>-7284</v>
      </c>
      <c r="I9" s="234">
        <f>F9/$F$7</f>
        <v>0.35490154160431364</v>
      </c>
      <c r="J9" s="231">
        <v>18268</v>
      </c>
      <c r="K9" s="232">
        <f t="shared" si="2"/>
        <v>0.22267585837628001</v>
      </c>
      <c r="L9" s="233">
        <f t="shared" si="3"/>
        <v>3327</v>
      </c>
      <c r="M9" s="234">
        <f>J9/$J$7</f>
        <v>0.37057773450178516</v>
      </c>
      <c r="N9" s="231">
        <v>14687</v>
      </c>
      <c r="O9" s="232">
        <f t="shared" si="4"/>
        <v>-0.19602583753010727</v>
      </c>
      <c r="P9" s="233">
        <f t="shared" si="5"/>
        <v>-3581</v>
      </c>
      <c r="Q9" s="232">
        <f t="shared" si="6"/>
        <v>0.40290381125226871</v>
      </c>
      <c r="R9" s="233">
        <f t="shared" si="7"/>
        <v>4218</v>
      </c>
      <c r="S9" s="234">
        <f>N9/$N$7</f>
        <v>0.33187210484690993</v>
      </c>
      <c r="T9" s="234">
        <f>N9/$N$6</f>
        <v>7.2504405949636419E-2</v>
      </c>
      <c r="V9" s="29"/>
      <c r="W9" s="79"/>
      <c r="AE9" s="1" t="s">
        <v>179</v>
      </c>
    </row>
    <row r="10" spans="1:31" s="4" customFormat="1" x14ac:dyDescent="0.25">
      <c r="B10" s="235" t="s">
        <v>180</v>
      </c>
      <c r="C10" s="29">
        <v>7658</v>
      </c>
      <c r="D10" s="29">
        <v>1784</v>
      </c>
      <c r="E10" s="29">
        <v>13663</v>
      </c>
      <c r="F10" s="29">
        <v>7590</v>
      </c>
      <c r="G10" s="22">
        <f t="shared" si="0"/>
        <v>-0.44448510576008193</v>
      </c>
      <c r="H10" s="20">
        <f t="shared" si="1"/>
        <v>-6073</v>
      </c>
      <c r="I10" s="31">
        <f>F10/$F$7</f>
        <v>0.18028931803605786</v>
      </c>
      <c r="J10" s="29">
        <v>14332</v>
      </c>
      <c r="K10" s="22">
        <f t="shared" si="2"/>
        <v>0.88827404479578398</v>
      </c>
      <c r="L10" s="20">
        <f t="shared" si="3"/>
        <v>6742</v>
      </c>
      <c r="M10" s="31">
        <f>J10/$J$7</f>
        <v>0.29073352807530023</v>
      </c>
      <c r="N10" s="29">
        <v>7235</v>
      </c>
      <c r="O10" s="22">
        <f t="shared" si="4"/>
        <v>-0.49518559866034051</v>
      </c>
      <c r="P10" s="20">
        <f t="shared" si="5"/>
        <v>-7097</v>
      </c>
      <c r="Q10" s="22">
        <f t="shared" si="6"/>
        <v>-5.5236354139462041E-2</v>
      </c>
      <c r="R10" s="20">
        <f t="shared" si="7"/>
        <v>-423</v>
      </c>
      <c r="S10" s="31">
        <f>N10/$N$7</f>
        <v>0.16348435205061576</v>
      </c>
      <c r="T10" s="31">
        <f>N10/$N$6</f>
        <v>3.5716577724900896E-2</v>
      </c>
      <c r="V10" s="29"/>
      <c r="W10" s="79"/>
      <c r="AE10" s="1" t="s">
        <v>181</v>
      </c>
    </row>
    <row r="11" spans="1:31" s="4" customFormat="1" x14ac:dyDescent="0.25">
      <c r="B11" s="235" t="s">
        <v>182</v>
      </c>
      <c r="C11" s="29">
        <f>C9-C10</f>
        <v>2811</v>
      </c>
      <c r="D11" s="29">
        <f>D9-D10</f>
        <v>815</v>
      </c>
      <c r="E11" s="29">
        <f>E9-E10</f>
        <v>8562</v>
      </c>
      <c r="F11" s="29">
        <f>F9-F10</f>
        <v>7351</v>
      </c>
      <c r="G11" s="22">
        <f t="shared" si="0"/>
        <v>-0.1414389161410885</v>
      </c>
      <c r="H11" s="20">
        <f t="shared" si="1"/>
        <v>-1211</v>
      </c>
      <c r="I11" s="31">
        <f>F11/$F$7</f>
        <v>0.17461222356825579</v>
      </c>
      <c r="J11" s="29">
        <f>J9-J10</f>
        <v>3936</v>
      </c>
      <c r="K11" s="22">
        <f t="shared" si="2"/>
        <v>-0.4645626445381581</v>
      </c>
      <c r="L11" s="20">
        <f t="shared" si="3"/>
        <v>-3415</v>
      </c>
      <c r="M11" s="31">
        <f>J11/$J$7</f>
        <v>7.9844206426484904E-2</v>
      </c>
      <c r="N11" s="29">
        <f>N9-N10</f>
        <v>7452</v>
      </c>
      <c r="O11" s="22">
        <f t="shared" si="4"/>
        <v>0.89329268292682928</v>
      </c>
      <c r="P11" s="20">
        <f t="shared" si="5"/>
        <v>3516</v>
      </c>
      <c r="Q11" s="22">
        <f t="shared" si="6"/>
        <v>1.6510138740661686</v>
      </c>
      <c r="R11" s="20">
        <f t="shared" si="7"/>
        <v>4641</v>
      </c>
      <c r="S11" s="31">
        <f>N11/$N$7</f>
        <v>0.1683877527962942</v>
      </c>
      <c r="T11" s="31">
        <f>N11/$N$6</f>
        <v>3.6787828224735517E-2</v>
      </c>
      <c r="V11" s="29"/>
      <c r="W11" s="79"/>
      <c r="AE11" s="1" t="s">
        <v>183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184</v>
      </c>
    </row>
    <row r="13" spans="1:31" s="4" customFormat="1" x14ac:dyDescent="0.25">
      <c r="B13" s="125" t="s">
        <v>185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187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7"/>
      <c r="T39" s="87"/>
      <c r="AE39" s="1"/>
    </row>
    <row r="40" spans="2:31" s="4" customFormat="1" ht="18.75" hidden="1" x14ac:dyDescent="0.3">
      <c r="B40" s="224" t="s">
        <v>175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176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177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178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179</v>
      </c>
    </row>
    <row r="44" spans="2:31" s="4" customFormat="1" hidden="1" x14ac:dyDescent="0.25">
      <c r="B44" s="235" t="s">
        <v>180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35" t="s">
        <v>182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184</v>
      </c>
    </row>
    <row r="47" spans="2:31" s="4" customFormat="1" hidden="1" x14ac:dyDescent="0.25">
      <c r="B47" s="269" t="s">
        <v>185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175</v>
      </c>
      <c r="C124" s="225">
        <v>142901</v>
      </c>
      <c r="D124" s="225">
        <v>77467</v>
      </c>
      <c r="E124" s="225">
        <v>107459</v>
      </c>
      <c r="F124" s="225">
        <v>198873</v>
      </c>
      <c r="G124" s="226">
        <f t="shared" ref="G124:G129" si="8">F124/E124-1</f>
        <v>0.85068723885388842</v>
      </c>
      <c r="H124" s="225">
        <f t="shared" ref="H124:H129" si="9">F124-E124</f>
        <v>91414</v>
      </c>
      <c r="I124" s="226"/>
      <c r="J124" s="225">
        <v>252588</v>
      </c>
      <c r="K124" s="226"/>
      <c r="L124" s="226">
        <f t="shared" ref="L124:L129" si="10">J124/F124-1</f>
        <v>0.27009699657570407</v>
      </c>
      <c r="M124" s="225">
        <f t="shared" ref="M124:M129" si="11">J124-F124</f>
        <v>53715</v>
      </c>
      <c r="N124" s="226">
        <f t="shared" ref="N124:N129" si="12">J124/D124-1</f>
        <v>2.2605883795680741</v>
      </c>
      <c r="O124" s="225">
        <f t="shared" ref="O124:O129" si="13">J124-D124</f>
        <v>175121</v>
      </c>
      <c r="Z124" s="1"/>
      <c r="AE124"/>
    </row>
    <row r="125" spans="2:31" ht="18.75" x14ac:dyDescent="0.3">
      <c r="B125" s="224" t="s">
        <v>176</v>
      </c>
      <c r="C125" s="225">
        <v>31009</v>
      </c>
      <c r="D125" s="225">
        <v>30584</v>
      </c>
      <c r="E125" s="225">
        <v>44398</v>
      </c>
      <c r="F125" s="225">
        <v>48630</v>
      </c>
      <c r="G125" s="226">
        <f t="shared" si="8"/>
        <v>9.531960899139591E-2</v>
      </c>
      <c r="H125" s="225">
        <f t="shared" si="9"/>
        <v>4232</v>
      </c>
      <c r="I125" s="226">
        <f>F125/$F$7</f>
        <v>1.155134326231027</v>
      </c>
      <c r="J125" s="225">
        <v>55684</v>
      </c>
      <c r="K125" s="226">
        <f>J125/$J$125</f>
        <v>1</v>
      </c>
      <c r="L125" s="226">
        <f t="shared" si="10"/>
        <v>0.14505449311124829</v>
      </c>
      <c r="M125" s="225">
        <f t="shared" si="11"/>
        <v>7054</v>
      </c>
      <c r="N125" s="226">
        <f t="shared" si="12"/>
        <v>0.82069055715406747</v>
      </c>
      <c r="O125" s="225">
        <f t="shared" si="13"/>
        <v>25100</v>
      </c>
      <c r="Z125" s="1"/>
      <c r="AE125"/>
    </row>
    <row r="126" spans="2:31" ht="15.75" x14ac:dyDescent="0.25">
      <c r="B126" s="227" t="s">
        <v>100</v>
      </c>
      <c r="C126" s="228">
        <v>19123</v>
      </c>
      <c r="D126" s="228">
        <v>25621</v>
      </c>
      <c r="E126" s="228">
        <v>20278</v>
      </c>
      <c r="F126" s="228">
        <v>32271</v>
      </c>
      <c r="G126" s="229">
        <f t="shared" si="8"/>
        <v>0.59142913502317773</v>
      </c>
      <c r="H126" s="228">
        <f t="shared" si="9"/>
        <v>11993</v>
      </c>
      <c r="I126" s="229">
        <f>F126/$F$7</f>
        <v>0.76655027435331002</v>
      </c>
      <c r="J126" s="228">
        <v>36164</v>
      </c>
      <c r="K126" s="229">
        <f>J126/$J$125</f>
        <v>0.64945047051217586</v>
      </c>
      <c r="L126" s="229">
        <f t="shared" si="10"/>
        <v>0.12063462551516846</v>
      </c>
      <c r="M126" s="228">
        <f t="shared" si="11"/>
        <v>3893</v>
      </c>
      <c r="N126" s="229">
        <f t="shared" si="12"/>
        <v>0.41149838023496343</v>
      </c>
      <c r="O126" s="228">
        <f t="shared" si="13"/>
        <v>10543</v>
      </c>
      <c r="Z126" s="1"/>
      <c r="AE126"/>
    </row>
    <row r="127" spans="2:31" x14ac:dyDescent="0.25">
      <c r="B127" s="230" t="s">
        <v>103</v>
      </c>
      <c r="C127" s="231">
        <v>11886</v>
      </c>
      <c r="D127" s="231">
        <v>4963</v>
      </c>
      <c r="E127" s="231">
        <v>24120</v>
      </c>
      <c r="F127" s="231">
        <v>16359</v>
      </c>
      <c r="G127" s="232">
        <f t="shared" si="8"/>
        <v>-0.32176616915422884</v>
      </c>
      <c r="H127" s="233">
        <f t="shared" si="9"/>
        <v>-7761</v>
      </c>
      <c r="I127" s="234">
        <f>F127/$F$7</f>
        <v>0.38858405187771683</v>
      </c>
      <c r="J127" s="231">
        <v>19520</v>
      </c>
      <c r="K127" s="234">
        <f>J127/$J$125</f>
        <v>0.35054952948782414</v>
      </c>
      <c r="L127" s="232">
        <f t="shared" si="10"/>
        <v>0.19322696986368371</v>
      </c>
      <c r="M127" s="233">
        <f t="shared" si="11"/>
        <v>3161</v>
      </c>
      <c r="N127" s="232">
        <f t="shared" si="12"/>
        <v>2.9331049768285311</v>
      </c>
      <c r="O127" s="233">
        <f t="shared" si="13"/>
        <v>14557</v>
      </c>
      <c r="Z127" s="1"/>
      <c r="AE127"/>
    </row>
    <row r="128" spans="2:31" x14ac:dyDescent="0.25">
      <c r="B128" s="235" t="s">
        <v>180</v>
      </c>
      <c r="C128" s="29">
        <v>8791</v>
      </c>
      <c r="D128" s="29">
        <v>2831</v>
      </c>
      <c r="E128" s="29">
        <v>14998</v>
      </c>
      <c r="F128" s="29">
        <v>8360</v>
      </c>
      <c r="G128" s="22">
        <f t="shared" si="8"/>
        <v>-0.44259234564608618</v>
      </c>
      <c r="H128" s="20">
        <f t="shared" si="9"/>
        <v>-6638</v>
      </c>
      <c r="I128" s="31">
        <f>F128/$F$7</f>
        <v>0.19857953870638256</v>
      </c>
      <c r="J128" s="29">
        <v>14731</v>
      </c>
      <c r="K128" s="31">
        <f>J128/$J$125</f>
        <v>0.26454636879534515</v>
      </c>
      <c r="L128" s="22">
        <f t="shared" si="10"/>
        <v>0.76208133971291869</v>
      </c>
      <c r="M128" s="20">
        <f t="shared" si="11"/>
        <v>6371</v>
      </c>
      <c r="N128" s="22">
        <f t="shared" si="12"/>
        <v>4.2034616743200282</v>
      </c>
      <c r="O128" s="20">
        <f t="shared" si="13"/>
        <v>11900</v>
      </c>
      <c r="Z128" s="1"/>
      <c r="AE128"/>
    </row>
    <row r="129" spans="2:31" x14ac:dyDescent="0.25">
      <c r="B129" s="235" t="s">
        <v>182</v>
      </c>
      <c r="C129" s="29">
        <f>C127-C128</f>
        <v>3095</v>
      </c>
      <c r="D129" s="29">
        <f>D127-D128</f>
        <v>2132</v>
      </c>
      <c r="E129" s="29">
        <f>E127-E128</f>
        <v>9122</v>
      </c>
      <c r="F129" s="29">
        <f>F127-F128</f>
        <v>7999</v>
      </c>
      <c r="G129" s="22">
        <f t="shared" si="8"/>
        <v>-0.12310896733172549</v>
      </c>
      <c r="H129" s="20">
        <f t="shared" si="9"/>
        <v>-1123</v>
      </c>
      <c r="I129" s="31">
        <f>F129/$F$7</f>
        <v>0.19000451317133424</v>
      </c>
      <c r="J129" s="29">
        <f>J127-J128</f>
        <v>4789</v>
      </c>
      <c r="K129" s="31">
        <f>J129/$J$125</f>
        <v>8.6003160692478986E-2</v>
      </c>
      <c r="L129" s="22">
        <f t="shared" si="10"/>
        <v>-0.40130016252031508</v>
      </c>
      <c r="M129" s="20">
        <f t="shared" si="11"/>
        <v>-3210</v>
      </c>
      <c r="N129" s="22">
        <f t="shared" si="12"/>
        <v>1.24624765478424</v>
      </c>
      <c r="O129" s="20">
        <f t="shared" si="13"/>
        <v>2657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185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D12B6-F678-464B-8D33-2E2853206D61}">
  <sheetPr>
    <tabColor theme="4" tint="0.39997558519241921"/>
  </sheetPr>
  <dimension ref="A1:AE142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193</v>
      </c>
      <c r="C6" s="243">
        <v>26438</v>
      </c>
      <c r="D6" s="243">
        <v>26699</v>
      </c>
      <c r="E6" s="243">
        <v>39694</v>
      </c>
      <c r="F6" s="244">
        <f>E6/$E$6</f>
        <v>1</v>
      </c>
      <c r="G6" s="243">
        <v>42099</v>
      </c>
      <c r="H6" s="244">
        <f>G6/E6-1</f>
        <v>6.0588502040610726E-2</v>
      </c>
      <c r="I6" s="243">
        <f>G6-E6</f>
        <v>2405</v>
      </c>
      <c r="J6" s="244">
        <f>G6/$G$6</f>
        <v>1</v>
      </c>
      <c r="K6" s="243">
        <v>49296</v>
      </c>
      <c r="L6" s="244">
        <f t="shared" ref="L6:L12" si="0">K6/G6-1</f>
        <v>0.17095417943419089</v>
      </c>
      <c r="M6" s="243">
        <f t="shared" ref="M6:M12" si="1">K6-G6</f>
        <v>7197</v>
      </c>
      <c r="N6" s="244">
        <f>K6/$K$6</f>
        <v>1</v>
      </c>
      <c r="O6" s="243">
        <v>44255</v>
      </c>
      <c r="P6" s="244">
        <f t="shared" ref="P6:P11" si="2">O6/K6-1</f>
        <v>-0.10225981824083086</v>
      </c>
      <c r="Q6" s="243">
        <f t="shared" ref="Q6:Q12" si="3">O6-K6</f>
        <v>-5041</v>
      </c>
      <c r="R6" s="244">
        <f>O6/C6-1</f>
        <v>0.67391633255163019</v>
      </c>
      <c r="S6" s="243">
        <f>O6-C6</f>
        <v>17817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14754</v>
      </c>
      <c r="D7" s="246">
        <v>24639</v>
      </c>
      <c r="E7" s="246">
        <v>34632</v>
      </c>
      <c r="F7" s="247">
        <f t="shared" ref="F7:F12" si="4">E7/$E$6</f>
        <v>0.87247442938479369</v>
      </c>
      <c r="G7" s="246">
        <v>35155</v>
      </c>
      <c r="H7" s="248">
        <f>G7/E7-1</f>
        <v>1.5101640101640168E-2</v>
      </c>
      <c r="I7" s="249">
        <f>G7-E7</f>
        <v>523</v>
      </c>
      <c r="J7" s="247">
        <f>G7/$G$6</f>
        <v>0.8350554645003444</v>
      </c>
      <c r="K7" s="246">
        <v>42777</v>
      </c>
      <c r="L7" s="250">
        <f t="shared" si="0"/>
        <v>0.21681126440051202</v>
      </c>
      <c r="M7" s="251">
        <f t="shared" si="1"/>
        <v>7622</v>
      </c>
      <c r="N7" s="247">
        <f>K7/$K$6</f>
        <v>0.86775803310613442</v>
      </c>
      <c r="O7" s="246">
        <v>38573</v>
      </c>
      <c r="P7" s="248">
        <f t="shared" si="2"/>
        <v>-9.8277111531897998E-2</v>
      </c>
      <c r="Q7" s="249">
        <f t="shared" si="3"/>
        <v>-4204</v>
      </c>
      <c r="R7" s="248">
        <f t="shared" ref="R7:R10" si="5">O7/C7-1</f>
        <v>1.6144096516198996</v>
      </c>
      <c r="S7" s="249">
        <f t="shared" ref="S7:S10" si="6">O7-C7</f>
        <v>23819</v>
      </c>
      <c r="T7" s="247">
        <f>O7/$O$6</f>
        <v>0.87160772794034569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14754</v>
      </c>
      <c r="D9" s="252">
        <v>5441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>
        <f t="shared" si="5"/>
        <v>-1</v>
      </c>
      <c r="S9" s="259">
        <f t="shared" si="6"/>
        <v>-14754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195</v>
      </c>
      <c r="C10" s="261">
        <v>11684</v>
      </c>
      <c r="D10" s="261">
        <v>2060</v>
      </c>
      <c r="E10" s="261">
        <v>4070</v>
      </c>
      <c r="F10" s="262">
        <f>IFERROR(E10/$E$6,"-")</f>
        <v>0.10253438806872575</v>
      </c>
      <c r="G10" s="261">
        <v>6944</v>
      </c>
      <c r="H10" s="250">
        <f>IFERROR(G10/E10-1,"-")</f>
        <v>0.70614250614250618</v>
      </c>
      <c r="I10" s="251">
        <f>IFERROR(G10-E10,"-")</f>
        <v>2874</v>
      </c>
      <c r="J10" s="262">
        <f>IFERROR(G10/$G$6,"-")</f>
        <v>0.16494453549965557</v>
      </c>
      <c r="K10" s="261">
        <v>6519</v>
      </c>
      <c r="L10" s="250">
        <f>IFERROR(K10/G10-1,"-")</f>
        <v>-6.1203917050691281E-2</v>
      </c>
      <c r="M10" s="251">
        <f>IFERROR(K10-G10,"-")</f>
        <v>-425</v>
      </c>
      <c r="N10" s="262">
        <f>IFERROR(K10/$K$6,"-")</f>
        <v>0.13224196689386564</v>
      </c>
      <c r="O10" s="261">
        <v>5682</v>
      </c>
      <c r="P10" s="250">
        <f>IFERROR(O10/K10-1,"-")</f>
        <v>-0.12839392544868844</v>
      </c>
      <c r="Q10" s="251">
        <f>IFERROR(O10-K10,"-")</f>
        <v>-837</v>
      </c>
      <c r="R10" s="250">
        <f t="shared" si="5"/>
        <v>-0.51369394043135919</v>
      </c>
      <c r="S10" s="251">
        <f t="shared" si="6"/>
        <v>-6002</v>
      </c>
      <c r="T10" s="262">
        <f>IFERROR(O10/$O$6,"-")</f>
        <v>0.12839227205965428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3921</v>
      </c>
      <c r="D11" s="252">
        <v>608</v>
      </c>
      <c r="E11" s="252">
        <v>726</v>
      </c>
      <c r="F11" s="258">
        <f t="shared" si="4"/>
        <v>1.8289917871718648E-2</v>
      </c>
      <c r="G11" s="252">
        <v>1841</v>
      </c>
      <c r="H11" s="260">
        <f t="shared" ref="H11:H12" si="11">G11/E11-1</f>
        <v>1.5358126721763083</v>
      </c>
      <c r="I11" s="259">
        <f t="shared" si="7"/>
        <v>1115</v>
      </c>
      <c r="J11" s="258">
        <f t="shared" si="8"/>
        <v>4.3730254875412718E-2</v>
      </c>
      <c r="K11" s="252">
        <v>1781</v>
      </c>
      <c r="L11" s="256">
        <f>K11/G11-1</f>
        <v>-3.259098316132536E-2</v>
      </c>
      <c r="M11" s="259">
        <f t="shared" si="1"/>
        <v>-60</v>
      </c>
      <c r="N11" s="258">
        <f t="shared" si="9"/>
        <v>3.6128691983122366E-2</v>
      </c>
      <c r="O11" s="252">
        <v>2106</v>
      </c>
      <c r="P11" s="260">
        <f t="shared" si="2"/>
        <v>0.18248175182481763</v>
      </c>
      <c r="Q11" s="259">
        <f t="shared" si="3"/>
        <v>325</v>
      </c>
      <c r="R11" s="260">
        <f t="shared" ref="R11:R12" si="12">O11/D11-1</f>
        <v>2.4638157894736841</v>
      </c>
      <c r="S11" s="259">
        <f t="shared" ref="S11:S12" si="13">O11-D11</f>
        <v>1498</v>
      </c>
      <c r="T11" s="258">
        <f t="shared" si="10"/>
        <v>4.7587843181561403E-2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38.573 viajeros 
cuota: 87,2%</v>
      </c>
    </row>
    <row r="20" spans="1:27" x14ac:dyDescent="0.25">
      <c r="AA20" t="str">
        <f>CONCATENATE("Apartamentos: 
",FIXED(O10,0)," viajeros
cuota: ",FIXED(T10*100,1),"%")</f>
        <v>Apartamentos: 
5.682 viajeros
cuota: 12,8%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197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193</v>
      </c>
      <c r="C134" s="243">
        <v>26438</v>
      </c>
      <c r="D134" s="228">
        <v>25621</v>
      </c>
      <c r="E134" s="228">
        <v>20278</v>
      </c>
      <c r="F134" s="228">
        <v>32271</v>
      </c>
      <c r="G134" s="229">
        <f>F134/E134-1</f>
        <v>0.59142913502317773</v>
      </c>
      <c r="H134" s="228">
        <f>F134-E134</f>
        <v>11993</v>
      </c>
      <c r="I134" s="229">
        <f>F134/F$134</f>
        <v>1</v>
      </c>
      <c r="J134" s="228">
        <v>36164</v>
      </c>
      <c r="K134" s="229">
        <f>J134/J$134</f>
        <v>1</v>
      </c>
      <c r="L134" s="229">
        <f>J134/F134-1</f>
        <v>0.12063462551516846</v>
      </c>
      <c r="M134" s="228">
        <f>J134-F134</f>
        <v>3893</v>
      </c>
      <c r="N134" s="229">
        <f>J134/D134-1</f>
        <v>0.41149838023496343</v>
      </c>
      <c r="O134" s="228">
        <f>J134-D134</f>
        <v>10543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14754</v>
      </c>
      <c r="D135" s="246">
        <v>25004</v>
      </c>
      <c r="E135" s="246">
        <v>19308</v>
      </c>
      <c r="F135" s="246">
        <v>30101</v>
      </c>
      <c r="G135" s="250">
        <f>IFERROR(F135/E135-1,"-")</f>
        <v>0.55899109177542994</v>
      </c>
      <c r="H135" s="246">
        <f t="shared" ref="H135:H138" si="14">F135-E135</f>
        <v>10793</v>
      </c>
      <c r="I135" s="248">
        <f>F135/F$134</f>
        <v>0.93275696445725265</v>
      </c>
      <c r="J135" s="246">
        <v>33983</v>
      </c>
      <c r="K135" s="247">
        <f t="shared" ref="K135:K138" si="15">J135/J$134</f>
        <v>0.93969140581794053</v>
      </c>
      <c r="L135" s="248">
        <f t="shared" ref="L135:L138" si="16">J135/F135-1</f>
        <v>0.12896581508919969</v>
      </c>
      <c r="M135" s="249">
        <f t="shared" ref="M135:M138" si="17">J135-F135</f>
        <v>3882</v>
      </c>
      <c r="N135" s="247">
        <f t="shared" ref="N135:N138" si="18">J135/D135-1</f>
        <v>0.35910254359302507</v>
      </c>
      <c r="O135" s="246">
        <f t="shared" ref="O135:O138" si="19">J135-D135</f>
        <v>8979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14541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4582</v>
      </c>
      <c r="D138" s="246">
        <v>617</v>
      </c>
      <c r="E138" s="246">
        <v>970</v>
      </c>
      <c r="F138" s="246">
        <v>2170</v>
      </c>
      <c r="G138" s="250">
        <f t="shared" si="20"/>
        <v>1.2371134020618557</v>
      </c>
      <c r="H138" s="246">
        <f t="shared" si="14"/>
        <v>1200</v>
      </c>
      <c r="I138" s="248">
        <f t="shared" si="21"/>
        <v>6.7243035542747354E-2</v>
      </c>
      <c r="J138" s="246">
        <v>2181</v>
      </c>
      <c r="K138" s="247">
        <f t="shared" si="15"/>
        <v>6.0308594182059506E-2</v>
      </c>
      <c r="L138" s="248">
        <f t="shared" si="16"/>
        <v>5.0691244239631228E-3</v>
      </c>
      <c r="M138" s="249">
        <f t="shared" si="17"/>
        <v>11</v>
      </c>
      <c r="N138" s="247">
        <f t="shared" si="18"/>
        <v>2.5348460291734196</v>
      </c>
      <c r="O138" s="246">
        <f t="shared" si="19"/>
        <v>1564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9CE96-9681-49F1-866A-0F8B9258C8C9}">
  <sheetPr>
    <tabColor theme="4" tint="0.39997558519241921"/>
  </sheetPr>
  <dimension ref="A1:AE142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15969</v>
      </c>
      <c r="D6" s="243">
        <v>24100</v>
      </c>
      <c r="E6" s="243">
        <v>17469</v>
      </c>
      <c r="F6" s="244">
        <f>E6/$E$6</f>
        <v>1</v>
      </c>
      <c r="G6" s="243">
        <v>27158</v>
      </c>
      <c r="H6" s="244">
        <f>G6/E6-1</f>
        <v>0.55463964737535054</v>
      </c>
      <c r="I6" s="243">
        <f>G6-E6</f>
        <v>9689</v>
      </c>
      <c r="J6" s="244">
        <f>G6/$G$6</f>
        <v>1</v>
      </c>
      <c r="K6" s="243">
        <v>31028</v>
      </c>
      <c r="L6" s="244">
        <f t="shared" ref="L6:L12" si="0">K6/G6-1</f>
        <v>0.14249944767655931</v>
      </c>
      <c r="M6" s="243">
        <f t="shared" ref="M6:M12" si="1">K6-G6</f>
        <v>3870</v>
      </c>
      <c r="N6" s="244">
        <f>K6/$K$6</f>
        <v>1</v>
      </c>
      <c r="O6" s="243">
        <v>29568</v>
      </c>
      <c r="P6" s="244">
        <f t="shared" ref="P6:P11" si="2">O6/K6-1</f>
        <v>-4.7054273559365756E-2</v>
      </c>
      <c r="Q6" s="243">
        <f t="shared" ref="Q6:Q12" si="3">O6-K6</f>
        <v>-1460</v>
      </c>
      <c r="R6" s="244">
        <f>O6/C6-1</f>
        <v>0.85158745068570352</v>
      </c>
      <c r="S6" s="243">
        <f>O6-C6</f>
        <v>13599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12048</v>
      </c>
      <c r="D7" s="246">
        <v>23492</v>
      </c>
      <c r="E7" s="246">
        <v>16743</v>
      </c>
      <c r="F7" s="247">
        <f t="shared" ref="F7:F12" si="4">E7/$E$6</f>
        <v>0.95844066632320113</v>
      </c>
      <c r="G7" s="246">
        <v>25317</v>
      </c>
      <c r="H7" s="248">
        <f>G7/E7-1</f>
        <v>0.51209460670130791</v>
      </c>
      <c r="I7" s="249">
        <f>G7-E7</f>
        <v>8574</v>
      </c>
      <c r="J7" s="247">
        <f>G7/$G$6</f>
        <v>0.93221150305618972</v>
      </c>
      <c r="K7" s="246">
        <v>29247</v>
      </c>
      <c r="L7" s="250">
        <f t="shared" si="0"/>
        <v>0.1552316625192558</v>
      </c>
      <c r="M7" s="251">
        <f t="shared" si="1"/>
        <v>3930</v>
      </c>
      <c r="N7" s="247">
        <f>K7/$K$6</f>
        <v>0.94260023204847232</v>
      </c>
      <c r="O7" s="246">
        <v>27462</v>
      </c>
      <c r="P7" s="248">
        <f t="shared" si="2"/>
        <v>-6.1031900707764875E-2</v>
      </c>
      <c r="Q7" s="249">
        <f t="shared" si="3"/>
        <v>-1785</v>
      </c>
      <c r="R7" s="248">
        <f t="shared" ref="R7:R10" si="5">O7/C7-1</f>
        <v>1.279382470119522</v>
      </c>
      <c r="S7" s="249">
        <f t="shared" ref="S7:S10" si="6">O7-C7</f>
        <v>15414</v>
      </c>
      <c r="T7" s="247">
        <f>O7/$O$6</f>
        <v>0.92877435064935066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12048</v>
      </c>
      <c r="D9" s="252">
        <v>5168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>
        <f t="shared" si="5"/>
        <v>-1</v>
      </c>
      <c r="S9" s="259">
        <f t="shared" si="6"/>
        <v>-12048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195</v>
      </c>
      <c r="C10" s="261">
        <v>3921</v>
      </c>
      <c r="D10" s="261">
        <v>608</v>
      </c>
      <c r="E10" s="261">
        <v>726</v>
      </c>
      <c r="F10" s="262">
        <f>IFERROR(E10/$E$6,"-")</f>
        <v>4.1559333676798899E-2</v>
      </c>
      <c r="G10" s="261">
        <v>1841</v>
      </c>
      <c r="H10" s="250">
        <f>IFERROR(G10/E10-1,"-")</f>
        <v>1.5358126721763083</v>
      </c>
      <c r="I10" s="251">
        <f>IFERROR(G10-E10,"-")</f>
        <v>1115</v>
      </c>
      <c r="J10" s="262">
        <f>IFERROR(G10/$G$6,"-")</f>
        <v>6.7788496943810297E-2</v>
      </c>
      <c r="K10" s="261">
        <v>1781</v>
      </c>
      <c r="L10" s="250">
        <f>IFERROR(K10/G10-1,"-")</f>
        <v>-3.259098316132536E-2</v>
      </c>
      <c r="M10" s="251">
        <f>IFERROR(K10-G10,"-")</f>
        <v>-60</v>
      </c>
      <c r="N10" s="262">
        <f>IFERROR(K10/$K$6,"-")</f>
        <v>5.7399767951527653E-2</v>
      </c>
      <c r="O10" s="261">
        <v>2106</v>
      </c>
      <c r="P10" s="250">
        <f>IFERROR(O10/K10-1,"-")</f>
        <v>0.18248175182481763</v>
      </c>
      <c r="Q10" s="251">
        <f>IFERROR(O10-K10,"-")</f>
        <v>325</v>
      </c>
      <c r="R10" s="250">
        <f t="shared" si="5"/>
        <v>-0.46289211935730679</v>
      </c>
      <c r="S10" s="251">
        <f t="shared" si="6"/>
        <v>-1815</v>
      </c>
      <c r="T10" s="262">
        <f>IFERROR(O10/$O$6,"-")</f>
        <v>7.1225649350649345E-2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3921</v>
      </c>
      <c r="D11" s="252">
        <v>608</v>
      </c>
      <c r="E11" s="252">
        <v>726</v>
      </c>
      <c r="F11" s="258">
        <f t="shared" si="4"/>
        <v>4.1559333676798899E-2</v>
      </c>
      <c r="G11" s="252">
        <v>1841</v>
      </c>
      <c r="H11" s="260">
        <f t="shared" ref="H11:H12" si="11">G11/E11-1</f>
        <v>1.5358126721763083</v>
      </c>
      <c r="I11" s="259">
        <f t="shared" si="7"/>
        <v>1115</v>
      </c>
      <c r="J11" s="258">
        <f t="shared" si="8"/>
        <v>6.7788496943810297E-2</v>
      </c>
      <c r="K11" s="252">
        <v>1781</v>
      </c>
      <c r="L11" s="256">
        <f>K11/G11-1</f>
        <v>-3.259098316132536E-2</v>
      </c>
      <c r="M11" s="259">
        <f t="shared" si="1"/>
        <v>-60</v>
      </c>
      <c r="N11" s="258">
        <f t="shared" si="9"/>
        <v>5.7399767951527653E-2</v>
      </c>
      <c r="O11" s="252">
        <v>2106</v>
      </c>
      <c r="P11" s="260">
        <f t="shared" si="2"/>
        <v>0.18248175182481763</v>
      </c>
      <c r="Q11" s="259">
        <f t="shared" si="3"/>
        <v>325</v>
      </c>
      <c r="R11" s="260">
        <f t="shared" ref="R11:R12" si="12">O11/D11-1</f>
        <v>2.4638157894736841</v>
      </c>
      <c r="S11" s="259">
        <f t="shared" ref="S11:S12" si="13">O11-D11</f>
        <v>1498</v>
      </c>
      <c r="T11" s="258">
        <f t="shared" si="10"/>
        <v>7.1225649350649345E-2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27.462 viajeros 
cuota: 92,9%</v>
      </c>
    </row>
    <row r="20" spans="27:27" x14ac:dyDescent="0.25">
      <c r="AA20" t="str">
        <f>CONCATENATE("Apartamentos: 
",FIXED(O10,0)," viajeros
cuota: ",FIXED(T10*100,1),"%")</f>
        <v>Apartamentos: 
2.106 viajeros
cuota: 7,1%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19123</v>
      </c>
      <c r="D134" s="228">
        <v>25621</v>
      </c>
      <c r="E134" s="228">
        <v>20278</v>
      </c>
      <c r="F134" s="228">
        <v>32271</v>
      </c>
      <c r="G134" s="229">
        <f>F134/E134-1</f>
        <v>0.59142913502317773</v>
      </c>
      <c r="H134" s="228">
        <f>F134-E134</f>
        <v>11993</v>
      </c>
      <c r="I134" s="229">
        <f>F134/F$134</f>
        <v>1</v>
      </c>
      <c r="J134" s="228">
        <v>36164</v>
      </c>
      <c r="K134" s="229">
        <f>J134/J$134</f>
        <v>1</v>
      </c>
      <c r="L134" s="229">
        <f>J134/F134-1</f>
        <v>0.12063462551516846</v>
      </c>
      <c r="M134" s="228">
        <f>J134-F134</f>
        <v>3893</v>
      </c>
      <c r="N134" s="229">
        <f>J134/D134-1</f>
        <v>0.41149838023496343</v>
      </c>
      <c r="O134" s="228">
        <f>J134-D134</f>
        <v>10543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14541</v>
      </c>
      <c r="D135" s="246">
        <v>25004</v>
      </c>
      <c r="E135" s="246">
        <v>19308</v>
      </c>
      <c r="F135" s="246">
        <v>30101</v>
      </c>
      <c r="G135" s="250">
        <f>IFERROR(F135/E135-1,"-")</f>
        <v>0.55899109177542994</v>
      </c>
      <c r="H135" s="246">
        <f t="shared" ref="H135:H138" si="14">F135-E135</f>
        <v>10793</v>
      </c>
      <c r="I135" s="248">
        <f>F135/F$134</f>
        <v>0.93275696445725265</v>
      </c>
      <c r="J135" s="246">
        <v>33983</v>
      </c>
      <c r="K135" s="247">
        <f t="shared" ref="K135:K138" si="15">J135/J$134</f>
        <v>0.93969140581794053</v>
      </c>
      <c r="L135" s="248">
        <f t="shared" ref="L135:L138" si="16">J135/F135-1</f>
        <v>0.12896581508919969</v>
      </c>
      <c r="M135" s="249">
        <f t="shared" ref="M135:M138" si="17">J135-F135</f>
        <v>3882</v>
      </c>
      <c r="N135" s="247">
        <f t="shared" ref="N135:N138" si="18">J135/D135-1</f>
        <v>0.35910254359302507</v>
      </c>
      <c r="O135" s="246">
        <f t="shared" ref="O135:O138" si="19">J135-D135</f>
        <v>8979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14541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4582</v>
      </c>
      <c r="D138" s="246">
        <v>617</v>
      </c>
      <c r="E138" s="246">
        <v>970</v>
      </c>
      <c r="F138" s="246">
        <v>2170</v>
      </c>
      <c r="G138" s="250">
        <f t="shared" si="20"/>
        <v>1.2371134020618557</v>
      </c>
      <c r="H138" s="246">
        <f t="shared" si="14"/>
        <v>1200</v>
      </c>
      <c r="I138" s="248">
        <f t="shared" si="21"/>
        <v>6.7243035542747354E-2</v>
      </c>
      <c r="J138" s="246">
        <v>2181</v>
      </c>
      <c r="K138" s="247">
        <f t="shared" si="15"/>
        <v>6.0308594182059506E-2</v>
      </c>
      <c r="L138" s="248">
        <f t="shared" si="16"/>
        <v>5.0691244239631228E-3</v>
      </c>
      <c r="M138" s="249">
        <f t="shared" si="17"/>
        <v>11</v>
      </c>
      <c r="N138" s="247">
        <f t="shared" si="18"/>
        <v>2.5348460291734196</v>
      </c>
      <c r="O138" s="246">
        <f t="shared" si="19"/>
        <v>1564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C5C2A-970E-4AD8-B5A5-BF179CAC6B38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D34E0-ABC3-4740-9229-A5099A2FD737}">
  <sheetPr>
    <tabColor theme="4" tint="0.39997558519241921"/>
  </sheetPr>
  <dimension ref="A1:AE142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201</v>
      </c>
      <c r="C6" s="243">
        <v>10469</v>
      </c>
      <c r="D6" s="243">
        <v>2599</v>
      </c>
      <c r="E6" s="243">
        <v>22225</v>
      </c>
      <c r="F6" s="244">
        <f>E6/$E$6</f>
        <v>1</v>
      </c>
      <c r="G6" s="243">
        <v>14941</v>
      </c>
      <c r="H6" s="244">
        <f>G6/E6-1</f>
        <v>-0.32773903262092241</v>
      </c>
      <c r="I6" s="243">
        <f>G6-E6</f>
        <v>-7284</v>
      </c>
      <c r="J6" s="244">
        <f>G6/$G$6</f>
        <v>1</v>
      </c>
      <c r="K6" s="243">
        <v>18268</v>
      </c>
      <c r="L6" s="244">
        <f t="shared" ref="L6:L12" si="0">K6/G6-1</f>
        <v>0.22267585837628001</v>
      </c>
      <c r="M6" s="243">
        <f t="shared" ref="M6:M12" si="1">K6-G6</f>
        <v>3327</v>
      </c>
      <c r="N6" s="244">
        <f>K6/$K$6</f>
        <v>1</v>
      </c>
      <c r="O6" s="243">
        <v>14687</v>
      </c>
      <c r="P6" s="244">
        <f t="shared" ref="P6:P11" si="2">O6/K6-1</f>
        <v>-0.19602583753010727</v>
      </c>
      <c r="Q6" s="243">
        <f t="shared" ref="Q6:Q12" si="3">O6-K6</f>
        <v>-3581</v>
      </c>
      <c r="R6" s="244">
        <f>O6/C6-1</f>
        <v>0.40290381125226871</v>
      </c>
      <c r="S6" s="243">
        <f>O6-C6</f>
        <v>4218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2706</v>
      </c>
      <c r="D7" s="246">
        <v>1147</v>
      </c>
      <c r="E7" s="246">
        <v>17889</v>
      </c>
      <c r="F7" s="247">
        <f t="shared" ref="F7:F12" si="4">E7/$E$6</f>
        <v>0.80490438695163102</v>
      </c>
      <c r="G7" s="246">
        <v>9838</v>
      </c>
      <c r="H7" s="248">
        <f>G7/E7-1</f>
        <v>-0.4500531052602158</v>
      </c>
      <c r="I7" s="249">
        <f>G7-E7</f>
        <v>-8051</v>
      </c>
      <c r="J7" s="247">
        <f>G7/$G$6</f>
        <v>0.6584565959440466</v>
      </c>
      <c r="K7" s="246">
        <v>13530</v>
      </c>
      <c r="L7" s="250">
        <f t="shared" si="0"/>
        <v>0.37527952835942258</v>
      </c>
      <c r="M7" s="251">
        <f t="shared" si="1"/>
        <v>3692</v>
      </c>
      <c r="N7" s="247">
        <f>K7/$K$6</f>
        <v>0.74063936938909569</v>
      </c>
      <c r="O7" s="246">
        <v>11111</v>
      </c>
      <c r="P7" s="248">
        <f t="shared" si="2"/>
        <v>-0.17878787878787883</v>
      </c>
      <c r="Q7" s="249">
        <f t="shared" si="3"/>
        <v>-2419</v>
      </c>
      <c r="R7" s="248">
        <f t="shared" ref="R7:R10" si="5">O7/C7-1</f>
        <v>3.1060606060606064</v>
      </c>
      <c r="S7" s="249">
        <f t="shared" ref="S7:S10" si="6">O7-C7</f>
        <v>8405</v>
      </c>
      <c r="T7" s="247">
        <f>O7/$O$6</f>
        <v>0.75651937087219989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2706</v>
      </c>
      <c r="D9" s="252">
        <v>273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>
        <f t="shared" si="5"/>
        <v>-1</v>
      </c>
      <c r="S9" s="259">
        <f t="shared" si="6"/>
        <v>-2706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195</v>
      </c>
      <c r="C10" s="261">
        <v>7763</v>
      </c>
      <c r="D10" s="261">
        <v>1452</v>
      </c>
      <c r="E10" s="261">
        <v>3344</v>
      </c>
      <c r="F10" s="262">
        <f>IFERROR(E10/$E$6,"-")</f>
        <v>0.15046119235095612</v>
      </c>
      <c r="G10" s="261">
        <v>5103</v>
      </c>
      <c r="H10" s="250">
        <f>IFERROR(G10/E10-1,"-")</f>
        <v>0.52601674641148333</v>
      </c>
      <c r="I10" s="251">
        <f>IFERROR(G10-E10,"-")</f>
        <v>1759</v>
      </c>
      <c r="J10" s="262">
        <f>IFERROR(G10/$G$6,"-")</f>
        <v>0.3415434040559534</v>
      </c>
      <c r="K10" s="261">
        <v>4738</v>
      </c>
      <c r="L10" s="250">
        <f>IFERROR(K10/G10-1,"-")</f>
        <v>-7.1526553008034455E-2</v>
      </c>
      <c r="M10" s="251">
        <f>IFERROR(K10-G10,"-")</f>
        <v>-365</v>
      </c>
      <c r="N10" s="262">
        <f>IFERROR(K10/$K$6,"-")</f>
        <v>0.25936063061090431</v>
      </c>
      <c r="O10" s="261">
        <v>3576</v>
      </c>
      <c r="P10" s="250">
        <f>IFERROR(O10/K10-1,"-")</f>
        <v>-0.24525116082735332</v>
      </c>
      <c r="Q10" s="251">
        <f>IFERROR(O10-K10,"-")</f>
        <v>-1162</v>
      </c>
      <c r="R10" s="250">
        <f t="shared" si="5"/>
        <v>-0.53935334277985314</v>
      </c>
      <c r="S10" s="251">
        <f t="shared" si="6"/>
        <v>-4187</v>
      </c>
      <c r="T10" s="262">
        <f>IFERROR(O10/$O$6,"-")</f>
        <v>0.24348062912780011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7763</v>
      </c>
      <c r="D11" s="252">
        <v>1452</v>
      </c>
      <c r="E11" s="252">
        <v>3344</v>
      </c>
      <c r="F11" s="258">
        <f t="shared" si="4"/>
        <v>0.15046119235095612</v>
      </c>
      <c r="G11" s="252">
        <v>5103</v>
      </c>
      <c r="H11" s="260">
        <f t="shared" ref="H11:H12" si="11">G11/E11-1</f>
        <v>0.52601674641148333</v>
      </c>
      <c r="I11" s="259">
        <f t="shared" si="7"/>
        <v>1759</v>
      </c>
      <c r="J11" s="258">
        <f t="shared" si="8"/>
        <v>0.3415434040559534</v>
      </c>
      <c r="K11" s="252">
        <v>4738</v>
      </c>
      <c r="L11" s="256">
        <f>K11/G11-1</f>
        <v>-7.1526553008034455E-2</v>
      </c>
      <c r="M11" s="259">
        <f t="shared" si="1"/>
        <v>-365</v>
      </c>
      <c r="N11" s="258">
        <f t="shared" si="9"/>
        <v>0.25936063061090431</v>
      </c>
      <c r="O11" s="252">
        <v>3576</v>
      </c>
      <c r="P11" s="260">
        <f t="shared" si="2"/>
        <v>-0.24525116082735332</v>
      </c>
      <c r="Q11" s="259">
        <f t="shared" si="3"/>
        <v>-1162</v>
      </c>
      <c r="R11" s="260">
        <f t="shared" ref="R11:R12" si="12">O11/D11-1</f>
        <v>1.4628099173553717</v>
      </c>
      <c r="S11" s="259">
        <f t="shared" ref="S11:S12" si="13">O11-D11</f>
        <v>2124</v>
      </c>
      <c r="T11" s="258">
        <f t="shared" si="10"/>
        <v>0.24348062912780011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11.111 viajeros 
cuota: 75,7%</v>
      </c>
    </row>
    <row r="20" spans="27:27" x14ac:dyDescent="0.25">
      <c r="AA20" t="str">
        <f>CONCATENATE("Apartamentos: 
",FIXED(O10,0)," viajeros
cuota: ",FIXED(T10*100,1),"%")</f>
        <v>Apartamentos: 
3.576 viajeros
cuota: 24,3%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202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201</v>
      </c>
      <c r="C134" s="228">
        <v>11886</v>
      </c>
      <c r="D134" s="228">
        <v>4963</v>
      </c>
      <c r="E134" s="228">
        <v>24120</v>
      </c>
      <c r="F134" s="228">
        <v>16359</v>
      </c>
      <c r="G134" s="229">
        <f>F134/E134-1</f>
        <v>-0.32176616915422884</v>
      </c>
      <c r="H134" s="228">
        <f>F134-E134</f>
        <v>-7761</v>
      </c>
      <c r="I134" s="229">
        <f>F134/F$134</f>
        <v>1</v>
      </c>
      <c r="J134" s="228">
        <v>19520</v>
      </c>
      <c r="K134" s="229">
        <f>J134/J$134</f>
        <v>1</v>
      </c>
      <c r="L134" s="229">
        <f>J134/F134-1</f>
        <v>0.19322696986368371</v>
      </c>
      <c r="M134" s="228">
        <f>J134-F134</f>
        <v>3161</v>
      </c>
      <c r="N134" s="229">
        <f>J134/D134-1</f>
        <v>2.9331049768285311</v>
      </c>
      <c r="O134" s="228">
        <f>J134-D134</f>
        <v>14557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3028</v>
      </c>
      <c r="D135" s="246">
        <v>3383</v>
      </c>
      <c r="E135" s="246">
        <v>20351</v>
      </c>
      <c r="F135" s="246">
        <v>11031</v>
      </c>
      <c r="G135" s="250">
        <f>IFERROR(F135/E135-1,"-")</f>
        <v>-0.45796275367303818</v>
      </c>
      <c r="H135" s="246">
        <f t="shared" ref="H135:H138" si="14">F135-E135</f>
        <v>-9320</v>
      </c>
      <c r="I135" s="248">
        <f>F135/F$134</f>
        <v>0.67430772052081422</v>
      </c>
      <c r="J135" s="246">
        <v>14560</v>
      </c>
      <c r="K135" s="247">
        <f t="shared" ref="K135:K138" si="15">J135/J$134</f>
        <v>0.74590163934426235</v>
      </c>
      <c r="L135" s="248">
        <f t="shared" ref="L135:L138" si="16">J135/F135-1</f>
        <v>0.31991659867645716</v>
      </c>
      <c r="M135" s="249">
        <f t="shared" ref="M135:M138" si="17">J135-F135</f>
        <v>3529</v>
      </c>
      <c r="N135" s="247">
        <f t="shared" ref="N135:N138" si="18">J135/D135-1</f>
        <v>3.3038723026899204</v>
      </c>
      <c r="O135" s="246">
        <f t="shared" ref="O135:O138" si="19">J135-D135</f>
        <v>11177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3028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8858</v>
      </c>
      <c r="D138" s="246">
        <v>1580</v>
      </c>
      <c r="E138" s="246">
        <v>3769</v>
      </c>
      <c r="F138" s="246">
        <v>5328</v>
      </c>
      <c r="G138" s="250">
        <f t="shared" si="20"/>
        <v>0.41363756964712128</v>
      </c>
      <c r="H138" s="246">
        <f t="shared" si="14"/>
        <v>1559</v>
      </c>
      <c r="I138" s="248">
        <f t="shared" si="21"/>
        <v>0.32569227947918578</v>
      </c>
      <c r="J138" s="246">
        <v>4960</v>
      </c>
      <c r="K138" s="247">
        <f t="shared" si="15"/>
        <v>0.25409836065573771</v>
      </c>
      <c r="L138" s="248">
        <f t="shared" si="16"/>
        <v>-6.9069069069069067E-2</v>
      </c>
      <c r="M138" s="249">
        <f t="shared" si="17"/>
        <v>-368</v>
      </c>
      <c r="N138" s="247">
        <f t="shared" si="18"/>
        <v>2.1392405063291138</v>
      </c>
      <c r="O138" s="246">
        <f t="shared" si="19"/>
        <v>3380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2D533-C338-4D3E-B847-415BE51A7CF9}">
  <sheetPr>
    <tabColor theme="4" tint="0.39997558519241921"/>
  </sheetPr>
  <dimension ref="A1:AE149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910213</v>
      </c>
      <c r="D6" s="243">
        <v>408177</v>
      </c>
      <c r="E6" s="243">
        <v>686635</v>
      </c>
      <c r="F6" s="244">
        <f>E6/$E$6</f>
        <v>1</v>
      </c>
      <c r="G6" s="243">
        <v>883151</v>
      </c>
      <c r="H6" s="244">
        <f>G6/E6-1</f>
        <v>0.28620154812964671</v>
      </c>
      <c r="I6" s="243">
        <f>G6-E6</f>
        <v>196516</v>
      </c>
      <c r="J6" s="244">
        <f>G6/$G$6</f>
        <v>1</v>
      </c>
      <c r="K6" s="243">
        <v>913897</v>
      </c>
      <c r="L6" s="244">
        <f>K6/G6-1</f>
        <v>3.4813978583503769E-2</v>
      </c>
      <c r="M6" s="243">
        <f>K6-G6</f>
        <v>30746</v>
      </c>
      <c r="N6" s="244">
        <f>K6/$K$6</f>
        <v>1</v>
      </c>
      <c r="O6" s="243">
        <v>920763</v>
      </c>
      <c r="P6" s="244">
        <f>O6/K6-1</f>
        <v>7.512881648588321E-3</v>
      </c>
      <c r="Q6" s="243">
        <f>O6-K6</f>
        <v>6866</v>
      </c>
      <c r="R6" s="244">
        <f>IFERROR(O6/C6-1,"-")</f>
        <v>1.1590693606881031E-2</v>
      </c>
      <c r="S6" s="243">
        <f>O6-C6</f>
        <v>10550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200261</v>
      </c>
      <c r="D7" s="252">
        <v>91009</v>
      </c>
      <c r="E7" s="252">
        <v>225060</v>
      </c>
      <c r="F7" s="258">
        <f t="shared" ref="F7:F16" si="0">E7/$E$6</f>
        <v>0.32777239727074792</v>
      </c>
      <c r="G7" s="252">
        <v>184306</v>
      </c>
      <c r="H7" s="260">
        <f>G7/E7-1</f>
        <v>-0.18108060072869459</v>
      </c>
      <c r="I7" s="259">
        <f>G7-E7</f>
        <v>-40754</v>
      </c>
      <c r="J7" s="258">
        <f>G7/$G$6</f>
        <v>0.2086913789374637</v>
      </c>
      <c r="K7" s="252">
        <v>161501</v>
      </c>
      <c r="L7" s="260">
        <f>K7/G7-1</f>
        <v>-0.12373444163510683</v>
      </c>
      <c r="M7" s="259">
        <f>K7-G7</f>
        <v>-22805</v>
      </c>
      <c r="N7" s="258">
        <f>K7/$K$6</f>
        <v>0.17671685102369306</v>
      </c>
      <c r="O7" s="252">
        <v>142945</v>
      </c>
      <c r="P7" s="260">
        <f>O7/K7-1</f>
        <v>-0.11489712138005337</v>
      </c>
      <c r="Q7" s="259">
        <f>O7-K7</f>
        <v>-18556</v>
      </c>
      <c r="R7" s="260">
        <f t="shared" ref="R7:R16" si="1">IFERROR(O7/C7-1,"-")</f>
        <v>-0.2862065005168255</v>
      </c>
      <c r="S7" s="259">
        <f t="shared" ref="S7:S16" si="2">O7-C7</f>
        <v>-57316</v>
      </c>
      <c r="T7" s="258">
        <f>O7/$O$6</f>
        <v>0.15524624686265628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111759</v>
      </c>
      <c r="D8" s="252">
        <v>41966</v>
      </c>
      <c r="E8" s="252">
        <v>69889</v>
      </c>
      <c r="F8" s="258">
        <f t="shared" si="0"/>
        <v>0.10178479104618902</v>
      </c>
      <c r="G8" s="252">
        <v>110023</v>
      </c>
      <c r="H8" s="260">
        <f t="shared" ref="H8:H16" si="3">G8/E8-1</f>
        <v>0.57425345905650382</v>
      </c>
      <c r="I8" s="259">
        <f t="shared" ref="I8:I16" si="4">G8-E8</f>
        <v>40134</v>
      </c>
      <c r="J8" s="258">
        <f t="shared" ref="J8:J16" si="5">G8/$G$6</f>
        <v>0.12458005482641134</v>
      </c>
      <c r="K8" s="252">
        <v>104488</v>
      </c>
      <c r="L8" s="260">
        <f t="shared" ref="L8:L16" si="6">K8/G8-1</f>
        <v>-5.0307662943202769E-2</v>
      </c>
      <c r="M8" s="259">
        <f t="shared" ref="M8:M16" si="7">K8-G8</f>
        <v>-5535</v>
      </c>
      <c r="N8" s="258">
        <f t="shared" ref="N8:N16" si="8">K8/$K$6</f>
        <v>0.11433235911705586</v>
      </c>
      <c r="O8" s="252">
        <v>100942</v>
      </c>
      <c r="P8" s="260">
        <f t="shared" ref="P8:P16" si="9">O8/K8-1</f>
        <v>-3.3936911415664905E-2</v>
      </c>
      <c r="Q8" s="259">
        <f t="shared" ref="Q8:Q16" si="10">O8-K8</f>
        <v>-3546</v>
      </c>
      <c r="R8" s="260">
        <f t="shared" si="1"/>
        <v>-9.6788625524566241E-2</v>
      </c>
      <c r="S8" s="259">
        <f t="shared" si="2"/>
        <v>-10817</v>
      </c>
      <c r="T8" s="258">
        <f t="shared" ref="T8:T16" si="11">O8/$O$6</f>
        <v>0.10962864493903426</v>
      </c>
      <c r="V8" s="29"/>
      <c r="W8" s="79"/>
      <c r="AE8" s="1"/>
    </row>
    <row r="9" spans="1:31" s="4" customFormat="1" x14ac:dyDescent="0.25">
      <c r="B9" s="235" t="s">
        <v>46</v>
      </c>
      <c r="C9" s="252">
        <v>9302</v>
      </c>
      <c r="D9" s="252">
        <v>2244</v>
      </c>
      <c r="E9" s="252">
        <v>4565</v>
      </c>
      <c r="F9" s="253">
        <f t="shared" si="0"/>
        <v>6.6483648517771448E-3</v>
      </c>
      <c r="G9" s="252">
        <v>4856</v>
      </c>
      <c r="H9" s="264">
        <f t="shared" si="3"/>
        <v>6.3745892661555281E-2</v>
      </c>
      <c r="I9" s="255">
        <f t="shared" si="4"/>
        <v>291</v>
      </c>
      <c r="J9" s="253">
        <f t="shared" si="5"/>
        <v>5.4984934626128483E-3</v>
      </c>
      <c r="K9" s="252">
        <v>17500</v>
      </c>
      <c r="L9" s="260">
        <f t="shared" si="6"/>
        <v>2.603789126853377</v>
      </c>
      <c r="M9" s="259">
        <f t="shared" si="7"/>
        <v>12644</v>
      </c>
      <c r="N9" s="258">
        <f t="shared" si="8"/>
        <v>1.9148766217637218E-2</v>
      </c>
      <c r="O9" s="252">
        <v>9811</v>
      </c>
      <c r="P9" s="260">
        <f t="shared" si="9"/>
        <v>-0.43937142857142852</v>
      </c>
      <c r="Q9" s="259">
        <f t="shared" si="10"/>
        <v>-7689</v>
      </c>
      <c r="R9" s="260">
        <f t="shared" si="1"/>
        <v>5.4719415179531383E-2</v>
      </c>
      <c r="S9" s="259">
        <f t="shared" si="2"/>
        <v>509</v>
      </c>
      <c r="T9" s="258">
        <f t="shared" si="11"/>
        <v>1.0655293490290117E-2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308801</v>
      </c>
      <c r="D10" s="252">
        <v>85786</v>
      </c>
      <c r="E10" s="252">
        <v>151359</v>
      </c>
      <c r="F10" s="258">
        <f t="shared" si="0"/>
        <v>0.22043589388831039</v>
      </c>
      <c r="G10" s="252">
        <v>297779</v>
      </c>
      <c r="H10" s="260">
        <f t="shared" si="3"/>
        <v>0.96736897046095716</v>
      </c>
      <c r="I10" s="259">
        <f t="shared" si="4"/>
        <v>146420</v>
      </c>
      <c r="J10" s="258">
        <f t="shared" si="5"/>
        <v>0.33717790049493235</v>
      </c>
      <c r="K10" s="252">
        <v>304437</v>
      </c>
      <c r="L10" s="260">
        <f t="shared" si="6"/>
        <v>2.2358863452426103E-2</v>
      </c>
      <c r="M10" s="259">
        <f t="shared" si="7"/>
        <v>6658</v>
      </c>
      <c r="N10" s="258">
        <f t="shared" si="8"/>
        <v>0.3331195966285041</v>
      </c>
      <c r="O10" s="252">
        <v>336795</v>
      </c>
      <c r="P10" s="260">
        <f t="shared" si="9"/>
        <v>0.10628800047300424</v>
      </c>
      <c r="Q10" s="259">
        <f t="shared" si="10"/>
        <v>32358</v>
      </c>
      <c r="R10" s="260">
        <f t="shared" si="1"/>
        <v>9.06538515095483E-2</v>
      </c>
      <c r="S10" s="259">
        <f t="shared" si="2"/>
        <v>27994</v>
      </c>
      <c r="T10" s="258">
        <f>O10/$O$6</f>
        <v>0.36577816441364391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26438</v>
      </c>
      <c r="D11" s="252">
        <v>26699</v>
      </c>
      <c r="E11" s="252">
        <v>39694</v>
      </c>
      <c r="F11" s="253">
        <f t="shared" si="0"/>
        <v>5.7809462086843809E-2</v>
      </c>
      <c r="G11" s="252">
        <v>42099</v>
      </c>
      <c r="H11" s="264">
        <f t="shared" si="3"/>
        <v>6.0588502040610726E-2</v>
      </c>
      <c r="I11" s="255">
        <f t="shared" si="4"/>
        <v>2405</v>
      </c>
      <c r="J11" s="253">
        <f t="shared" si="5"/>
        <v>4.7669084901675929E-2</v>
      </c>
      <c r="K11" s="252">
        <v>49296</v>
      </c>
      <c r="L11" s="260">
        <f t="shared" si="6"/>
        <v>0.17095417943419089</v>
      </c>
      <c r="M11" s="259">
        <f t="shared" si="7"/>
        <v>7197</v>
      </c>
      <c r="N11" s="258">
        <f t="shared" si="8"/>
        <v>5.3940433112265387E-2</v>
      </c>
      <c r="O11" s="252">
        <v>44255</v>
      </c>
      <c r="P11" s="260">
        <f t="shared" si="9"/>
        <v>-0.10225981824083086</v>
      </c>
      <c r="Q11" s="259">
        <f t="shared" si="10"/>
        <v>-5041</v>
      </c>
      <c r="R11" s="260">
        <f t="shared" si="1"/>
        <v>0.67391633255163019</v>
      </c>
      <c r="S11" s="259">
        <f t="shared" si="2"/>
        <v>17817</v>
      </c>
      <c r="T11" s="258">
        <f t="shared" si="11"/>
        <v>4.8063399593597921E-2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98414</v>
      </c>
      <c r="D12" s="252">
        <v>43048</v>
      </c>
      <c r="E12" s="252">
        <v>81482</v>
      </c>
      <c r="F12" s="258">
        <f t="shared" si="0"/>
        <v>0.11866857937623337</v>
      </c>
      <c r="G12" s="252">
        <v>110405</v>
      </c>
      <c r="H12" s="260">
        <f t="shared" si="3"/>
        <v>0.35496183206106879</v>
      </c>
      <c r="I12" s="259">
        <f t="shared" si="4"/>
        <v>28923</v>
      </c>
      <c r="J12" s="258">
        <f t="shared" si="5"/>
        <v>0.12501259693982117</v>
      </c>
      <c r="K12" s="252">
        <v>122286</v>
      </c>
      <c r="L12" s="260">
        <f t="shared" si="6"/>
        <v>0.10761287985145596</v>
      </c>
      <c r="M12" s="259">
        <f t="shared" si="7"/>
        <v>11881</v>
      </c>
      <c r="N12" s="258">
        <f t="shared" si="8"/>
        <v>0.13380720146799913</v>
      </c>
      <c r="O12" s="252">
        <v>128586</v>
      </c>
      <c r="P12" s="260">
        <f t="shared" si="9"/>
        <v>5.1518571218291509E-2</v>
      </c>
      <c r="Q12" s="259">
        <f t="shared" si="10"/>
        <v>6300</v>
      </c>
      <c r="R12" s="260">
        <f t="shared" si="1"/>
        <v>0.30658239681346156</v>
      </c>
      <c r="S12" s="259">
        <f t="shared" si="2"/>
        <v>30172</v>
      </c>
      <c r="T12" s="258">
        <f t="shared" si="11"/>
        <v>0.13965157157705077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29398</v>
      </c>
      <c r="D13" s="252">
        <v>12382</v>
      </c>
      <c r="E13" s="252">
        <v>16085</v>
      </c>
      <c r="F13" s="253">
        <f t="shared" si="0"/>
        <v>2.3425837599306765E-2</v>
      </c>
      <c r="G13" s="252">
        <v>27294</v>
      </c>
      <c r="H13" s="264">
        <f t="shared" si="3"/>
        <v>0.69686042897109113</v>
      </c>
      <c r="I13" s="255">
        <f t="shared" si="4"/>
        <v>11209</v>
      </c>
      <c r="J13" s="253">
        <f t="shared" si="5"/>
        <v>3.0905247234051709E-2</v>
      </c>
      <c r="K13" s="252">
        <v>32685</v>
      </c>
      <c r="L13" s="260">
        <f t="shared" si="6"/>
        <v>0.19751593756869634</v>
      </c>
      <c r="M13" s="259">
        <f t="shared" si="7"/>
        <v>5391</v>
      </c>
      <c r="N13" s="258">
        <f t="shared" si="8"/>
        <v>3.5764424218484137E-2</v>
      </c>
      <c r="O13" s="252">
        <v>29315</v>
      </c>
      <c r="P13" s="260">
        <f t="shared" si="9"/>
        <v>-0.1031054000305951</v>
      </c>
      <c r="Q13" s="259">
        <f t="shared" si="10"/>
        <v>-3370</v>
      </c>
      <c r="R13" s="260">
        <f t="shared" si="1"/>
        <v>-2.8233213143751268E-3</v>
      </c>
      <c r="S13" s="259">
        <f t="shared" si="2"/>
        <v>-83</v>
      </c>
      <c r="T13" s="258">
        <f t="shared" si="11"/>
        <v>3.1837725886031475E-2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41432</v>
      </c>
      <c r="D14" s="252">
        <v>18408</v>
      </c>
      <c r="E14" s="252">
        <v>41930</v>
      </c>
      <c r="F14" s="258">
        <f t="shared" si="0"/>
        <v>6.1065922943048342E-2</v>
      </c>
      <c r="G14" s="252">
        <v>26151</v>
      </c>
      <c r="H14" s="260">
        <f t="shared" si="3"/>
        <v>-0.37631767231099456</v>
      </c>
      <c r="I14" s="259">
        <f t="shared" si="4"/>
        <v>-15779</v>
      </c>
      <c r="J14" s="258">
        <f t="shared" si="5"/>
        <v>2.9611017821414457E-2</v>
      </c>
      <c r="K14" s="252">
        <v>28851</v>
      </c>
      <c r="L14" s="260">
        <f t="shared" si="6"/>
        <v>0.10324652976941606</v>
      </c>
      <c r="M14" s="259">
        <f t="shared" si="7"/>
        <v>2700</v>
      </c>
      <c r="N14" s="258">
        <f t="shared" si="8"/>
        <v>3.1569203094002934E-2</v>
      </c>
      <c r="O14" s="252">
        <v>26485</v>
      </c>
      <c r="P14" s="260">
        <f t="shared" si="9"/>
        <v>-8.2007556063914633E-2</v>
      </c>
      <c r="Q14" s="259">
        <f t="shared" si="10"/>
        <v>-2366</v>
      </c>
      <c r="R14" s="260">
        <f t="shared" si="1"/>
        <v>-0.36075979918903267</v>
      </c>
      <c r="S14" s="259">
        <f t="shared" si="2"/>
        <v>-14947</v>
      </c>
      <c r="T14" s="258">
        <f t="shared" si="11"/>
        <v>2.8764187961505837E-2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37493</v>
      </c>
      <c r="D15" s="252">
        <v>20131</v>
      </c>
      <c r="E15" s="252">
        <v>23891</v>
      </c>
      <c r="F15" s="253">
        <f t="shared" si="0"/>
        <v>3.4794323039169281E-2</v>
      </c>
      <c r="G15" s="252">
        <v>30651</v>
      </c>
      <c r="H15" s="264">
        <f t="shared" si="3"/>
        <v>0.28295173914863336</v>
      </c>
      <c r="I15" s="255">
        <f t="shared" si="4"/>
        <v>6760</v>
      </c>
      <c r="J15" s="253">
        <f t="shared" si="5"/>
        <v>3.4706409209750086E-2</v>
      </c>
      <c r="K15" s="252">
        <v>40798</v>
      </c>
      <c r="L15" s="260">
        <f t="shared" si="6"/>
        <v>0.33104955792633195</v>
      </c>
      <c r="M15" s="259">
        <f t="shared" si="7"/>
        <v>10147</v>
      </c>
      <c r="N15" s="258">
        <f t="shared" si="8"/>
        <v>4.4641792236980754E-2</v>
      </c>
      <c r="O15" s="252">
        <v>53591</v>
      </c>
      <c r="P15" s="260">
        <f t="shared" si="9"/>
        <v>0.31356929261238298</v>
      </c>
      <c r="Q15" s="259">
        <f t="shared" si="10"/>
        <v>12793</v>
      </c>
      <c r="R15" s="260">
        <f t="shared" si="1"/>
        <v>0.42936014722748239</v>
      </c>
      <c r="S15" s="259">
        <f t="shared" si="2"/>
        <v>16098</v>
      </c>
      <c r="T15" s="258">
        <f t="shared" si="11"/>
        <v>5.8202816577121369E-2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46915</v>
      </c>
      <c r="D16" s="252">
        <f>D6-SUM(D7:D15)</f>
        <v>66504</v>
      </c>
      <c r="E16" s="252">
        <f>E6-SUM(E7:E15)</f>
        <v>32680</v>
      </c>
      <c r="F16" s="258">
        <f t="shared" si="0"/>
        <v>4.7594427898373953E-2</v>
      </c>
      <c r="G16" s="252">
        <f>G6-SUM(G7:G15)</f>
        <v>49587</v>
      </c>
      <c r="H16" s="260">
        <f t="shared" si="3"/>
        <v>0.51735006119951032</v>
      </c>
      <c r="I16" s="259">
        <f t="shared" si="4"/>
        <v>16907</v>
      </c>
      <c r="J16" s="258">
        <f t="shared" si="5"/>
        <v>5.614781617186642E-2</v>
      </c>
      <c r="K16" s="252">
        <f>K6-SUM(K7:K15)</f>
        <v>52055</v>
      </c>
      <c r="L16" s="260">
        <f t="shared" si="6"/>
        <v>4.9771109363341282E-2</v>
      </c>
      <c r="M16" s="259">
        <f t="shared" si="7"/>
        <v>2468</v>
      </c>
      <c r="N16" s="258">
        <f t="shared" si="8"/>
        <v>5.6959372883377449E-2</v>
      </c>
      <c r="O16" s="252">
        <f>O6-SUM(O7:O15)</f>
        <v>48038</v>
      </c>
      <c r="P16" s="260">
        <f t="shared" si="9"/>
        <v>-7.7168379598501535E-2</v>
      </c>
      <c r="Q16" s="259">
        <f t="shared" si="10"/>
        <v>-4017</v>
      </c>
      <c r="R16" s="260">
        <f t="shared" si="1"/>
        <v>2.3936907172546151E-2</v>
      </c>
      <c r="S16" s="259">
        <f t="shared" si="2"/>
        <v>1123</v>
      </c>
      <c r="T16" s="258">
        <f t="shared" si="11"/>
        <v>5.2171948699068056E-2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2F7EC-AE8B-4059-9162-304F8F2CF380}">
  <sheetPr>
    <tabColor theme="4" tint="0.39997558519241921"/>
  </sheetPr>
  <dimension ref="A1:AE149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546340</v>
      </c>
      <c r="D6" s="243">
        <v>228467</v>
      </c>
      <c r="E6" s="243">
        <v>321555</v>
      </c>
      <c r="F6" s="244">
        <f>E6/$E$6</f>
        <v>1</v>
      </c>
      <c r="G6" s="243">
        <v>508787</v>
      </c>
      <c r="H6" s="244">
        <f>G6/E6-1</f>
        <v>0.58227052914742417</v>
      </c>
      <c r="I6" s="243">
        <f>G6-E6</f>
        <v>187232</v>
      </c>
      <c r="J6" s="244">
        <f>G6/$G$6</f>
        <v>1</v>
      </c>
      <c r="K6" s="243">
        <v>532909</v>
      </c>
      <c r="L6" s="244">
        <f>K6/G6-1</f>
        <v>4.7410802555882814E-2</v>
      </c>
      <c r="M6" s="243">
        <f>K6-G6</f>
        <v>24122</v>
      </c>
      <c r="N6" s="244">
        <f>K6/$K$6</f>
        <v>1</v>
      </c>
      <c r="O6" s="243">
        <v>549555</v>
      </c>
      <c r="P6" s="244">
        <f>O6/K6-1</f>
        <v>3.1236102223831885E-2</v>
      </c>
      <c r="Q6" s="243">
        <f>O6-K6</f>
        <v>16646</v>
      </c>
      <c r="R6" s="244">
        <f>IFERROR(O6/C6-1,"-")</f>
        <v>5.884613976644637E-3</v>
      </c>
      <c r="S6" s="243">
        <f>O6-C6</f>
        <v>3215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97446</v>
      </c>
      <c r="D7" s="252">
        <v>38835</v>
      </c>
      <c r="E7" s="252">
        <v>107446</v>
      </c>
      <c r="F7" s="258">
        <f t="shared" ref="F7:F16" si="0">E7/$E$6</f>
        <v>0.33414501407224267</v>
      </c>
      <c r="G7" s="252">
        <v>106093</v>
      </c>
      <c r="H7" s="260">
        <f>G7/E7-1</f>
        <v>-1.2592371982204975E-2</v>
      </c>
      <c r="I7" s="259">
        <f>G7-E7</f>
        <v>-1353</v>
      </c>
      <c r="J7" s="258">
        <f>G7/$G$6</f>
        <v>0.20852144414067184</v>
      </c>
      <c r="K7" s="252">
        <v>92954</v>
      </c>
      <c r="L7" s="260">
        <f>K7/G7-1</f>
        <v>-0.12384417445071771</v>
      </c>
      <c r="M7" s="259">
        <f>K7-G7</f>
        <v>-13139</v>
      </c>
      <c r="N7" s="258">
        <f>K7/$K$6</f>
        <v>0.1744275289026832</v>
      </c>
      <c r="O7" s="252">
        <v>88222</v>
      </c>
      <c r="P7" s="260">
        <f>O7/K7-1</f>
        <v>-5.0906900187189352E-2</v>
      </c>
      <c r="Q7" s="259">
        <f>O7-K7</f>
        <v>-4732</v>
      </c>
      <c r="R7" s="260">
        <f t="shared" ref="R7:R16" si="1">IFERROR(O7/C7-1,"-")</f>
        <v>-9.4657553927303351E-2</v>
      </c>
      <c r="S7" s="259">
        <f t="shared" ref="S7:S16" si="2">O7-C7</f>
        <v>-9224</v>
      </c>
      <c r="T7" s="258">
        <f>O7/$O$6</f>
        <v>0.16053352257735803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66231</v>
      </c>
      <c r="D8" s="252">
        <v>21414</v>
      </c>
      <c r="E8" s="252">
        <v>31177</v>
      </c>
      <c r="F8" s="258">
        <f t="shared" si="0"/>
        <v>9.6956974701062029E-2</v>
      </c>
      <c r="G8" s="252">
        <v>65553</v>
      </c>
      <c r="H8" s="260">
        <f t="shared" ref="H8:H16" si="3">G8/E8-1</f>
        <v>1.1026076915675018</v>
      </c>
      <c r="I8" s="259">
        <f t="shared" ref="I8:I16" si="4">G8-E8</f>
        <v>34376</v>
      </c>
      <c r="J8" s="258">
        <f t="shared" ref="J8:J16" si="5">G8/$G$6</f>
        <v>0.12884173534308069</v>
      </c>
      <c r="K8" s="252">
        <v>58131</v>
      </c>
      <c r="L8" s="260">
        <f t="shared" ref="L8:L16" si="6">K8/G8-1</f>
        <v>-0.11322136286668805</v>
      </c>
      <c r="M8" s="259">
        <f t="shared" ref="M8:M16" si="7">K8-G8</f>
        <v>-7422</v>
      </c>
      <c r="N8" s="258">
        <f t="shared" ref="N8:N16" si="8">K8/$K$6</f>
        <v>0.1090824136953964</v>
      </c>
      <c r="O8" s="252">
        <v>55491</v>
      </c>
      <c r="P8" s="260">
        <f t="shared" ref="P8:P16" si="9">O8/K8-1</f>
        <v>-4.5414666873096921E-2</v>
      </c>
      <c r="Q8" s="259">
        <f t="shared" ref="Q8:Q16" si="10">O8-K8</f>
        <v>-2640</v>
      </c>
      <c r="R8" s="260">
        <f t="shared" si="1"/>
        <v>-0.16215971372922044</v>
      </c>
      <c r="S8" s="259">
        <f t="shared" si="2"/>
        <v>-10740</v>
      </c>
      <c r="T8" s="258">
        <f t="shared" ref="T8:T16" si="11">O8/$O$6</f>
        <v>0.10097442476185277</v>
      </c>
      <c r="V8" s="29"/>
      <c r="W8" s="79"/>
      <c r="AE8" s="1"/>
    </row>
    <row r="9" spans="1:31" s="4" customFormat="1" x14ac:dyDescent="0.25">
      <c r="B9" s="235" t="s">
        <v>46</v>
      </c>
      <c r="C9" s="252">
        <v>4048</v>
      </c>
      <c r="D9" s="252">
        <v>652</v>
      </c>
      <c r="E9" s="252">
        <v>2230</v>
      </c>
      <c r="F9" s="253">
        <f t="shared" si="0"/>
        <v>6.935049991447808E-3</v>
      </c>
      <c r="G9" s="252">
        <v>2265</v>
      </c>
      <c r="H9" s="264">
        <f t="shared" si="3"/>
        <v>1.5695067264573925E-2</v>
      </c>
      <c r="I9" s="255">
        <f t="shared" si="4"/>
        <v>35</v>
      </c>
      <c r="J9" s="253">
        <f t="shared" si="5"/>
        <v>4.451764687383915E-3</v>
      </c>
      <c r="K9" s="252">
        <v>4579</v>
      </c>
      <c r="L9" s="260">
        <f t="shared" si="6"/>
        <v>1.021633554083885</v>
      </c>
      <c r="M9" s="259">
        <f t="shared" si="7"/>
        <v>2314</v>
      </c>
      <c r="N9" s="258">
        <f t="shared" si="8"/>
        <v>8.5924613770831416E-3</v>
      </c>
      <c r="O9" s="252">
        <v>3106</v>
      </c>
      <c r="P9" s="260">
        <f t="shared" si="9"/>
        <v>-0.32168595763267094</v>
      </c>
      <c r="Q9" s="259">
        <f t="shared" si="10"/>
        <v>-1473</v>
      </c>
      <c r="R9" s="260">
        <f t="shared" si="1"/>
        <v>-0.23270750988142297</v>
      </c>
      <c r="S9" s="259">
        <f t="shared" si="2"/>
        <v>-942</v>
      </c>
      <c r="T9" s="258">
        <f t="shared" si="11"/>
        <v>5.6518455841544522E-3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246140</v>
      </c>
      <c r="D10" s="252">
        <v>65110</v>
      </c>
      <c r="E10" s="252">
        <v>95314</v>
      </c>
      <c r="F10" s="258">
        <f t="shared" si="0"/>
        <v>0.29641585420845579</v>
      </c>
      <c r="G10" s="252">
        <v>211099</v>
      </c>
      <c r="H10" s="260">
        <f t="shared" si="3"/>
        <v>1.2147743248630842</v>
      </c>
      <c r="I10" s="259">
        <f t="shared" si="4"/>
        <v>115785</v>
      </c>
      <c r="J10" s="258">
        <f t="shared" si="5"/>
        <v>0.41490643432320401</v>
      </c>
      <c r="K10" s="252">
        <v>221702</v>
      </c>
      <c r="L10" s="260">
        <f t="shared" si="6"/>
        <v>5.0227618321261547E-2</v>
      </c>
      <c r="M10" s="259">
        <f t="shared" si="7"/>
        <v>10603</v>
      </c>
      <c r="N10" s="258">
        <f t="shared" si="8"/>
        <v>0.41602224770082696</v>
      </c>
      <c r="O10" s="252">
        <v>242379</v>
      </c>
      <c r="P10" s="260">
        <f t="shared" si="9"/>
        <v>9.3264832973992018E-2</v>
      </c>
      <c r="Q10" s="259">
        <f t="shared" si="10"/>
        <v>20677</v>
      </c>
      <c r="R10" s="260">
        <f t="shared" si="1"/>
        <v>-1.5279921995612233E-2</v>
      </c>
      <c r="S10" s="259">
        <f t="shared" si="2"/>
        <v>-3761</v>
      </c>
      <c r="T10" s="258">
        <f>O10/$O$6</f>
        <v>0.44104593716734447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15969</v>
      </c>
      <c r="D11" s="252">
        <v>24100</v>
      </c>
      <c r="E11" s="252">
        <v>17469</v>
      </c>
      <c r="F11" s="253">
        <f t="shared" si="0"/>
        <v>5.4326631524933527E-2</v>
      </c>
      <c r="G11" s="252">
        <v>27158</v>
      </c>
      <c r="H11" s="264">
        <f t="shared" si="3"/>
        <v>0.55463964737535054</v>
      </c>
      <c r="I11" s="255">
        <f t="shared" si="4"/>
        <v>9689</v>
      </c>
      <c r="J11" s="253">
        <f t="shared" si="5"/>
        <v>5.3377936150098178E-2</v>
      </c>
      <c r="K11" s="252">
        <v>31028</v>
      </c>
      <c r="L11" s="260">
        <f t="shared" si="6"/>
        <v>0.14249944767655931</v>
      </c>
      <c r="M11" s="259">
        <f t="shared" si="7"/>
        <v>3870</v>
      </c>
      <c r="N11" s="258">
        <f t="shared" si="8"/>
        <v>5.8223824330232744E-2</v>
      </c>
      <c r="O11" s="252">
        <v>29568</v>
      </c>
      <c r="P11" s="260">
        <f t="shared" si="9"/>
        <v>-4.7054273559365756E-2</v>
      </c>
      <c r="Q11" s="259">
        <f t="shared" si="10"/>
        <v>-1460</v>
      </c>
      <c r="R11" s="260">
        <f t="shared" si="1"/>
        <v>0.85158745068570352</v>
      </c>
      <c r="S11" s="259">
        <f t="shared" si="2"/>
        <v>13599</v>
      </c>
      <c r="T11" s="258">
        <f t="shared" si="11"/>
        <v>5.3803531948576573E-2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48482</v>
      </c>
      <c r="D12" s="252">
        <v>23563</v>
      </c>
      <c r="E12" s="252">
        <v>39979</v>
      </c>
      <c r="F12" s="258">
        <f t="shared" si="0"/>
        <v>0.12433020789600535</v>
      </c>
      <c r="G12" s="252">
        <v>53100</v>
      </c>
      <c r="H12" s="260">
        <f t="shared" si="3"/>
        <v>0.32819730358438171</v>
      </c>
      <c r="I12" s="259">
        <f t="shared" si="4"/>
        <v>13121</v>
      </c>
      <c r="J12" s="258">
        <f t="shared" si="5"/>
        <v>0.10436587412807324</v>
      </c>
      <c r="K12" s="252">
        <v>66570</v>
      </c>
      <c r="L12" s="260">
        <f t="shared" si="6"/>
        <v>0.25367231638418075</v>
      </c>
      <c r="M12" s="259">
        <f t="shared" si="7"/>
        <v>13470</v>
      </c>
      <c r="N12" s="258">
        <f t="shared" si="8"/>
        <v>0.12491813799354111</v>
      </c>
      <c r="O12" s="252">
        <v>66129</v>
      </c>
      <c r="P12" s="260">
        <f t="shared" si="9"/>
        <v>-6.6246056782334195E-3</v>
      </c>
      <c r="Q12" s="259">
        <f t="shared" si="10"/>
        <v>-441</v>
      </c>
      <c r="R12" s="260">
        <f t="shared" si="1"/>
        <v>0.36399075945711812</v>
      </c>
      <c r="S12" s="259">
        <f t="shared" si="2"/>
        <v>17647</v>
      </c>
      <c r="T12" s="258">
        <f t="shared" si="11"/>
        <v>0.12033190490487758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14821</v>
      </c>
      <c r="D13" s="252">
        <v>5893</v>
      </c>
      <c r="E13" s="252">
        <v>7874</v>
      </c>
      <c r="F13" s="253">
        <f t="shared" si="0"/>
        <v>2.44872572343767E-2</v>
      </c>
      <c r="G13" s="252">
        <v>14379</v>
      </c>
      <c r="H13" s="264">
        <f t="shared" si="3"/>
        <v>0.82613665227330446</v>
      </c>
      <c r="I13" s="255">
        <f t="shared" si="4"/>
        <v>6505</v>
      </c>
      <c r="J13" s="253">
        <f t="shared" si="5"/>
        <v>2.8261335293551133E-2</v>
      </c>
      <c r="K13" s="252">
        <v>22489</v>
      </c>
      <c r="L13" s="260">
        <f t="shared" si="6"/>
        <v>0.56401696919118161</v>
      </c>
      <c r="M13" s="259">
        <f t="shared" si="7"/>
        <v>8110</v>
      </c>
      <c r="N13" s="258">
        <f t="shared" si="8"/>
        <v>4.2200450733614933E-2</v>
      </c>
      <c r="O13" s="252">
        <v>20148</v>
      </c>
      <c r="P13" s="260">
        <f t="shared" si="9"/>
        <v>-0.10409533549735428</v>
      </c>
      <c r="Q13" s="259">
        <f t="shared" si="10"/>
        <v>-2341</v>
      </c>
      <c r="R13" s="260">
        <f t="shared" si="1"/>
        <v>0.35942244113082777</v>
      </c>
      <c r="S13" s="259">
        <f t="shared" si="2"/>
        <v>5327</v>
      </c>
      <c r="T13" s="258">
        <f t="shared" si="11"/>
        <v>3.6662390479569831E-2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18416</v>
      </c>
      <c r="D14" s="252">
        <v>5089</v>
      </c>
      <c r="E14" s="252">
        <v>9999</v>
      </c>
      <c r="F14" s="258">
        <f t="shared" si="0"/>
        <v>3.109576899752764E-2</v>
      </c>
      <c r="G14" s="252">
        <v>7843</v>
      </c>
      <c r="H14" s="260">
        <f t="shared" si="3"/>
        <v>-0.21562156215621564</v>
      </c>
      <c r="I14" s="259">
        <f t="shared" si="4"/>
        <v>-2156</v>
      </c>
      <c r="J14" s="258">
        <f t="shared" si="5"/>
        <v>1.5415095118389423E-2</v>
      </c>
      <c r="K14" s="252">
        <v>9698</v>
      </c>
      <c r="L14" s="260">
        <f t="shared" si="6"/>
        <v>0.23651663904118325</v>
      </c>
      <c r="M14" s="259">
        <f t="shared" si="7"/>
        <v>1855</v>
      </c>
      <c r="N14" s="258">
        <f t="shared" si="8"/>
        <v>1.819822896592101E-2</v>
      </c>
      <c r="O14" s="252">
        <v>8923</v>
      </c>
      <c r="P14" s="260">
        <f t="shared" si="9"/>
        <v>-7.9913384202928484E-2</v>
      </c>
      <c r="Q14" s="259">
        <f t="shared" si="10"/>
        <v>-775</v>
      </c>
      <c r="R14" s="260">
        <f t="shared" si="1"/>
        <v>-0.51547567332754129</v>
      </c>
      <c r="S14" s="259">
        <f t="shared" si="2"/>
        <v>-9493</v>
      </c>
      <c r="T14" s="258">
        <f t="shared" si="11"/>
        <v>1.6236773389378678E-2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16734</v>
      </c>
      <c r="D15" s="252">
        <v>12942</v>
      </c>
      <c r="E15" s="252">
        <v>3521</v>
      </c>
      <c r="F15" s="253">
        <f t="shared" si="0"/>
        <v>1.0949915255555037E-2</v>
      </c>
      <c r="G15" s="252">
        <v>7579</v>
      </c>
      <c r="H15" s="264">
        <f t="shared" si="3"/>
        <v>1.1525134904856573</v>
      </c>
      <c r="I15" s="255">
        <f t="shared" si="4"/>
        <v>4058</v>
      </c>
      <c r="J15" s="253">
        <f t="shared" si="5"/>
        <v>1.4896213936283749E-2</v>
      </c>
      <c r="K15" s="252">
        <v>12212</v>
      </c>
      <c r="L15" s="260">
        <f t="shared" si="6"/>
        <v>0.61129436601134723</v>
      </c>
      <c r="M15" s="259">
        <f t="shared" si="7"/>
        <v>4633</v>
      </c>
      <c r="N15" s="258">
        <f t="shared" si="8"/>
        <v>2.2915732329534685E-2</v>
      </c>
      <c r="O15" s="252">
        <v>19824</v>
      </c>
      <c r="P15" s="260">
        <f t="shared" si="9"/>
        <v>0.6233213232885686</v>
      </c>
      <c r="Q15" s="259">
        <f t="shared" si="10"/>
        <v>7612</v>
      </c>
      <c r="R15" s="260">
        <f t="shared" si="1"/>
        <v>0.18465399784869119</v>
      </c>
      <c r="S15" s="259">
        <f t="shared" si="2"/>
        <v>3090</v>
      </c>
      <c r="T15" s="258">
        <f t="shared" si="11"/>
        <v>3.6072822556432023E-2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18053</v>
      </c>
      <c r="D16" s="252">
        <f>D6-SUM(D7:D15)</f>
        <v>30869</v>
      </c>
      <c r="E16" s="252">
        <f>E6-SUM(E7:E15)</f>
        <v>6546</v>
      </c>
      <c r="F16" s="258">
        <f t="shared" si="0"/>
        <v>2.0357326118393432E-2</v>
      </c>
      <c r="G16" s="252">
        <f>G6-SUM(G7:G15)</f>
        <v>13718</v>
      </c>
      <c r="H16" s="260">
        <f t="shared" si="3"/>
        <v>1.0956309196455849</v>
      </c>
      <c r="I16" s="259">
        <f t="shared" si="4"/>
        <v>7172</v>
      </c>
      <c r="J16" s="258">
        <f t="shared" si="5"/>
        <v>2.6962166879263817E-2</v>
      </c>
      <c r="K16" s="252">
        <f>K6-SUM(K7:K15)</f>
        <v>13546</v>
      </c>
      <c r="L16" s="260">
        <f t="shared" si="6"/>
        <v>-1.2538270884968616E-2</v>
      </c>
      <c r="M16" s="259">
        <f t="shared" si="7"/>
        <v>-172</v>
      </c>
      <c r="N16" s="258">
        <f t="shared" si="8"/>
        <v>2.5418973971165808E-2</v>
      </c>
      <c r="O16" s="252">
        <f>O6-SUM(O7:O15)</f>
        <v>15765</v>
      </c>
      <c r="P16" s="260">
        <f t="shared" si="9"/>
        <v>0.16381219548206105</v>
      </c>
      <c r="Q16" s="259">
        <f t="shared" si="10"/>
        <v>2219</v>
      </c>
      <c r="R16" s="260">
        <f t="shared" si="1"/>
        <v>-0.12673793829280455</v>
      </c>
      <c r="S16" s="259">
        <f t="shared" si="2"/>
        <v>-2288</v>
      </c>
      <c r="T16" s="258">
        <f t="shared" si="11"/>
        <v>2.8686846630455551E-2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8BF0A-AA93-4A79-A3EE-0B46B27A79F0}">
  <sheetPr>
    <tabColor theme="4" tint="0.39997558519241921"/>
  </sheetPr>
  <dimension ref="A1:AE149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363873</v>
      </c>
      <c r="D6" s="243">
        <v>179710</v>
      </c>
      <c r="E6" s="243">
        <v>365080</v>
      </c>
      <c r="F6" s="244">
        <f>E6/$E$6</f>
        <v>1</v>
      </c>
      <c r="G6" s="243">
        <v>374364</v>
      </c>
      <c r="H6" s="244">
        <f>G6/E6-1</f>
        <v>2.5430042730360425E-2</v>
      </c>
      <c r="I6" s="243">
        <f>G6-E6</f>
        <v>9284</v>
      </c>
      <c r="J6" s="244">
        <f>G6/$G$6</f>
        <v>1</v>
      </c>
      <c r="K6" s="243">
        <v>380988</v>
      </c>
      <c r="L6" s="244">
        <f>K6/G6-1</f>
        <v>1.7694009039330716E-2</v>
      </c>
      <c r="M6" s="243">
        <f>K6-G6</f>
        <v>6624</v>
      </c>
      <c r="N6" s="244">
        <f>K6/$K$6</f>
        <v>1</v>
      </c>
      <c r="O6" s="243">
        <v>371208</v>
      </c>
      <c r="P6" s="244">
        <f>O6/K6-1</f>
        <v>-2.5670099845664485E-2</v>
      </c>
      <c r="Q6" s="243">
        <f>O6-K6</f>
        <v>-9780</v>
      </c>
      <c r="R6" s="244">
        <f>IFERROR(O6/C6-1,"-")</f>
        <v>2.015813209553885E-2</v>
      </c>
      <c r="S6" s="243">
        <f>O6-C6</f>
        <v>7335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102815</v>
      </c>
      <c r="D7" s="252">
        <v>52174</v>
      </c>
      <c r="E7" s="252">
        <v>117614</v>
      </c>
      <c r="F7" s="258">
        <f t="shared" ref="F7:F16" si="0">E7/$E$6</f>
        <v>0.32215952667908404</v>
      </c>
      <c r="G7" s="252">
        <v>78213</v>
      </c>
      <c r="H7" s="260">
        <f>G7/E7-1</f>
        <v>-0.33500263574064315</v>
      </c>
      <c r="I7" s="259">
        <f>G7-E7</f>
        <v>-39401</v>
      </c>
      <c r="J7" s="258">
        <f>G7/$G$6</f>
        <v>0.2089223322755393</v>
      </c>
      <c r="K7" s="252">
        <v>68547</v>
      </c>
      <c r="L7" s="260">
        <f>K7/G7-1</f>
        <v>-0.12358559318783324</v>
      </c>
      <c r="M7" s="259">
        <f>K7-G7</f>
        <v>-9666</v>
      </c>
      <c r="N7" s="258">
        <f>K7/$K$6</f>
        <v>0.17991905256858484</v>
      </c>
      <c r="O7" s="252">
        <v>54723</v>
      </c>
      <c r="P7" s="260">
        <f>O7/K7-1</f>
        <v>-0.20167184559499318</v>
      </c>
      <c r="Q7" s="259">
        <f>O7-K7</f>
        <v>-13824</v>
      </c>
      <c r="R7" s="260">
        <f t="shared" ref="R7:R16" si="1">IFERROR(O7/C7-1,"-")</f>
        <v>-0.46775275981131159</v>
      </c>
      <c r="S7" s="259">
        <f t="shared" ref="S7:S16" si="2">O7-C7</f>
        <v>-48092</v>
      </c>
      <c r="T7" s="258">
        <f>O7/$O$6</f>
        <v>0.14741869787289066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45528</v>
      </c>
      <c r="D8" s="252">
        <v>20552</v>
      </c>
      <c r="E8" s="252">
        <v>38712</v>
      </c>
      <c r="F8" s="258">
        <f t="shared" si="0"/>
        <v>0.10603703297907308</v>
      </c>
      <c r="G8" s="252">
        <v>44470</v>
      </c>
      <c r="H8" s="260">
        <f t="shared" ref="H8:H16" si="3">G8/E8-1</f>
        <v>0.14873940896879523</v>
      </c>
      <c r="I8" s="259">
        <f t="shared" ref="I8:I16" si="4">G8-E8</f>
        <v>5758</v>
      </c>
      <c r="J8" s="258">
        <f t="shared" ref="J8:J16" si="5">G8/$G$6</f>
        <v>0.11878813133741492</v>
      </c>
      <c r="K8" s="252">
        <v>46357</v>
      </c>
      <c r="L8" s="260">
        <f t="shared" ref="L8:L16" si="6">K8/G8-1</f>
        <v>4.2433100966944082E-2</v>
      </c>
      <c r="M8" s="259">
        <f t="shared" ref="M8:M16" si="7">K8-G8</f>
        <v>1887</v>
      </c>
      <c r="N8" s="258">
        <f t="shared" ref="N8:N16" si="8">K8/$K$6</f>
        <v>0.12167574831753231</v>
      </c>
      <c r="O8" s="252">
        <v>45451</v>
      </c>
      <c r="P8" s="260">
        <f t="shared" ref="P8:P16" si="9">O8/K8-1</f>
        <v>-1.9543973941368087E-2</v>
      </c>
      <c r="Q8" s="259">
        <f t="shared" ref="Q8:Q16" si="10">O8-K8</f>
        <v>-906</v>
      </c>
      <c r="R8" s="260">
        <f t="shared" si="1"/>
        <v>-1.691266912669076E-3</v>
      </c>
      <c r="S8" s="259">
        <f t="shared" si="2"/>
        <v>-77</v>
      </c>
      <c r="T8" s="258">
        <f t="shared" ref="T8:T16" si="11">O8/$O$6</f>
        <v>0.12244078791405358</v>
      </c>
      <c r="V8" s="29"/>
      <c r="W8" s="79"/>
      <c r="AE8" s="1"/>
    </row>
    <row r="9" spans="1:31" s="4" customFormat="1" x14ac:dyDescent="0.25">
      <c r="B9" s="235" t="s">
        <v>46</v>
      </c>
      <c r="C9" s="252">
        <v>5254</v>
      </c>
      <c r="D9" s="252">
        <v>1592</v>
      </c>
      <c r="E9" s="252">
        <v>2335</v>
      </c>
      <c r="F9" s="253">
        <f t="shared" si="0"/>
        <v>6.3958584419853181E-3</v>
      </c>
      <c r="G9" s="252">
        <v>2591</v>
      </c>
      <c r="H9" s="264">
        <f t="shared" si="3"/>
        <v>0.10963597430406846</v>
      </c>
      <c r="I9" s="255">
        <f t="shared" si="4"/>
        <v>256</v>
      </c>
      <c r="J9" s="253">
        <f t="shared" si="5"/>
        <v>6.9210714705473814E-3</v>
      </c>
      <c r="K9" s="252">
        <v>12921</v>
      </c>
      <c r="L9" s="260">
        <f t="shared" si="6"/>
        <v>3.9868776534156698</v>
      </c>
      <c r="M9" s="259">
        <f t="shared" si="7"/>
        <v>10330</v>
      </c>
      <c r="N9" s="258">
        <f t="shared" si="8"/>
        <v>3.3914453998551135E-2</v>
      </c>
      <c r="O9" s="252">
        <v>6705</v>
      </c>
      <c r="P9" s="260">
        <f t="shared" si="9"/>
        <v>-0.48107731599721382</v>
      </c>
      <c r="Q9" s="259">
        <f t="shared" si="10"/>
        <v>-6216</v>
      </c>
      <c r="R9" s="260">
        <f t="shared" si="1"/>
        <v>0.27617053673391712</v>
      </c>
      <c r="S9" s="259">
        <f t="shared" si="2"/>
        <v>1451</v>
      </c>
      <c r="T9" s="258">
        <f t="shared" si="11"/>
        <v>1.8062649511863968E-2</v>
      </c>
      <c r="V9" s="29"/>
      <c r="W9" s="79"/>
      <c r="AE9" s="1"/>
    </row>
    <row r="10" spans="1:31" s="4" customFormat="1" x14ac:dyDescent="0.25">
      <c r="B10" s="235" t="s">
        <v>48</v>
      </c>
      <c r="C10" s="252">
        <v>62661</v>
      </c>
      <c r="D10" s="252">
        <v>20676</v>
      </c>
      <c r="E10" s="252">
        <v>56045</v>
      </c>
      <c r="F10" s="258">
        <f t="shared" si="0"/>
        <v>0.15351429823600307</v>
      </c>
      <c r="G10" s="252">
        <v>86680</v>
      </c>
      <c r="H10" s="260">
        <f t="shared" si="3"/>
        <v>0.54661432777232588</v>
      </c>
      <c r="I10" s="259">
        <f t="shared" si="4"/>
        <v>30635</v>
      </c>
      <c r="J10" s="258">
        <f t="shared" si="5"/>
        <v>0.23153935741684564</v>
      </c>
      <c r="K10" s="252">
        <v>82735</v>
      </c>
      <c r="L10" s="260">
        <f t="shared" si="6"/>
        <v>-4.5512228887863437E-2</v>
      </c>
      <c r="M10" s="259">
        <f t="shared" si="7"/>
        <v>-3945</v>
      </c>
      <c r="N10" s="258">
        <f t="shared" si="8"/>
        <v>0.21715907062689638</v>
      </c>
      <c r="O10" s="252">
        <v>94416</v>
      </c>
      <c r="P10" s="260">
        <f t="shared" si="9"/>
        <v>0.14118571342237263</v>
      </c>
      <c r="Q10" s="259">
        <f t="shared" si="10"/>
        <v>11681</v>
      </c>
      <c r="R10" s="260">
        <f t="shared" si="1"/>
        <v>0.50677454876238803</v>
      </c>
      <c r="S10" s="259">
        <f t="shared" si="2"/>
        <v>31755</v>
      </c>
      <c r="T10" s="258">
        <f>O10/$O$6</f>
        <v>0.25434796663865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10469</v>
      </c>
      <c r="D11" s="252">
        <v>2599</v>
      </c>
      <c r="E11" s="252">
        <v>22225</v>
      </c>
      <c r="F11" s="253">
        <f t="shared" si="0"/>
        <v>6.0877068039881667E-2</v>
      </c>
      <c r="G11" s="252">
        <v>14941</v>
      </c>
      <c r="H11" s="264">
        <f t="shared" si="3"/>
        <v>-0.32773903262092241</v>
      </c>
      <c r="I11" s="255">
        <f t="shared" si="4"/>
        <v>-7284</v>
      </c>
      <c r="J11" s="253">
        <f t="shared" si="5"/>
        <v>3.991035462811595E-2</v>
      </c>
      <c r="K11" s="252">
        <v>18268</v>
      </c>
      <c r="L11" s="260">
        <f t="shared" si="6"/>
        <v>0.22267585837628001</v>
      </c>
      <c r="M11" s="259">
        <f t="shared" si="7"/>
        <v>3327</v>
      </c>
      <c r="N11" s="258">
        <f t="shared" si="8"/>
        <v>4.7949016766932293E-2</v>
      </c>
      <c r="O11" s="252">
        <v>14687</v>
      </c>
      <c r="P11" s="260">
        <f t="shared" si="9"/>
        <v>-0.19602583753010727</v>
      </c>
      <c r="Q11" s="259">
        <f t="shared" si="10"/>
        <v>-3581</v>
      </c>
      <c r="R11" s="260">
        <f t="shared" si="1"/>
        <v>0.40290381125226871</v>
      </c>
      <c r="S11" s="259">
        <f t="shared" si="2"/>
        <v>4218</v>
      </c>
      <c r="T11" s="258">
        <f t="shared" si="11"/>
        <v>3.9565418848731708E-2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49932</v>
      </c>
      <c r="D12" s="252">
        <v>19485</v>
      </c>
      <c r="E12" s="252">
        <v>41503</v>
      </c>
      <c r="F12" s="258">
        <f t="shared" si="0"/>
        <v>0.11368193272707351</v>
      </c>
      <c r="G12" s="252">
        <v>57305</v>
      </c>
      <c r="H12" s="260">
        <f t="shared" si="3"/>
        <v>0.38074356070645488</v>
      </c>
      <c r="I12" s="259">
        <f t="shared" si="4"/>
        <v>15802</v>
      </c>
      <c r="J12" s="258">
        <f t="shared" si="5"/>
        <v>0.15307294504813498</v>
      </c>
      <c r="K12" s="252">
        <v>55716</v>
      </c>
      <c r="L12" s="260">
        <f t="shared" si="6"/>
        <v>-2.7728819474740374E-2</v>
      </c>
      <c r="M12" s="259">
        <f t="shared" si="7"/>
        <v>-1589</v>
      </c>
      <c r="N12" s="258">
        <f t="shared" si="8"/>
        <v>0.14624082648272388</v>
      </c>
      <c r="O12" s="252">
        <v>62457</v>
      </c>
      <c r="P12" s="260">
        <f t="shared" si="9"/>
        <v>0.12098858496661635</v>
      </c>
      <c r="Q12" s="259">
        <f t="shared" si="10"/>
        <v>6741</v>
      </c>
      <c r="R12" s="260">
        <f t="shared" si="1"/>
        <v>0.25084114395577983</v>
      </c>
      <c r="S12" s="259">
        <f t="shared" si="2"/>
        <v>12525</v>
      </c>
      <c r="T12" s="258">
        <f t="shared" si="11"/>
        <v>0.16825337815995345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14577</v>
      </c>
      <c r="D13" s="252">
        <v>6489</v>
      </c>
      <c r="E13" s="252">
        <v>8211</v>
      </c>
      <c r="F13" s="253">
        <f t="shared" si="0"/>
        <v>2.2490960885285415E-2</v>
      </c>
      <c r="G13" s="252">
        <v>12915</v>
      </c>
      <c r="H13" s="264">
        <f t="shared" si="3"/>
        <v>0.57289002557544766</v>
      </c>
      <c r="I13" s="255">
        <f t="shared" si="4"/>
        <v>4704</v>
      </c>
      <c r="J13" s="253">
        <f t="shared" si="5"/>
        <v>3.449850947206462E-2</v>
      </c>
      <c r="K13" s="252">
        <v>10196</v>
      </c>
      <c r="L13" s="260">
        <f t="shared" si="6"/>
        <v>-0.21053039101819593</v>
      </c>
      <c r="M13" s="259">
        <f t="shared" si="7"/>
        <v>-2719</v>
      </c>
      <c r="N13" s="258">
        <f t="shared" si="8"/>
        <v>2.6761997753210073E-2</v>
      </c>
      <c r="O13" s="252">
        <v>9167</v>
      </c>
      <c r="P13" s="260">
        <f t="shared" si="9"/>
        <v>-0.10092193016869355</v>
      </c>
      <c r="Q13" s="259">
        <f t="shared" si="10"/>
        <v>-1029</v>
      </c>
      <c r="R13" s="260">
        <f t="shared" si="1"/>
        <v>-0.37113260616038968</v>
      </c>
      <c r="S13" s="259">
        <f t="shared" si="2"/>
        <v>-5410</v>
      </c>
      <c r="T13" s="258">
        <f t="shared" si="11"/>
        <v>2.469504967565354E-2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23016</v>
      </c>
      <c r="D14" s="252">
        <v>13319</v>
      </c>
      <c r="E14" s="252">
        <v>31931</v>
      </c>
      <c r="F14" s="258">
        <f t="shared" si="0"/>
        <v>8.7463021803440344E-2</v>
      </c>
      <c r="G14" s="252">
        <v>18308</v>
      </c>
      <c r="H14" s="260">
        <f t="shared" si="3"/>
        <v>-0.42663868967461083</v>
      </c>
      <c r="I14" s="259">
        <f t="shared" si="4"/>
        <v>-13623</v>
      </c>
      <c r="J14" s="258">
        <f t="shared" si="5"/>
        <v>4.8904274983705698E-2</v>
      </c>
      <c r="K14" s="252">
        <v>19153</v>
      </c>
      <c r="L14" s="260">
        <f t="shared" si="6"/>
        <v>4.615468647585752E-2</v>
      </c>
      <c r="M14" s="259">
        <f t="shared" si="7"/>
        <v>845</v>
      </c>
      <c r="N14" s="258">
        <f t="shared" si="8"/>
        <v>5.0271924575052231E-2</v>
      </c>
      <c r="O14" s="252">
        <v>17562</v>
      </c>
      <c r="P14" s="260">
        <f t="shared" si="9"/>
        <v>-8.3067926695556848E-2</v>
      </c>
      <c r="Q14" s="259">
        <f t="shared" si="10"/>
        <v>-1591</v>
      </c>
      <c r="R14" s="260">
        <f t="shared" si="1"/>
        <v>-0.23696558915537014</v>
      </c>
      <c r="S14" s="259">
        <f t="shared" si="2"/>
        <v>-5454</v>
      </c>
      <c r="T14" s="258">
        <f t="shared" si="11"/>
        <v>4.7310402793043251E-2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20759</v>
      </c>
      <c r="D15" s="252">
        <v>7189</v>
      </c>
      <c r="E15" s="252">
        <v>20370</v>
      </c>
      <c r="F15" s="253">
        <f t="shared" si="0"/>
        <v>5.5795989920017532E-2</v>
      </c>
      <c r="G15" s="252">
        <v>23072</v>
      </c>
      <c r="H15" s="264">
        <f t="shared" si="3"/>
        <v>0.13264604810996561</v>
      </c>
      <c r="I15" s="255">
        <f t="shared" si="4"/>
        <v>2702</v>
      </c>
      <c r="J15" s="253">
        <f t="shared" si="5"/>
        <v>6.1629857571775061E-2</v>
      </c>
      <c r="K15" s="252">
        <v>28586</v>
      </c>
      <c r="L15" s="260">
        <f t="shared" si="6"/>
        <v>0.23899098474341196</v>
      </c>
      <c r="M15" s="259">
        <f t="shared" si="7"/>
        <v>5514</v>
      </c>
      <c r="N15" s="258">
        <f t="shared" si="8"/>
        <v>7.5031234579566813E-2</v>
      </c>
      <c r="O15" s="252">
        <v>33767</v>
      </c>
      <c r="P15" s="260">
        <f t="shared" si="9"/>
        <v>0.1812425662911914</v>
      </c>
      <c r="Q15" s="259">
        <f t="shared" si="10"/>
        <v>5181</v>
      </c>
      <c r="R15" s="260">
        <f t="shared" si="1"/>
        <v>0.62661977937280211</v>
      </c>
      <c r="S15" s="259">
        <f t="shared" si="2"/>
        <v>13008</v>
      </c>
      <c r="T15" s="258">
        <f t="shared" si="11"/>
        <v>9.0965173164371457E-2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28862</v>
      </c>
      <c r="D16" s="252">
        <f>D6-SUM(D7:D15)</f>
        <v>35635</v>
      </c>
      <c r="E16" s="252">
        <f>E6-SUM(E7:E15)</f>
        <v>26134</v>
      </c>
      <c r="F16" s="258">
        <f t="shared" si="0"/>
        <v>7.1584310288156025E-2</v>
      </c>
      <c r="G16" s="252">
        <f>G6-SUM(G7:G15)</f>
        <v>35869</v>
      </c>
      <c r="H16" s="260">
        <f t="shared" si="3"/>
        <v>0.37250325246804938</v>
      </c>
      <c r="I16" s="259">
        <f t="shared" si="4"/>
        <v>9735</v>
      </c>
      <c r="J16" s="258">
        <f t="shared" si="5"/>
        <v>9.5813165795856442E-2</v>
      </c>
      <c r="K16" s="252">
        <f>K6-SUM(K7:K15)</f>
        <v>38509</v>
      </c>
      <c r="L16" s="260">
        <f t="shared" si="6"/>
        <v>7.3601159775851022E-2</v>
      </c>
      <c r="M16" s="259">
        <f t="shared" si="7"/>
        <v>2640</v>
      </c>
      <c r="N16" s="258">
        <f t="shared" si="8"/>
        <v>0.10107667433095005</v>
      </c>
      <c r="O16" s="252">
        <f>O6-SUM(O7:O15)</f>
        <v>32273</v>
      </c>
      <c r="P16" s="260">
        <f t="shared" si="9"/>
        <v>-0.16193617076527567</v>
      </c>
      <c r="Q16" s="259">
        <f t="shared" si="10"/>
        <v>-6236</v>
      </c>
      <c r="R16" s="260">
        <f t="shared" si="1"/>
        <v>0.118183078095766</v>
      </c>
      <c r="S16" s="259">
        <f t="shared" si="2"/>
        <v>3411</v>
      </c>
      <c r="T16" s="258">
        <f t="shared" si="11"/>
        <v>8.6940475420788352E-2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5F9D0-04B2-4038-9ADF-4B56D2F79DB7}">
  <sheetPr>
    <tabColor theme="4" tint="0.39997558519241921"/>
  </sheetPr>
  <dimension ref="A4:E2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30AFC-AC99-4A39-A80B-2A84B6474860}">
  <sheetPr>
    <tabColor theme="4" tint="0.39997558519241921"/>
  </sheetPr>
  <dimension ref="A4:E2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209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36164</v>
      </c>
      <c r="D8" s="116">
        <f t="shared" ref="D8:D20" si="0">C8/C9-1</f>
        <v>0.12063462551516846</v>
      </c>
    </row>
    <row r="9" spans="1:5" x14ac:dyDescent="0.25">
      <c r="A9" s="1"/>
      <c r="B9" s="114">
        <v>2022</v>
      </c>
      <c r="C9" s="115">
        <v>32271</v>
      </c>
      <c r="D9" s="116">
        <f t="shared" si="0"/>
        <v>0.59142913502317773</v>
      </c>
    </row>
    <row r="10" spans="1:5" x14ac:dyDescent="0.25">
      <c r="A10" s="1"/>
      <c r="B10" s="114">
        <v>2021</v>
      </c>
      <c r="C10" s="115">
        <v>20278</v>
      </c>
      <c r="D10" s="116">
        <f t="shared" si="0"/>
        <v>-0.20853986963818738</v>
      </c>
    </row>
    <row r="11" spans="1:5" x14ac:dyDescent="0.25">
      <c r="A11" s="1" t="s">
        <v>72</v>
      </c>
      <c r="B11" s="114">
        <v>2020</v>
      </c>
      <c r="C11" s="115">
        <v>25621</v>
      </c>
      <c r="D11" s="116">
        <f t="shared" si="0"/>
        <v>0.33980024054803115</v>
      </c>
    </row>
    <row r="12" spans="1:5" x14ac:dyDescent="0.25">
      <c r="A12" s="1" t="s">
        <v>74</v>
      </c>
      <c r="B12" s="114">
        <v>2019</v>
      </c>
      <c r="C12" s="115">
        <v>19123</v>
      </c>
      <c r="D12" s="116">
        <f t="shared" si="0"/>
        <v>0.15995390027902467</v>
      </c>
    </row>
    <row r="13" spans="1:5" x14ac:dyDescent="0.25">
      <c r="A13" s="1" t="s">
        <v>76</v>
      </c>
      <c r="B13" s="114">
        <v>2018</v>
      </c>
      <c r="C13" s="115">
        <v>16486</v>
      </c>
      <c r="D13" s="116">
        <f t="shared" si="0"/>
        <v>0.26601136538166181</v>
      </c>
    </row>
    <row r="14" spans="1:5" x14ac:dyDescent="0.25">
      <c r="A14" s="1" t="s">
        <v>78</v>
      </c>
      <c r="B14" s="114">
        <v>2017</v>
      </c>
      <c r="C14" s="115">
        <v>13022</v>
      </c>
      <c r="D14" s="116">
        <f>C14/C15-1</f>
        <v>-0.12948726519152354</v>
      </c>
    </row>
    <row r="15" spans="1:5" x14ac:dyDescent="0.25">
      <c r="A15" s="1" t="s">
        <v>80</v>
      </c>
      <c r="B15" s="114">
        <v>2016</v>
      </c>
      <c r="C15" s="115">
        <v>14959</v>
      </c>
      <c r="D15" s="116">
        <f>C15/C16-1</f>
        <v>0.70764840182648392</v>
      </c>
    </row>
    <row r="16" spans="1:5" x14ac:dyDescent="0.25">
      <c r="A16" s="1" t="s">
        <v>82</v>
      </c>
      <c r="B16" s="114">
        <v>2015</v>
      </c>
      <c r="C16" s="115">
        <v>8760</v>
      </c>
      <c r="D16" s="116">
        <f t="shared" si="0"/>
        <v>-0.42113262406660945</v>
      </c>
    </row>
    <row r="17" spans="1:4" x14ac:dyDescent="0.25">
      <c r="A17" s="1" t="s">
        <v>84</v>
      </c>
      <c r="B17" s="114">
        <v>2014</v>
      </c>
      <c r="C17" s="115">
        <v>15133</v>
      </c>
      <c r="D17" s="116">
        <f t="shared" si="0"/>
        <v>-9.7500327182306057E-3</v>
      </c>
    </row>
    <row r="18" spans="1:4" x14ac:dyDescent="0.25">
      <c r="A18" s="1" t="s">
        <v>86</v>
      </c>
      <c r="B18" s="114">
        <v>2013</v>
      </c>
      <c r="C18" s="115">
        <v>15282</v>
      </c>
      <c r="D18" s="116">
        <f t="shared" si="0"/>
        <v>-0.43904856293359762</v>
      </c>
    </row>
    <row r="19" spans="1:4" x14ac:dyDescent="0.25">
      <c r="A19" s="1" t="s">
        <v>88</v>
      </c>
      <c r="B19" s="114">
        <v>2012</v>
      </c>
      <c r="C19" s="115">
        <v>27243</v>
      </c>
      <c r="D19" s="116">
        <f>C19/C20-1</f>
        <v>1.229934601664695E-2</v>
      </c>
    </row>
    <row r="20" spans="1:4" x14ac:dyDescent="0.25">
      <c r="A20" s="1" t="s">
        <v>90</v>
      </c>
      <c r="B20" s="114">
        <v>2011</v>
      </c>
      <c r="C20" s="115">
        <v>26912</v>
      </c>
      <c r="D20" s="116">
        <f t="shared" si="0"/>
        <v>1.4401124308640858</v>
      </c>
    </row>
    <row r="21" spans="1:4" x14ac:dyDescent="0.25">
      <c r="A21" s="1" t="s">
        <v>92</v>
      </c>
      <c r="B21" s="114">
        <v>2010</v>
      </c>
      <c r="C21" s="115">
        <v>11029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63CEC-4051-49FC-8906-373DE65B7595}">
  <sheetPr>
    <tabColor theme="4" tint="0.39997558519241921"/>
  </sheetPr>
  <dimension ref="A4:E2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210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19520</v>
      </c>
      <c r="D8" s="116">
        <f t="shared" ref="D8:D20" si="0">C8/C9-1</f>
        <v>0.19322696986368371</v>
      </c>
    </row>
    <row r="9" spans="1:5" x14ac:dyDescent="0.25">
      <c r="A9" s="1"/>
      <c r="B9" s="114">
        <v>2022</v>
      </c>
      <c r="C9" s="115">
        <v>16359</v>
      </c>
      <c r="D9" s="116">
        <f t="shared" si="0"/>
        <v>-0.32176616915422884</v>
      </c>
    </row>
    <row r="10" spans="1:5" x14ac:dyDescent="0.25">
      <c r="A10" s="1"/>
      <c r="B10" s="114">
        <v>2021</v>
      </c>
      <c r="C10" s="115">
        <v>24120</v>
      </c>
      <c r="D10" s="116">
        <f t="shared" si="0"/>
        <v>3.8599637316139432</v>
      </c>
    </row>
    <row r="11" spans="1:5" x14ac:dyDescent="0.25">
      <c r="A11" s="1" t="s">
        <v>72</v>
      </c>
      <c r="B11" s="114">
        <v>2020</v>
      </c>
      <c r="C11" s="115">
        <v>4963</v>
      </c>
      <c r="D11" s="116">
        <f t="shared" si="0"/>
        <v>-0.58244994110718484</v>
      </c>
    </row>
    <row r="12" spans="1:5" x14ac:dyDescent="0.25">
      <c r="A12" s="1" t="s">
        <v>74</v>
      </c>
      <c r="B12" s="114">
        <v>2019</v>
      </c>
      <c r="C12" s="115">
        <v>11886</v>
      </c>
      <c r="D12" s="116">
        <f t="shared" si="0"/>
        <v>-0.12852848449299803</v>
      </c>
    </row>
    <row r="13" spans="1:5" x14ac:dyDescent="0.25">
      <c r="A13" s="1" t="s">
        <v>76</v>
      </c>
      <c r="B13" s="114">
        <v>2018</v>
      </c>
      <c r="C13" s="115">
        <v>13639</v>
      </c>
      <c r="D13" s="116">
        <f t="shared" si="0"/>
        <v>7.1629006055236033E-3</v>
      </c>
    </row>
    <row r="14" spans="1:5" x14ac:dyDescent="0.25">
      <c r="A14" s="1" t="s">
        <v>78</v>
      </c>
      <c r="B14" s="114">
        <v>2017</v>
      </c>
      <c r="C14" s="115">
        <v>13542</v>
      </c>
      <c r="D14" s="116">
        <f>C14/C15-1</f>
        <v>0.16430229558937315</v>
      </c>
    </row>
    <row r="15" spans="1:5" x14ac:dyDescent="0.25">
      <c r="A15" s="1" t="s">
        <v>80</v>
      </c>
      <c r="B15" s="114">
        <v>2016</v>
      </c>
      <c r="C15" s="115">
        <v>11631</v>
      </c>
      <c r="D15" s="116">
        <f>C15/C16-1</f>
        <v>-0.14446487679293862</v>
      </c>
    </row>
    <row r="16" spans="1:5" x14ac:dyDescent="0.25">
      <c r="A16" s="1" t="s">
        <v>82</v>
      </c>
      <c r="B16" s="114">
        <v>2015</v>
      </c>
      <c r="C16" s="115">
        <v>13595</v>
      </c>
      <c r="D16" s="116">
        <f t="shared" si="0"/>
        <v>0.31276554654306676</v>
      </c>
    </row>
    <row r="17" spans="1:4" x14ac:dyDescent="0.25">
      <c r="A17" s="1" t="s">
        <v>84</v>
      </c>
      <c r="B17" s="114">
        <v>2014</v>
      </c>
      <c r="C17" s="115">
        <v>10356</v>
      </c>
      <c r="D17" s="116">
        <f t="shared" si="0"/>
        <v>-0.26729871232489033</v>
      </c>
    </row>
    <row r="18" spans="1:4" x14ac:dyDescent="0.25">
      <c r="A18" s="1" t="s">
        <v>86</v>
      </c>
      <c r="B18" s="114">
        <v>2013</v>
      </c>
      <c r="C18" s="115">
        <v>14134</v>
      </c>
      <c r="D18" s="116">
        <f t="shared" si="0"/>
        <v>0.38786331500392768</v>
      </c>
    </row>
    <row r="19" spans="1:4" x14ac:dyDescent="0.25">
      <c r="A19" s="1" t="s">
        <v>88</v>
      </c>
      <c r="B19" s="114">
        <v>2012</v>
      </c>
      <c r="C19" s="115">
        <v>10184</v>
      </c>
      <c r="D19" s="116">
        <f>C19/C20-1</f>
        <v>-0.12410768039907116</v>
      </c>
    </row>
    <row r="20" spans="1:4" x14ac:dyDescent="0.25">
      <c r="A20" s="1" t="s">
        <v>90</v>
      </c>
      <c r="B20" s="114">
        <v>2011</v>
      </c>
      <c r="C20" s="115">
        <v>11627</v>
      </c>
      <c r="D20" s="116">
        <f t="shared" si="0"/>
        <v>0.41619975639464069</v>
      </c>
    </row>
    <row r="21" spans="1:4" x14ac:dyDescent="0.25">
      <c r="A21" s="1" t="s">
        <v>92</v>
      </c>
      <c r="B21" s="114">
        <v>2010</v>
      </c>
      <c r="C21" s="115">
        <v>8210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FDA85-72E4-4E0C-8B59-6F93999B3F80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236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64196</v>
      </c>
      <c r="O7" s="92">
        <v>113857</v>
      </c>
      <c r="P7" s="92">
        <v>124421</v>
      </c>
      <c r="Q7" s="92">
        <v>378069</v>
      </c>
      <c r="R7" s="92">
        <v>385509</v>
      </c>
      <c r="S7" s="93">
        <f t="shared" ref="S7:S52" si="4">IFERROR(R7/Q7-1,"-")</f>
        <v>1.9678947493711574E-2</v>
      </c>
      <c r="T7" s="93">
        <f t="shared" ref="T7:T52" si="5">IFERROR(R7/N7-1,"-")</f>
        <v>5.0051872390803167</v>
      </c>
      <c r="U7" s="92">
        <f t="shared" ref="U7:U52" si="6">IFERROR(R7-Q7,"-")</f>
        <v>7440</v>
      </c>
      <c r="V7" s="92">
        <f t="shared" ref="V7:V52" si="7">IFERROR(R7-N7,"-")</f>
        <v>321313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41918</v>
      </c>
      <c r="O8" s="95">
        <v>83465</v>
      </c>
      <c r="P8" s="95">
        <v>89470</v>
      </c>
      <c r="Q8" s="95">
        <v>89973</v>
      </c>
      <c r="R8" s="95">
        <v>92593</v>
      </c>
      <c r="S8" s="96">
        <f t="shared" si="4"/>
        <v>2.9119847065230742E-2</v>
      </c>
      <c r="T8" s="96">
        <f t="shared" si="5"/>
        <v>1.2089078677417815</v>
      </c>
      <c r="U8" s="95">
        <f t="shared" si="6"/>
        <v>2620</v>
      </c>
      <c r="V8" s="95">
        <f t="shared" si="7"/>
        <v>50675</v>
      </c>
      <c r="W8" s="96">
        <f>R8/R7</f>
        <v>0.24018375705884948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33881</v>
      </c>
      <c r="O9" s="52">
        <v>65961</v>
      </c>
      <c r="P9" s="52">
        <v>71177</v>
      </c>
      <c r="Q9" s="52">
        <v>73997</v>
      </c>
      <c r="R9" s="52">
        <v>75960</v>
      </c>
      <c r="S9" s="98">
        <f t="shared" si="4"/>
        <v>2.6528102490641414E-2</v>
      </c>
      <c r="T9" s="98">
        <f t="shared" si="5"/>
        <v>1.2419645228889347</v>
      </c>
      <c r="U9" s="52">
        <f t="shared" si="6"/>
        <v>1963</v>
      </c>
      <c r="V9" s="52">
        <f t="shared" si="7"/>
        <v>42079</v>
      </c>
      <c r="W9" s="98">
        <f>R9/R7</f>
        <v>0.19703820144276787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8037</v>
      </c>
      <c r="O10" s="52">
        <v>17504</v>
      </c>
      <c r="P10" s="52">
        <v>18293</v>
      </c>
      <c r="Q10" s="52">
        <v>15976</v>
      </c>
      <c r="R10" s="52">
        <v>16633</v>
      </c>
      <c r="S10" s="98">
        <f t="shared" si="4"/>
        <v>4.1124186279419161E-2</v>
      </c>
      <c r="T10" s="98">
        <f t="shared" si="5"/>
        <v>1.0695533159138981</v>
      </c>
      <c r="U10" s="52">
        <f t="shared" si="6"/>
        <v>657</v>
      </c>
      <c r="V10" s="52">
        <f t="shared" si="7"/>
        <v>8596</v>
      </c>
      <c r="W10" s="98">
        <f>R10/R7</f>
        <v>4.3145555616081598E-2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22278</v>
      </c>
      <c r="O11" s="95">
        <v>30392</v>
      </c>
      <c r="P11" s="95">
        <v>34951</v>
      </c>
      <c r="Q11" s="95">
        <v>36050</v>
      </c>
      <c r="R11" s="95">
        <v>35910</v>
      </c>
      <c r="S11" s="96">
        <f t="shared" si="4"/>
        <v>-3.8834951456310218E-3</v>
      </c>
      <c r="T11" s="96">
        <f t="shared" si="5"/>
        <v>0.6119041206571505</v>
      </c>
      <c r="U11" s="95">
        <f t="shared" si="6"/>
        <v>-140</v>
      </c>
      <c r="V11" s="95">
        <f t="shared" si="7"/>
        <v>13632</v>
      </c>
      <c r="W11" s="96">
        <f>R11/R7</f>
        <v>9.3149576274483864E-2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22196</v>
      </c>
      <c r="O12" s="99">
        <v>40464</v>
      </c>
      <c r="P12" s="99">
        <v>44073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1.1181744458460985</v>
      </c>
      <c r="U12" s="99">
        <f t="shared" si="6"/>
        <v>532</v>
      </c>
      <c r="V12" s="99">
        <f t="shared" si="7"/>
        <v>24819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16609</v>
      </c>
      <c r="O13" s="95">
        <v>33429</v>
      </c>
      <c r="P13" s="95">
        <v>34318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1.1312541393220541</v>
      </c>
      <c r="U13" s="95">
        <f t="shared" si="6"/>
        <v>-252</v>
      </c>
      <c r="V13" s="95">
        <f t="shared" si="7"/>
        <v>18789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15091</v>
      </c>
      <c r="O14" s="52">
        <v>27952</v>
      </c>
      <c r="P14" s="52">
        <v>29302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1.0802465045391294</v>
      </c>
      <c r="U14" s="52">
        <f t="shared" si="6"/>
        <v>68</v>
      </c>
      <c r="V14" s="52">
        <f t="shared" si="7"/>
        <v>16302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7035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50</v>
      </c>
      <c r="C17" s="99">
        <v>4019</v>
      </c>
      <c r="D17" s="99">
        <v>4124</v>
      </c>
      <c r="E17" s="99">
        <v>2132</v>
      </c>
      <c r="F17" s="99">
        <v>2908</v>
      </c>
      <c r="G17" s="99">
        <v>4497</v>
      </c>
      <c r="H17" s="99">
        <v>4790</v>
      </c>
      <c r="I17" s="100">
        <f t="shared" si="0"/>
        <v>6.5154547476095281E-2</v>
      </c>
      <c r="J17" s="100">
        <f t="shared" si="1"/>
        <v>0.16149369544131909</v>
      </c>
      <c r="K17" s="99">
        <f t="shared" si="2"/>
        <v>293</v>
      </c>
      <c r="L17" s="99">
        <f t="shared" si="3"/>
        <v>666</v>
      </c>
      <c r="M17" s="93">
        <f>H17/H17</f>
        <v>1</v>
      </c>
      <c r="N17" s="99">
        <v>2054</v>
      </c>
      <c r="O17" s="99">
        <v>4169</v>
      </c>
      <c r="P17" s="99">
        <v>4791</v>
      </c>
      <c r="Q17" s="99">
        <v>4763</v>
      </c>
      <c r="R17" s="99">
        <v>4797</v>
      </c>
      <c r="S17" s="100">
        <f t="shared" si="4"/>
        <v>7.1383581776192084E-3</v>
      </c>
      <c r="T17" s="100">
        <f t="shared" si="5"/>
        <v>1.3354430379746836</v>
      </c>
      <c r="U17" s="99">
        <f t="shared" si="6"/>
        <v>34</v>
      </c>
      <c r="V17" s="99">
        <f t="shared" si="7"/>
        <v>2743</v>
      </c>
      <c r="W17" s="93">
        <f>R17/R17</f>
        <v>1</v>
      </c>
    </row>
    <row r="18" spans="2:23" x14ac:dyDescent="0.25">
      <c r="B18" s="94" t="s">
        <v>60</v>
      </c>
      <c r="C18" s="95">
        <v>1798</v>
      </c>
      <c r="D18" s="95">
        <v>1801</v>
      </c>
      <c r="E18" s="95">
        <v>1559</v>
      </c>
      <c r="F18" s="95">
        <v>2545</v>
      </c>
      <c r="G18" s="95">
        <v>3640</v>
      </c>
      <c r="H18" s="95">
        <v>3915</v>
      </c>
      <c r="I18" s="96">
        <f t="shared" si="0"/>
        <v>7.5549450549450503E-2</v>
      </c>
      <c r="J18" s="96">
        <f t="shared" si="1"/>
        <v>1.1737923375902275</v>
      </c>
      <c r="K18" s="95">
        <f t="shared" si="2"/>
        <v>275</v>
      </c>
      <c r="L18" s="95">
        <f t="shared" si="3"/>
        <v>2114</v>
      </c>
      <c r="M18" s="96">
        <f>H18/H17</f>
        <v>0.81732776617954073</v>
      </c>
      <c r="N18" s="95">
        <v>2010</v>
      </c>
      <c r="O18" s="95">
        <v>3325</v>
      </c>
      <c r="P18" s="95">
        <v>3915</v>
      </c>
      <c r="Q18" s="95">
        <v>3915</v>
      </c>
      <c r="R18" s="95">
        <v>3915</v>
      </c>
      <c r="S18" s="96">
        <f t="shared" si="4"/>
        <v>0</v>
      </c>
      <c r="T18" s="96">
        <f t="shared" si="5"/>
        <v>0.94776119402985071</v>
      </c>
      <c r="U18" s="95">
        <f t="shared" si="6"/>
        <v>0</v>
      </c>
      <c r="V18" s="95">
        <f t="shared" si="7"/>
        <v>1905</v>
      </c>
      <c r="W18" s="96">
        <f>R18/R17</f>
        <v>0.81613508442776739</v>
      </c>
    </row>
    <row r="19" spans="2:23" x14ac:dyDescent="0.25">
      <c r="B19" s="97" t="s">
        <v>61</v>
      </c>
      <c r="C19" s="52">
        <v>1798</v>
      </c>
      <c r="D19" s="52">
        <v>1801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>
        <f t="shared" si="1"/>
        <v>-1</v>
      </c>
      <c r="K19" s="52">
        <f t="shared" si="2"/>
        <v>0</v>
      </c>
      <c r="L19" s="52">
        <f t="shared" si="3"/>
        <v>-1801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2221</v>
      </c>
      <c r="D21" s="95">
        <v>2323</v>
      </c>
      <c r="E21" s="95">
        <v>573</v>
      </c>
      <c r="F21" s="95">
        <v>363</v>
      </c>
      <c r="G21" s="95">
        <v>857</v>
      </c>
      <c r="H21" s="95">
        <v>875</v>
      </c>
      <c r="I21" s="96">
        <f t="shared" si="0"/>
        <v>2.100350058343059E-2</v>
      </c>
      <c r="J21" s="96">
        <f t="shared" si="1"/>
        <v>-0.62333189840723202</v>
      </c>
      <c r="K21" s="95">
        <f t="shared" si="2"/>
        <v>18</v>
      </c>
      <c r="L21" s="95">
        <f t="shared" si="3"/>
        <v>-1448</v>
      </c>
      <c r="M21" s="96">
        <f>H21/H17</f>
        <v>0.1826722338204593</v>
      </c>
      <c r="N21" s="95">
        <v>44</v>
      </c>
      <c r="O21" s="95">
        <v>844</v>
      </c>
      <c r="P21" s="95">
        <v>876</v>
      </c>
      <c r="Q21" s="95">
        <v>848</v>
      </c>
      <c r="R21" s="95">
        <v>882</v>
      </c>
      <c r="S21" s="96">
        <f t="shared" si="4"/>
        <v>4.0094339622641417E-2</v>
      </c>
      <c r="T21" s="96">
        <f t="shared" si="5"/>
        <v>19.045454545454547</v>
      </c>
      <c r="U21" s="95">
        <f t="shared" si="6"/>
        <v>34</v>
      </c>
      <c r="V21" s="95">
        <f t="shared" si="7"/>
        <v>838</v>
      </c>
      <c r="W21" s="96">
        <f>R21/R17</f>
        <v>0.18386491557223264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3938</v>
      </c>
      <c r="O25" s="99">
        <v>4276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0.17216861350939561</v>
      </c>
      <c r="U25" s="99">
        <f t="shared" si="6"/>
        <v>340</v>
      </c>
      <c r="V25" s="99">
        <f t="shared" si="7"/>
        <v>678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3238</v>
      </c>
      <c r="O26" s="95">
        <v>3576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0.20938851142680659</v>
      </c>
      <c r="U26" s="95">
        <f t="shared" si="6"/>
        <v>340</v>
      </c>
      <c r="V26" s="95">
        <f t="shared" si="7"/>
        <v>678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8108</v>
      </c>
      <c r="O29" s="99">
        <v>15764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1.4881598421312283</v>
      </c>
      <c r="U29" s="99">
        <f t="shared" si="6"/>
        <v>740</v>
      </c>
      <c r="V29" s="99">
        <f t="shared" si="7"/>
        <v>12066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5335</v>
      </c>
      <c r="O30" s="95">
        <v>12431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1.9505154639175259</v>
      </c>
      <c r="U30" s="95">
        <f t="shared" si="6"/>
        <v>654</v>
      </c>
      <c r="V30" s="95">
        <f t="shared" si="7"/>
        <v>10406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4680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1.914102564102564</v>
      </c>
      <c r="U31" s="52">
        <f t="shared" si="6"/>
        <v>650</v>
      </c>
      <c r="V31" s="52">
        <f t="shared" si="7"/>
        <v>8958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655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2.2106870229007636</v>
      </c>
      <c r="U32" s="52">
        <f t="shared" si="6"/>
        <v>4</v>
      </c>
      <c r="V32" s="52">
        <f t="shared" si="7"/>
        <v>1448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2773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0.59862964298593591</v>
      </c>
      <c r="U33" s="95">
        <f t="shared" si="6"/>
        <v>86</v>
      </c>
      <c r="V33" s="95">
        <f t="shared" si="7"/>
        <v>1660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4763</v>
      </c>
      <c r="R36" s="99">
        <v>4797</v>
      </c>
      <c r="S36" s="100">
        <f t="shared" si="4"/>
        <v>7.1383581776192084E-3</v>
      </c>
      <c r="T36" s="100">
        <f t="shared" si="5"/>
        <v>1.3354430379746836</v>
      </c>
      <c r="U36" s="99">
        <f t="shared" si="6"/>
        <v>34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848</v>
      </c>
      <c r="R38" s="95">
        <v>882</v>
      </c>
      <c r="S38" s="96">
        <f t="shared" si="4"/>
        <v>4.0094339622641417E-2</v>
      </c>
      <c r="T38" s="96">
        <f t="shared" si="5"/>
        <v>19.045454545454547</v>
      </c>
      <c r="U38" s="95">
        <f t="shared" si="6"/>
        <v>34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2832</v>
      </c>
      <c r="Q39" s="99">
        <v>2758</v>
      </c>
      <c r="R39" s="99">
        <v>2673</v>
      </c>
      <c r="S39" s="100">
        <f t="shared" si="4"/>
        <v>-3.0819434372733823E-2</v>
      </c>
      <c r="T39" s="100">
        <f t="shared" si="5"/>
        <v>0.61315630657815334</v>
      </c>
      <c r="U39" s="99">
        <f t="shared" si="6"/>
        <v>-85</v>
      </c>
      <c r="V39" s="99">
        <f t="shared" si="7"/>
        <v>1016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2832</v>
      </c>
      <c r="Q40" s="95">
        <v>2758</v>
      </c>
      <c r="R40" s="95">
        <v>2673</v>
      </c>
      <c r="S40" s="96">
        <f t="shared" si="4"/>
        <v>-3.0819434372733823E-2</v>
      </c>
      <c r="T40" s="96">
        <f t="shared" si="5"/>
        <v>0.61315630657815334</v>
      </c>
      <c r="U40" s="95">
        <f t="shared" si="6"/>
        <v>-85</v>
      </c>
      <c r="V40" s="95">
        <f t="shared" si="7"/>
        <v>1016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0.69098391320613539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826</v>
      </c>
      <c r="S42" s="98">
        <f t="shared" si="4"/>
        <v>-0.23800738007380073</v>
      </c>
      <c r="T42" s="98">
        <f t="shared" si="5"/>
        <v>0.14722222222222214</v>
      </c>
      <c r="U42" s="52">
        <f t="shared" si="6"/>
        <v>-258</v>
      </c>
      <c r="V42" s="52">
        <f t="shared" si="7"/>
        <v>106</v>
      </c>
      <c r="W42" s="98">
        <f>R42/R39</f>
        <v>0.30901608679386455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1784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0.74495515695067271</v>
      </c>
      <c r="U48" s="99">
        <f t="shared" si="6"/>
        <v>7</v>
      </c>
      <c r="V48" s="99">
        <f t="shared" si="7"/>
        <v>1329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1754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0.55359179019384275</v>
      </c>
      <c r="U49" s="95">
        <f t="shared" si="6"/>
        <v>33</v>
      </c>
      <c r="V49" s="95">
        <f t="shared" si="7"/>
        <v>971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101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5.6534653465346532</v>
      </c>
      <c r="U51" s="52">
        <f t="shared" si="6"/>
        <v>33</v>
      </c>
      <c r="V51" s="52">
        <f t="shared" si="7"/>
        <v>571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2B8B9-20B0-439F-95C9-E1F4BE57EC7C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236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149</v>
      </c>
      <c r="O7" s="92">
        <v>266</v>
      </c>
      <c r="P7" s="92">
        <v>299</v>
      </c>
      <c r="Q7" s="92">
        <v>939</v>
      </c>
      <c r="R7" s="92">
        <v>972</v>
      </c>
      <c r="S7" s="93">
        <f t="shared" ref="S7:S52" si="0">IFERROR(R7/Q7-1,"-")</f>
        <v>3.514376996805102E-2</v>
      </c>
      <c r="T7" s="93">
        <f t="shared" ref="T7:T52" si="1">IFERROR(R7/N7-1,"-")</f>
        <v>5.523489932885906</v>
      </c>
      <c r="U7" s="92">
        <f t="shared" ref="U7:U52" si="2">IFERROR(R7-Q7,"-")</f>
        <v>33</v>
      </c>
      <c r="V7" s="92">
        <f t="shared" ref="V7:V52" si="3">IFERROR(R7-N7,"-")</f>
        <v>823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89</v>
      </c>
      <c r="O8" s="95">
        <v>177</v>
      </c>
      <c r="P8" s="95">
        <v>197</v>
      </c>
      <c r="Q8" s="95">
        <v>205</v>
      </c>
      <c r="R8" s="95">
        <v>213</v>
      </c>
      <c r="S8" s="96">
        <f t="shared" si="0"/>
        <v>3.9024390243902474E-2</v>
      </c>
      <c r="T8" s="96">
        <f t="shared" si="1"/>
        <v>1.393258426966292</v>
      </c>
      <c r="U8" s="95">
        <f t="shared" si="2"/>
        <v>8</v>
      </c>
      <c r="V8" s="95">
        <f t="shared" si="3"/>
        <v>124</v>
      </c>
      <c r="W8" s="96">
        <f>R8/R7</f>
        <v>0.2191358024691358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61</v>
      </c>
      <c r="O9" s="52">
        <v>120</v>
      </c>
      <c r="P9" s="52">
        <v>128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1.262295081967213</v>
      </c>
      <c r="U9" s="52">
        <f t="shared" si="2"/>
        <v>4</v>
      </c>
      <c r="V9" s="52">
        <f t="shared" si="3"/>
        <v>77</v>
      </c>
      <c r="W9" s="98">
        <f>R9/R7</f>
        <v>0.1419753086419753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57</v>
      </c>
      <c r="P10" s="52">
        <v>69</v>
      </c>
      <c r="Q10" s="52">
        <v>71</v>
      </c>
      <c r="R10" s="52">
        <v>75</v>
      </c>
      <c r="S10" s="98">
        <f t="shared" si="0"/>
        <v>5.6338028169014009E-2</v>
      </c>
      <c r="T10" s="98">
        <f t="shared" si="1"/>
        <v>1.6785714285714284</v>
      </c>
      <c r="U10" s="52">
        <f t="shared" si="2"/>
        <v>4</v>
      </c>
      <c r="V10" s="52">
        <f t="shared" si="3"/>
        <v>47</v>
      </c>
      <c r="W10" s="98">
        <f>R10/R7</f>
        <v>7.716049382716049E-2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89</v>
      </c>
      <c r="P11" s="95">
        <v>102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0.11419753086419752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44</v>
      </c>
      <c r="O12" s="99">
        <v>76</v>
      </c>
      <c r="P12" s="99">
        <v>84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1.1590909090909092</v>
      </c>
      <c r="U12" s="99">
        <f t="shared" si="2"/>
        <v>4</v>
      </c>
      <c r="V12" s="99">
        <f t="shared" si="3"/>
        <v>51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29</v>
      </c>
      <c r="O13" s="95">
        <v>57</v>
      </c>
      <c r="P13" s="95">
        <v>60</v>
      </c>
      <c r="Q13" s="95">
        <v>63</v>
      </c>
      <c r="R13" s="95">
        <v>63</v>
      </c>
      <c r="S13" s="96">
        <f t="shared" si="0"/>
        <v>0</v>
      </c>
      <c r="T13" s="96">
        <f t="shared" si="1"/>
        <v>1.1724137931034484</v>
      </c>
      <c r="U13" s="95">
        <f t="shared" si="2"/>
        <v>0</v>
      </c>
      <c r="V13" s="95">
        <f t="shared" si="3"/>
        <v>34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26</v>
      </c>
      <c r="O14" s="52">
        <v>46</v>
      </c>
      <c r="P14" s="52">
        <v>48</v>
      </c>
      <c r="Q14" s="52">
        <v>52</v>
      </c>
      <c r="R14" s="52">
        <v>52</v>
      </c>
      <c r="S14" s="98">
        <f t="shared" si="0"/>
        <v>0</v>
      </c>
      <c r="T14" s="98">
        <f t="shared" si="1"/>
        <v>1</v>
      </c>
      <c r="U14" s="52">
        <f t="shared" si="2"/>
        <v>0</v>
      </c>
      <c r="V14" s="52">
        <f t="shared" si="3"/>
        <v>26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19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50</v>
      </c>
      <c r="C17" s="99">
        <v>15</v>
      </c>
      <c r="D17" s="99">
        <v>15</v>
      </c>
      <c r="E17" s="99">
        <v>6</v>
      </c>
      <c r="F17" s="99">
        <v>7</v>
      </c>
      <c r="G17" s="99">
        <v>11</v>
      </c>
      <c r="H17" s="99">
        <v>12</v>
      </c>
      <c r="I17" s="100">
        <f t="shared" si="4"/>
        <v>9.0909090909090828E-2</v>
      </c>
      <c r="J17" s="100">
        <f t="shared" si="5"/>
        <v>-0.19999999999999996</v>
      </c>
      <c r="K17" s="99">
        <f t="shared" si="6"/>
        <v>1</v>
      </c>
      <c r="L17" s="99">
        <f t="shared" si="7"/>
        <v>-3</v>
      </c>
      <c r="M17" s="93">
        <f>H17/H17</f>
        <v>1</v>
      </c>
      <c r="N17" s="99">
        <v>4</v>
      </c>
      <c r="O17" s="99">
        <v>10</v>
      </c>
      <c r="P17" s="99">
        <v>12</v>
      </c>
      <c r="Q17" s="99">
        <v>11</v>
      </c>
      <c r="R17" s="99">
        <v>12</v>
      </c>
      <c r="S17" s="100">
        <f t="shared" si="0"/>
        <v>9.0909090909090828E-2</v>
      </c>
      <c r="T17" s="100">
        <f t="shared" si="1"/>
        <v>2</v>
      </c>
      <c r="U17" s="99">
        <f t="shared" si="2"/>
        <v>1</v>
      </c>
      <c r="V17" s="99">
        <f t="shared" si="3"/>
        <v>8</v>
      </c>
      <c r="W17" s="93">
        <f>R17/R17</f>
        <v>1</v>
      </c>
    </row>
    <row r="18" spans="2:23" x14ac:dyDescent="0.25">
      <c r="B18" s="94" t="s">
        <v>60</v>
      </c>
      <c r="C18" s="95">
        <v>5</v>
      </c>
      <c r="D18" s="95">
        <v>5</v>
      </c>
      <c r="E18" s="95">
        <v>2</v>
      </c>
      <c r="F18" s="95">
        <v>3</v>
      </c>
      <c r="G18" s="95">
        <v>6</v>
      </c>
      <c r="H18" s="95">
        <v>6</v>
      </c>
      <c r="I18" s="96">
        <f t="shared" si="4"/>
        <v>0</v>
      </c>
      <c r="J18" s="96">
        <f t="shared" si="5"/>
        <v>0.19999999999999996</v>
      </c>
      <c r="K18" s="95">
        <f t="shared" si="6"/>
        <v>0</v>
      </c>
      <c r="L18" s="95">
        <f t="shared" si="7"/>
        <v>1</v>
      </c>
      <c r="M18" s="96">
        <f>H18/H17</f>
        <v>0.5</v>
      </c>
      <c r="N18" s="95">
        <v>2</v>
      </c>
      <c r="O18" s="95">
        <v>5</v>
      </c>
      <c r="P18" s="95">
        <v>6</v>
      </c>
      <c r="Q18" s="95">
        <v>6</v>
      </c>
      <c r="R18" s="95">
        <v>6</v>
      </c>
      <c r="S18" s="96">
        <f t="shared" si="0"/>
        <v>0</v>
      </c>
      <c r="T18" s="96">
        <f t="shared" si="1"/>
        <v>2</v>
      </c>
      <c r="U18" s="95">
        <f t="shared" si="2"/>
        <v>0</v>
      </c>
      <c r="V18" s="95">
        <f t="shared" si="3"/>
        <v>4</v>
      </c>
      <c r="W18" s="96">
        <f>R18/R17</f>
        <v>0.5</v>
      </c>
    </row>
    <row r="19" spans="2:23" x14ac:dyDescent="0.25">
      <c r="B19" s="97" t="s">
        <v>61</v>
      </c>
      <c r="C19" s="52">
        <v>5</v>
      </c>
      <c r="D19" s="52">
        <v>5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>
        <f t="shared" si="5"/>
        <v>-1</v>
      </c>
      <c r="K19" s="52">
        <f t="shared" si="6"/>
        <v>0</v>
      </c>
      <c r="L19" s="52">
        <f t="shared" si="7"/>
        <v>-5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0"/>
        <v>-</v>
      </c>
      <c r="T19" s="98" t="str">
        <f t="shared" si="1"/>
        <v>-</v>
      </c>
      <c r="U19" s="52">
        <f t="shared" si="2"/>
        <v>0</v>
      </c>
      <c r="V19" s="52">
        <f t="shared" si="3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 t="str">
        <f t="shared" si="5"/>
        <v>-</v>
      </c>
      <c r="K20" s="52">
        <f t="shared" si="6"/>
        <v>0</v>
      </c>
      <c r="L20" s="52">
        <f t="shared" si="7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 t="str">
        <f t="shared" si="1"/>
        <v>-</v>
      </c>
      <c r="U20" s="52">
        <f t="shared" si="2"/>
        <v>0</v>
      </c>
      <c r="V20" s="52">
        <f t="shared" si="3"/>
        <v>0</v>
      </c>
      <c r="W20" s="98">
        <f>R20/R17</f>
        <v>0</v>
      </c>
    </row>
    <row r="21" spans="2:23" x14ac:dyDescent="0.25">
      <c r="B21" s="94" t="s">
        <v>63</v>
      </c>
      <c r="C21" s="95">
        <v>10</v>
      </c>
      <c r="D21" s="95">
        <v>10</v>
      </c>
      <c r="E21" s="95">
        <v>3</v>
      </c>
      <c r="F21" s="95">
        <v>3</v>
      </c>
      <c r="G21" s="95">
        <v>5</v>
      </c>
      <c r="H21" s="95">
        <v>6</v>
      </c>
      <c r="I21" s="96">
        <f t="shared" si="4"/>
        <v>0.19999999999999996</v>
      </c>
      <c r="J21" s="96">
        <f t="shared" si="5"/>
        <v>-0.4</v>
      </c>
      <c r="K21" s="95">
        <f t="shared" si="6"/>
        <v>1</v>
      </c>
      <c r="L21" s="95">
        <f t="shared" si="7"/>
        <v>-4</v>
      </c>
      <c r="M21" s="96">
        <f>H21/H17</f>
        <v>0.5</v>
      </c>
      <c r="N21" s="95">
        <v>2</v>
      </c>
      <c r="O21" s="95">
        <v>5</v>
      </c>
      <c r="P21" s="95">
        <v>6</v>
      </c>
      <c r="Q21" s="95">
        <v>5</v>
      </c>
      <c r="R21" s="95">
        <v>6</v>
      </c>
      <c r="S21" s="96">
        <f t="shared" si="0"/>
        <v>0.19999999999999996</v>
      </c>
      <c r="T21" s="96">
        <f t="shared" si="1"/>
        <v>2</v>
      </c>
      <c r="U21" s="95">
        <f t="shared" si="2"/>
        <v>1</v>
      </c>
      <c r="V21" s="95">
        <f t="shared" si="3"/>
        <v>4</v>
      </c>
      <c r="W21" s="96">
        <f>R21/R17</f>
        <v>0.5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0.5</v>
      </c>
      <c r="U25" s="99">
        <f t="shared" si="2"/>
        <v>2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0.66666666666666674</v>
      </c>
      <c r="U26" s="95">
        <f t="shared" si="2"/>
        <v>2</v>
      </c>
      <c r="V26" s="95">
        <f t="shared" si="3"/>
        <v>2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27</v>
      </c>
      <c r="O29" s="99">
        <v>52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1.3703703703703702</v>
      </c>
      <c r="U29" s="99">
        <f t="shared" si="2"/>
        <v>2</v>
      </c>
      <c r="V29" s="99">
        <f t="shared" si="3"/>
        <v>37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15</v>
      </c>
      <c r="O30" s="95">
        <v>37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</v>
      </c>
      <c r="U30" s="95">
        <f t="shared" si="2"/>
        <v>2</v>
      </c>
      <c r="V30" s="95">
        <f t="shared" si="3"/>
        <v>30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9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2.1111111111111112</v>
      </c>
      <c r="U31" s="52">
        <f t="shared" si="2"/>
        <v>2</v>
      </c>
      <c r="V31" s="52">
        <f t="shared" si="3"/>
        <v>19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12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0.58333333333333326</v>
      </c>
      <c r="U33" s="95">
        <f t="shared" si="2"/>
        <v>0</v>
      </c>
      <c r="V33" s="95">
        <f t="shared" si="3"/>
        <v>7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11</v>
      </c>
      <c r="R36" s="99">
        <v>12</v>
      </c>
      <c r="S36" s="100">
        <f t="shared" si="0"/>
        <v>9.0909090909090828E-2</v>
      </c>
      <c r="T36" s="100">
        <f t="shared" si="1"/>
        <v>2</v>
      </c>
      <c r="U36" s="99">
        <f t="shared" si="2"/>
        <v>1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5</v>
      </c>
      <c r="R38" s="95">
        <v>6</v>
      </c>
      <c r="S38" s="96">
        <f t="shared" si="0"/>
        <v>0.19999999999999996</v>
      </c>
      <c r="T38" s="96">
        <f t="shared" si="1"/>
        <v>2</v>
      </c>
      <c r="U38" s="95">
        <f t="shared" si="2"/>
        <v>1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2EB15-E846-48B4-A061-05986E5049D9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9CF7E-9919-46E5-B8F6-7366F7F09749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11811</v>
      </c>
      <c r="D9" s="116">
        <v>2.3749674958828182E-2</v>
      </c>
      <c r="E9" s="115">
        <v>14599</v>
      </c>
      <c r="F9" s="116">
        <f t="shared" ref="F9:N21" si="0">IFERROR(E9/C9-1,"-")</f>
        <v>0.23605113876894412</v>
      </c>
      <c r="G9" s="115">
        <v>2476</v>
      </c>
      <c r="H9" s="116">
        <f>IFERROR(G9/E9-1,"-")</f>
        <v>-0.83039934242071378</v>
      </c>
      <c r="I9" s="115">
        <v>11584</v>
      </c>
      <c r="J9" s="116">
        <f t="shared" si="0"/>
        <v>3.6785137318255252</v>
      </c>
      <c r="K9" s="115">
        <v>15634</v>
      </c>
      <c r="L9" s="116">
        <f t="shared" si="0"/>
        <v>0.34962016574585641</v>
      </c>
      <c r="M9" s="115">
        <v>17228</v>
      </c>
      <c r="N9" s="116">
        <f t="shared" si="0"/>
        <v>0.10195727261097609</v>
      </c>
      <c r="O9" s="116">
        <f>M9/C9-1</f>
        <v>0.45864025061383451</v>
      </c>
    </row>
    <row r="10" spans="1:16" x14ac:dyDescent="0.25">
      <c r="A10" s="1" t="s">
        <v>72</v>
      </c>
      <c r="B10" s="114" t="s">
        <v>73</v>
      </c>
      <c r="C10" s="115">
        <v>12040</v>
      </c>
      <c r="D10" s="116">
        <v>4.9420378279438681E-2</v>
      </c>
      <c r="E10" s="115">
        <v>15480</v>
      </c>
      <c r="F10" s="116">
        <f t="shared" si="0"/>
        <v>0.28571428571428581</v>
      </c>
      <c r="G10" s="115">
        <v>1925</v>
      </c>
      <c r="H10" s="116">
        <f t="shared" si="0"/>
        <v>-0.87564599483204131</v>
      </c>
      <c r="I10" s="115">
        <v>14671</v>
      </c>
      <c r="J10" s="116">
        <f t="shared" si="0"/>
        <v>6.6212987012987012</v>
      </c>
      <c r="K10" s="115">
        <v>20512</v>
      </c>
      <c r="L10" s="116">
        <f t="shared" si="0"/>
        <v>0.3981323699815964</v>
      </c>
      <c r="M10" s="115">
        <v>17964</v>
      </c>
      <c r="N10" s="116">
        <f>IFERROR(M10/K10-1,"-")</f>
        <v>-0.12421996879875197</v>
      </c>
      <c r="O10" s="116">
        <f>IFERROR(M10/C10-1,"-")</f>
        <v>0.49202657807308969</v>
      </c>
    </row>
    <row r="11" spans="1:16" x14ac:dyDescent="0.25">
      <c r="A11" s="1" t="s">
        <v>74</v>
      </c>
      <c r="B11" s="114" t="s">
        <v>75</v>
      </c>
      <c r="C11" s="115">
        <v>12441</v>
      </c>
      <c r="D11" s="116">
        <v>-2.0316560359083358E-2</v>
      </c>
      <c r="E11" s="115">
        <v>5930</v>
      </c>
      <c r="F11" s="116">
        <f t="shared" si="0"/>
        <v>-0.52335021300538542</v>
      </c>
      <c r="G11" s="115">
        <v>3083</v>
      </c>
      <c r="H11" s="116">
        <f t="shared" si="0"/>
        <v>-0.48010118043844852</v>
      </c>
      <c r="I11" s="115">
        <v>19941</v>
      </c>
      <c r="J11" s="116">
        <f t="shared" si="0"/>
        <v>5.4680506000648723</v>
      </c>
      <c r="K11" s="115">
        <v>21527</v>
      </c>
      <c r="L11" s="116">
        <f t="shared" si="0"/>
        <v>7.953462715009274E-2</v>
      </c>
      <c r="M11" s="115">
        <v>21188</v>
      </c>
      <c r="N11" s="116">
        <f t="shared" si="0"/>
        <v>-1.5747665722116388E-2</v>
      </c>
      <c r="O11" s="116">
        <f t="shared" ref="O11:O15" si="1">IFERROR(M11/C11-1,"-")</f>
        <v>0.70307853066473758</v>
      </c>
    </row>
    <row r="12" spans="1:16" x14ac:dyDescent="0.25">
      <c r="A12" s="1" t="s">
        <v>76</v>
      </c>
      <c r="B12" s="114" t="s">
        <v>77</v>
      </c>
      <c r="C12" s="115">
        <v>11487</v>
      </c>
      <c r="D12" s="116">
        <v>3.3468286099864963E-2</v>
      </c>
      <c r="E12" s="115">
        <v>0</v>
      </c>
      <c r="F12" s="116">
        <f t="shared" si="0"/>
        <v>-1</v>
      </c>
      <c r="G12" s="115">
        <v>5874</v>
      </c>
      <c r="H12" s="116" t="str">
        <f t="shared" si="0"/>
        <v>-</v>
      </c>
      <c r="I12" s="115">
        <v>16329</v>
      </c>
      <c r="J12" s="116">
        <f t="shared" si="0"/>
        <v>1.7798774259448416</v>
      </c>
      <c r="K12" s="115">
        <v>26292</v>
      </c>
      <c r="L12" s="116">
        <f t="shared" si="0"/>
        <v>0.61014146610325182</v>
      </c>
      <c r="M12" s="115">
        <v>20460</v>
      </c>
      <c r="N12" s="116">
        <f t="shared" si="0"/>
        <v>-0.221816522136011</v>
      </c>
      <c r="O12" s="116">
        <f t="shared" si="1"/>
        <v>0.78114390180203719</v>
      </c>
    </row>
    <row r="13" spans="1:16" x14ac:dyDescent="0.25">
      <c r="A13" s="1" t="s">
        <v>78</v>
      </c>
      <c r="B13" s="114" t="s">
        <v>79</v>
      </c>
      <c r="C13" s="115">
        <v>9934</v>
      </c>
      <c r="D13" s="116">
        <v>-1.5851000594412468E-2</v>
      </c>
      <c r="E13" s="115">
        <v>0</v>
      </c>
      <c r="F13" s="116">
        <f t="shared" si="0"/>
        <v>-1</v>
      </c>
      <c r="G13" s="115">
        <v>6562</v>
      </c>
      <c r="H13" s="116" t="str">
        <f t="shared" si="0"/>
        <v>-</v>
      </c>
      <c r="I13" s="115">
        <v>15949</v>
      </c>
      <c r="J13" s="116">
        <f t="shared" si="0"/>
        <v>1.4305089911612314</v>
      </c>
      <c r="K13" s="115">
        <v>20694</v>
      </c>
      <c r="L13" s="116">
        <f t="shared" si="0"/>
        <v>0.29751081572512383</v>
      </c>
      <c r="M13" s="115">
        <v>21715</v>
      </c>
      <c r="N13" s="116">
        <f t="shared" si="0"/>
        <v>4.9337972359137838E-2</v>
      </c>
      <c r="O13" s="116">
        <f t="shared" si="1"/>
        <v>1.1859271189853029</v>
      </c>
    </row>
    <row r="14" spans="1:16" x14ac:dyDescent="0.25">
      <c r="A14" s="1" t="s">
        <v>80</v>
      </c>
      <c r="B14" s="114" t="s">
        <v>81</v>
      </c>
      <c r="C14" s="115">
        <v>11553</v>
      </c>
      <c r="D14" s="116">
        <v>-1.2226402188782459E-2</v>
      </c>
      <c r="E14" s="115">
        <v>0</v>
      </c>
      <c r="F14" s="116">
        <f t="shared" si="0"/>
        <v>-1</v>
      </c>
      <c r="G14" s="115">
        <v>12758</v>
      </c>
      <c r="H14" s="116" t="str">
        <f t="shared" si="0"/>
        <v>-</v>
      </c>
      <c r="I14" s="115">
        <v>13606</v>
      </c>
      <c r="J14" s="116">
        <f t="shared" si="0"/>
        <v>6.6468098448032586E-2</v>
      </c>
      <c r="K14" s="115">
        <v>22097</v>
      </c>
      <c r="L14" s="116">
        <f t="shared" si="0"/>
        <v>0.62406291342054976</v>
      </c>
      <c r="M14" s="115">
        <v>19721</v>
      </c>
      <c r="N14" s="116">
        <f t="shared" si="0"/>
        <v>-0.10752590849436572</v>
      </c>
      <c r="O14" s="116">
        <f t="shared" si="1"/>
        <v>0.70700251017051841</v>
      </c>
    </row>
    <row r="15" spans="1:16" x14ac:dyDescent="0.25">
      <c r="A15" s="1" t="s">
        <v>82</v>
      </c>
      <c r="B15" s="114" t="s">
        <v>83</v>
      </c>
      <c r="C15" s="115">
        <v>12797</v>
      </c>
      <c r="D15" s="116">
        <v>-0.12684224890829698</v>
      </c>
      <c r="E15" s="115">
        <v>0</v>
      </c>
      <c r="F15" s="116">
        <f t="shared" si="0"/>
        <v>-1</v>
      </c>
      <c r="G15" s="115">
        <v>10658</v>
      </c>
      <c r="H15" s="116" t="str">
        <f t="shared" si="0"/>
        <v>-</v>
      </c>
      <c r="I15" s="115">
        <v>15515</v>
      </c>
      <c r="J15" s="116">
        <f t="shared" si="0"/>
        <v>0.45571401763933195</v>
      </c>
      <c r="K15" s="115">
        <v>21748</v>
      </c>
      <c r="L15" s="116">
        <f t="shared" si="0"/>
        <v>0.4017402513696422</v>
      </c>
      <c r="M15" s="115">
        <v>20589</v>
      </c>
      <c r="N15" s="116">
        <f t="shared" si="0"/>
        <v>-5.3292256759242207E-2</v>
      </c>
      <c r="O15" s="116">
        <f t="shared" si="1"/>
        <v>0.60889270922872551</v>
      </c>
    </row>
    <row r="16" spans="1:16" x14ac:dyDescent="0.25">
      <c r="A16" s="1" t="s">
        <v>84</v>
      </c>
      <c r="B16" s="114" t="s">
        <v>85</v>
      </c>
      <c r="C16" s="115">
        <v>13742</v>
      </c>
      <c r="D16" s="116">
        <v>9.6377852241902096E-2</v>
      </c>
      <c r="E16" s="115">
        <v>12002</v>
      </c>
      <c r="F16" s="116">
        <f t="shared" si="0"/>
        <v>-0.12661912385387863</v>
      </c>
      <c r="G16" s="115">
        <v>13469</v>
      </c>
      <c r="H16" s="116">
        <f t="shared" si="0"/>
        <v>0.12222962839526752</v>
      </c>
      <c r="I16" s="115">
        <v>21074</v>
      </c>
      <c r="J16" s="116">
        <f t="shared" si="0"/>
        <v>0.56462989086049453</v>
      </c>
      <c r="K16" s="115">
        <v>20367</v>
      </c>
      <c r="L16" s="116">
        <f t="shared" si="0"/>
        <v>-3.3548448324950186E-2</v>
      </c>
      <c r="M16" s="115">
        <v>22021</v>
      </c>
      <c r="N16" s="116">
        <f>IFERROR(M16/K16-1,"-")</f>
        <v>8.1209800166936796E-2</v>
      </c>
      <c r="O16" s="116">
        <f>IFERROR(M16/C16-1,"-")</f>
        <v>0.6024596128656674</v>
      </c>
    </row>
    <row r="17" spans="1:16" x14ac:dyDescent="0.25">
      <c r="A17" s="1" t="s">
        <v>86</v>
      </c>
      <c r="B17" s="114" t="s">
        <v>87</v>
      </c>
      <c r="C17" s="115">
        <v>11463</v>
      </c>
      <c r="D17" s="116">
        <v>-6.2867887508175291E-2</v>
      </c>
      <c r="E17" s="115">
        <v>11710</v>
      </c>
      <c r="F17" s="116">
        <f t="shared" si="0"/>
        <v>2.1547587891476816E-2</v>
      </c>
      <c r="G17" s="115">
        <v>13048</v>
      </c>
      <c r="H17" s="116">
        <f t="shared" si="0"/>
        <v>0.11426131511528603</v>
      </c>
      <c r="I17" s="115">
        <v>17425</v>
      </c>
      <c r="J17" s="116">
        <f t="shared" si="0"/>
        <v>0.33545370938074792</v>
      </c>
      <c r="K17" s="115">
        <v>18863</v>
      </c>
      <c r="L17" s="116">
        <f t="shared" si="0"/>
        <v>8.2525107604017212E-2</v>
      </c>
      <c r="M17" s="115">
        <v>20469</v>
      </c>
      <c r="N17" s="116">
        <f>IFERROR(M17/K17-1,"-")</f>
        <v>8.5140221597836963E-2</v>
      </c>
      <c r="O17" s="116">
        <f>IFERROR(M17/C17-1,"-")</f>
        <v>0.78565820465846636</v>
      </c>
    </row>
    <row r="18" spans="1:16" x14ac:dyDescent="0.25">
      <c r="A18" s="1" t="s">
        <v>88</v>
      </c>
      <c r="B18" s="114" t="s">
        <v>89</v>
      </c>
      <c r="C18" s="115">
        <v>11916</v>
      </c>
      <c r="D18" s="116">
        <v>-0.12811882637008853</v>
      </c>
      <c r="E18" s="115">
        <v>4520</v>
      </c>
      <c r="F18" s="116">
        <f t="shared" si="0"/>
        <v>-0.62067807989258139</v>
      </c>
      <c r="G18" s="115">
        <v>13324</v>
      </c>
      <c r="H18" s="116">
        <f t="shared" si="0"/>
        <v>1.9477876106194691</v>
      </c>
      <c r="I18" s="115">
        <v>20050</v>
      </c>
      <c r="J18" s="116">
        <f t="shared" si="0"/>
        <v>0.50480336235364764</v>
      </c>
      <c r="K18" s="115">
        <v>26095</v>
      </c>
      <c r="L18" s="116">
        <f t="shared" si="0"/>
        <v>0.30149625935162105</v>
      </c>
      <c r="M18" s="115">
        <v>21212</v>
      </c>
      <c r="N18" s="116">
        <f>IFERROR(M18/K18-1,"-")</f>
        <v>-0.18712397010921633</v>
      </c>
      <c r="O18" s="116">
        <f>IFERROR(M18/C18-1,"-")</f>
        <v>0.78012755958375291</v>
      </c>
    </row>
    <row r="19" spans="1:16" x14ac:dyDescent="0.25">
      <c r="A19" s="1" t="s">
        <v>90</v>
      </c>
      <c r="B19" s="114" t="s">
        <v>91</v>
      </c>
      <c r="C19" s="115">
        <v>12009</v>
      </c>
      <c r="D19" s="116">
        <v>-1.790971540726205E-2</v>
      </c>
      <c r="E19" s="115">
        <v>5547</v>
      </c>
      <c r="F19" s="116">
        <f t="shared" si="0"/>
        <v>-0.5380964276792406</v>
      </c>
      <c r="G19" s="115">
        <v>10944</v>
      </c>
      <c r="H19" s="116">
        <f t="shared" si="0"/>
        <v>0.97295835586803681</v>
      </c>
      <c r="I19" s="115">
        <v>14824</v>
      </c>
      <c r="J19" s="116">
        <f t="shared" si="0"/>
        <v>0.35453216374269014</v>
      </c>
      <c r="K19" s="115">
        <v>18426</v>
      </c>
      <c r="L19" s="116">
        <f t="shared" si="0"/>
        <v>0.24298434970318405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11708</v>
      </c>
      <c r="D20" s="116">
        <v>-9.0004663454064993E-2</v>
      </c>
      <c r="E20" s="115">
        <v>6293</v>
      </c>
      <c r="F20" s="116">
        <f t="shared" si="0"/>
        <v>-0.46250427058421595</v>
      </c>
      <c r="G20" s="115">
        <v>13338</v>
      </c>
      <c r="H20" s="116">
        <f t="shared" si="0"/>
        <v>1.1194978547592562</v>
      </c>
      <c r="I20" s="115">
        <v>17905</v>
      </c>
      <c r="J20" s="116">
        <f t="shared" si="0"/>
        <v>0.34240515819463191</v>
      </c>
      <c r="K20" s="115">
        <v>20333</v>
      </c>
      <c r="L20" s="116">
        <f t="shared" si="0"/>
        <v>0.13560457972633344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142901</v>
      </c>
      <c r="D21" s="119">
        <v>-2.6540051908417794E-2</v>
      </c>
      <c r="E21" s="118">
        <v>77467</v>
      </c>
      <c r="F21" s="119">
        <f t="shared" si="0"/>
        <v>-0.45789742549037449</v>
      </c>
      <c r="G21" s="118">
        <v>107459</v>
      </c>
      <c r="H21" s="119">
        <f t="shared" si="0"/>
        <v>0.38715840293286163</v>
      </c>
      <c r="I21" s="118">
        <v>198873</v>
      </c>
      <c r="J21" s="119">
        <f t="shared" si="0"/>
        <v>0.85068723885388842</v>
      </c>
      <c r="K21" s="118">
        <v>252588</v>
      </c>
      <c r="L21" s="119">
        <f t="shared" si="0"/>
        <v>0.27009699657570407</v>
      </c>
      <c r="M21" s="118">
        <v>202567</v>
      </c>
      <c r="N21" s="119">
        <v>-5.2668253604515769E-2</v>
      </c>
      <c r="O21" s="119">
        <v>0.69961572023090346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239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1228</v>
      </c>
      <c r="D31" s="116">
        <v>0.28317659352142122</v>
      </c>
      <c r="E31" s="115">
        <v>3097</v>
      </c>
      <c r="F31" s="116">
        <f t="shared" ref="F31:L43" si="2">IFERROR(E31/C31-1,"-")</f>
        <v>1.521986970684039</v>
      </c>
      <c r="G31" s="115">
        <v>929</v>
      </c>
      <c r="H31" s="116">
        <f t="shared" si="2"/>
        <v>-0.70003228931223771</v>
      </c>
      <c r="I31" s="115">
        <v>1925</v>
      </c>
      <c r="J31" s="116">
        <f t="shared" si="2"/>
        <v>1.0721205597416579</v>
      </c>
      <c r="K31" s="115">
        <v>2578</v>
      </c>
      <c r="L31" s="116">
        <f t="shared" si="2"/>
        <v>0.33922077922077931</v>
      </c>
      <c r="M31" s="115">
        <v>2281</v>
      </c>
      <c r="N31" s="116">
        <f t="shared" ref="N31:N37" si="3">IFERROR(M31/K31-1,"-")</f>
        <v>-0.11520558572536854</v>
      </c>
      <c r="O31" s="116">
        <f>M31/C31-1</f>
        <v>0.85749185667752448</v>
      </c>
    </row>
    <row r="32" spans="1:16" x14ac:dyDescent="0.25">
      <c r="B32" s="114" t="s">
        <v>73</v>
      </c>
      <c r="C32" s="115">
        <v>1237</v>
      </c>
      <c r="D32" s="116">
        <v>0.34749455337690627</v>
      </c>
      <c r="E32" s="115">
        <v>3115</v>
      </c>
      <c r="F32" s="116">
        <f t="shared" si="2"/>
        <v>1.5181891673403394</v>
      </c>
      <c r="G32" s="115">
        <v>992</v>
      </c>
      <c r="H32" s="116">
        <f t="shared" si="2"/>
        <v>-0.68154093097913315</v>
      </c>
      <c r="I32" s="115">
        <v>2222</v>
      </c>
      <c r="J32" s="116">
        <f t="shared" si="2"/>
        <v>1.2399193548387095</v>
      </c>
      <c r="K32" s="115">
        <v>2461</v>
      </c>
      <c r="L32" s="116">
        <f t="shared" si="2"/>
        <v>0.10756075607560756</v>
      </c>
      <c r="M32" s="115">
        <v>2017</v>
      </c>
      <c r="N32" s="116">
        <f>IFERROR(M32/K32-1,"-")</f>
        <v>-0.18041446566436403</v>
      </c>
      <c r="O32" s="116">
        <f>IFERROR(M32/C32-1,"-")</f>
        <v>0.63055780113177051</v>
      </c>
    </row>
    <row r="33" spans="2:16" x14ac:dyDescent="0.25">
      <c r="B33" s="114" t="s">
        <v>75</v>
      </c>
      <c r="C33" s="115">
        <v>1737</v>
      </c>
      <c r="D33" s="116">
        <v>-7.9491255961844143E-2</v>
      </c>
      <c r="E33" s="115">
        <v>996</v>
      </c>
      <c r="F33" s="116">
        <f t="shared" si="2"/>
        <v>-0.42659758203799658</v>
      </c>
      <c r="G33" s="115">
        <v>1896</v>
      </c>
      <c r="H33" s="116">
        <f t="shared" si="2"/>
        <v>0.90361445783132521</v>
      </c>
      <c r="I33" s="115">
        <v>2841</v>
      </c>
      <c r="J33" s="116">
        <f t="shared" si="2"/>
        <v>0.49841772151898733</v>
      </c>
      <c r="K33" s="115">
        <v>3676</v>
      </c>
      <c r="L33" s="116">
        <f t="shared" si="2"/>
        <v>0.29391059486096438</v>
      </c>
      <c r="M33" s="115">
        <v>3382</v>
      </c>
      <c r="N33" s="116">
        <f t="shared" si="3"/>
        <v>-7.9978237214363479E-2</v>
      </c>
      <c r="O33" s="116">
        <f t="shared" ref="O33:O37" si="4">IFERROR(M33/C33-1,"-")</f>
        <v>0.94703511801957396</v>
      </c>
    </row>
    <row r="34" spans="2:16" x14ac:dyDescent="0.25">
      <c r="B34" s="114" t="s">
        <v>77</v>
      </c>
      <c r="C34" s="115">
        <v>2507</v>
      </c>
      <c r="D34" s="116">
        <v>0.12270488132557089</v>
      </c>
      <c r="E34" s="115">
        <v>0</v>
      </c>
      <c r="F34" s="116">
        <f t="shared" si="2"/>
        <v>-1</v>
      </c>
      <c r="G34" s="115">
        <v>4074</v>
      </c>
      <c r="H34" s="116" t="str">
        <f t="shared" si="2"/>
        <v>-</v>
      </c>
      <c r="I34" s="115">
        <v>4092</v>
      </c>
      <c r="J34" s="116">
        <f t="shared" si="2"/>
        <v>4.4182621502208974E-3</v>
      </c>
      <c r="K34" s="115">
        <v>6591</v>
      </c>
      <c r="L34" s="116">
        <f t="shared" si="2"/>
        <v>0.61070381231671544</v>
      </c>
      <c r="M34" s="115">
        <v>3903</v>
      </c>
      <c r="N34" s="116">
        <f t="shared" si="3"/>
        <v>-0.40782885753299958</v>
      </c>
      <c r="O34" s="116">
        <f t="shared" si="4"/>
        <v>0.5568408456322298</v>
      </c>
    </row>
    <row r="35" spans="2:16" x14ac:dyDescent="0.25">
      <c r="B35" s="114" t="s">
        <v>79</v>
      </c>
      <c r="C35" s="115">
        <v>2564</v>
      </c>
      <c r="D35" s="116">
        <v>0.10660336642209756</v>
      </c>
      <c r="E35" s="115">
        <v>0</v>
      </c>
      <c r="F35" s="116">
        <f t="shared" si="2"/>
        <v>-1</v>
      </c>
      <c r="G35" s="115">
        <v>4181</v>
      </c>
      <c r="H35" s="116" t="str">
        <f t="shared" si="2"/>
        <v>-</v>
      </c>
      <c r="I35" s="115">
        <v>4088</v>
      </c>
      <c r="J35" s="116">
        <f t="shared" si="2"/>
        <v>-2.2243482420473581E-2</v>
      </c>
      <c r="K35" s="115">
        <v>3914</v>
      </c>
      <c r="L35" s="116">
        <f t="shared" si="2"/>
        <v>-4.2563600782778876E-2</v>
      </c>
      <c r="M35" s="115">
        <v>5934</v>
      </c>
      <c r="N35" s="116">
        <f t="shared" si="3"/>
        <v>0.51609606540623409</v>
      </c>
      <c r="O35" s="116">
        <f t="shared" si="4"/>
        <v>1.3143525741029642</v>
      </c>
    </row>
    <row r="36" spans="2:16" x14ac:dyDescent="0.25">
      <c r="B36" s="114" t="s">
        <v>81</v>
      </c>
      <c r="C36" s="115">
        <v>2881</v>
      </c>
      <c r="D36" s="116">
        <v>-0.1322289156626506</v>
      </c>
      <c r="E36" s="115">
        <v>0</v>
      </c>
      <c r="F36" s="116">
        <f t="shared" si="2"/>
        <v>-1</v>
      </c>
      <c r="G36" s="115">
        <v>7593</v>
      </c>
      <c r="H36" s="116" t="str">
        <f t="shared" si="2"/>
        <v>-</v>
      </c>
      <c r="I36" s="115">
        <v>4013</v>
      </c>
      <c r="J36" s="116">
        <f t="shared" si="2"/>
        <v>-0.47148689582510206</v>
      </c>
      <c r="K36" s="115">
        <v>5372</v>
      </c>
      <c r="L36" s="116">
        <f t="shared" si="2"/>
        <v>0.33864938948417644</v>
      </c>
      <c r="M36" s="115">
        <v>5322</v>
      </c>
      <c r="N36" s="116">
        <f t="shared" si="3"/>
        <v>-9.3075204765450392E-3</v>
      </c>
      <c r="O36" s="116">
        <f t="shared" si="4"/>
        <v>0.84727525164873319</v>
      </c>
    </row>
    <row r="37" spans="2:16" x14ac:dyDescent="0.25">
      <c r="B37" s="114" t="s">
        <v>83</v>
      </c>
      <c r="C37" s="115">
        <v>4539</v>
      </c>
      <c r="D37" s="116">
        <v>2.7853260869565188E-2</v>
      </c>
      <c r="E37" s="115">
        <v>0</v>
      </c>
      <c r="F37" s="116">
        <f t="shared" si="2"/>
        <v>-1</v>
      </c>
      <c r="G37" s="115">
        <v>5879</v>
      </c>
      <c r="H37" s="116" t="str">
        <f t="shared" si="2"/>
        <v>-</v>
      </c>
      <c r="I37" s="115">
        <v>5277</v>
      </c>
      <c r="J37" s="116">
        <f t="shared" si="2"/>
        <v>-0.10239836706922945</v>
      </c>
      <c r="K37" s="115">
        <v>6908</v>
      </c>
      <c r="L37" s="116">
        <f t="shared" si="2"/>
        <v>0.30907712715558078</v>
      </c>
      <c r="M37" s="115">
        <v>5357</v>
      </c>
      <c r="N37" s="116">
        <f t="shared" si="3"/>
        <v>-0.22452229299363058</v>
      </c>
      <c r="O37" s="116">
        <f t="shared" si="4"/>
        <v>0.18021590658735409</v>
      </c>
    </row>
    <row r="38" spans="2:16" x14ac:dyDescent="0.25">
      <c r="B38" s="114" t="s">
        <v>85</v>
      </c>
      <c r="C38" s="115">
        <v>4149</v>
      </c>
      <c r="D38" s="116">
        <v>-0.11156316916488218</v>
      </c>
      <c r="E38" s="115">
        <v>8627</v>
      </c>
      <c r="F38" s="116">
        <f t="shared" si="2"/>
        <v>1.0792962159556518</v>
      </c>
      <c r="G38" s="115">
        <v>6349</v>
      </c>
      <c r="H38" s="116">
        <f t="shared" si="2"/>
        <v>-0.26405471195085195</v>
      </c>
      <c r="I38" s="115">
        <v>7545</v>
      </c>
      <c r="J38" s="116">
        <f t="shared" si="2"/>
        <v>0.18837612222397238</v>
      </c>
      <c r="K38" s="115">
        <v>6775</v>
      </c>
      <c r="L38" s="116">
        <f t="shared" si="2"/>
        <v>-0.10205434062292906</v>
      </c>
      <c r="M38" s="115">
        <v>6771</v>
      </c>
      <c r="N38" s="116">
        <f>IFERROR(M38/K38-1,"-")</f>
        <v>-5.9040590405901039E-4</v>
      </c>
      <c r="O38" s="116">
        <f>IFERROR(M38/C38-1,"-")</f>
        <v>0.63195950831525671</v>
      </c>
    </row>
    <row r="39" spans="2:16" x14ac:dyDescent="0.25">
      <c r="B39" s="114" t="s">
        <v>87</v>
      </c>
      <c r="C39" s="115">
        <v>2906</v>
      </c>
      <c r="D39" s="116">
        <v>-0.2310134956337655</v>
      </c>
      <c r="E39" s="115">
        <v>8538</v>
      </c>
      <c r="F39" s="116">
        <f t="shared" si="2"/>
        <v>1.9380591878871303</v>
      </c>
      <c r="G39" s="115">
        <v>5963</v>
      </c>
      <c r="H39" s="116">
        <f t="shared" si="2"/>
        <v>-0.3015928788943546</v>
      </c>
      <c r="I39" s="115">
        <v>5843</v>
      </c>
      <c r="J39" s="116">
        <f t="shared" si="2"/>
        <v>-2.0124098608083174E-2</v>
      </c>
      <c r="K39" s="115">
        <v>5114</v>
      </c>
      <c r="L39" s="116">
        <f t="shared" si="2"/>
        <v>-0.12476467568030125</v>
      </c>
      <c r="M39" s="115">
        <v>5525</v>
      </c>
      <c r="N39" s="116">
        <f>IFERROR(M39/K39-1,"-")</f>
        <v>8.0367618302698451E-2</v>
      </c>
      <c r="O39" s="116">
        <f>IFERROR(M39/C39-1,"-")</f>
        <v>0.90123881624225732</v>
      </c>
    </row>
    <row r="40" spans="2:16" x14ac:dyDescent="0.25">
      <c r="B40" s="114" t="s">
        <v>89</v>
      </c>
      <c r="C40" s="115">
        <v>2690</v>
      </c>
      <c r="D40" s="116">
        <v>-0.11396574440052698</v>
      </c>
      <c r="E40" s="115">
        <v>2326</v>
      </c>
      <c r="F40" s="116">
        <f t="shared" si="2"/>
        <v>-0.13531598513011156</v>
      </c>
      <c r="G40" s="115">
        <v>1838</v>
      </c>
      <c r="H40" s="116">
        <f t="shared" si="2"/>
        <v>-0.20980223559759248</v>
      </c>
      <c r="I40" s="115">
        <v>4253</v>
      </c>
      <c r="J40" s="116">
        <f t="shared" si="2"/>
        <v>1.3139281828073992</v>
      </c>
      <c r="K40" s="115">
        <v>5907</v>
      </c>
      <c r="L40" s="116">
        <f t="shared" si="2"/>
        <v>0.38890195156360208</v>
      </c>
      <c r="M40" s="115">
        <v>3763</v>
      </c>
      <c r="N40" s="116">
        <f>IFERROR(M40/K40-1,"-")</f>
        <v>-0.3629592009480278</v>
      </c>
      <c r="O40" s="116">
        <f>IFERROR(M40/C40-1,"-")</f>
        <v>0.39888475836431225</v>
      </c>
    </row>
    <row r="41" spans="2:16" x14ac:dyDescent="0.25">
      <c r="B41" s="114" t="s">
        <v>91</v>
      </c>
      <c r="C41" s="115">
        <v>2414</v>
      </c>
      <c r="D41" s="116">
        <v>1.1747747747747748</v>
      </c>
      <c r="E41" s="115">
        <v>1451</v>
      </c>
      <c r="F41" s="116">
        <f t="shared" si="2"/>
        <v>-0.39892294946147477</v>
      </c>
      <c r="G41" s="115">
        <v>1508</v>
      </c>
      <c r="H41" s="116">
        <f t="shared" si="2"/>
        <v>3.9283252929014578E-2</v>
      </c>
      <c r="I41" s="115">
        <v>3549</v>
      </c>
      <c r="J41" s="116">
        <f t="shared" si="2"/>
        <v>1.353448275862069</v>
      </c>
      <c r="K41" s="115">
        <v>2675</v>
      </c>
      <c r="L41" s="116">
        <f t="shared" si="2"/>
        <v>-0.24626655395886166</v>
      </c>
      <c r="M41" s="115"/>
      <c r="N41" s="116"/>
      <c r="O41" s="116"/>
    </row>
    <row r="42" spans="2:16" x14ac:dyDescent="0.25">
      <c r="B42" s="114" t="s">
        <v>93</v>
      </c>
      <c r="C42" s="115">
        <v>2157</v>
      </c>
      <c r="D42" s="116">
        <v>0.45546558704453433</v>
      </c>
      <c r="E42" s="115">
        <v>2192</v>
      </c>
      <c r="F42" s="116">
        <f t="shared" si="2"/>
        <v>1.6226240148354165E-2</v>
      </c>
      <c r="G42" s="115">
        <v>3196</v>
      </c>
      <c r="H42" s="116">
        <f t="shared" si="2"/>
        <v>0.45802919708029188</v>
      </c>
      <c r="I42" s="115">
        <v>2982</v>
      </c>
      <c r="J42" s="116">
        <f t="shared" si="2"/>
        <v>-6.6958698372966197E-2</v>
      </c>
      <c r="K42" s="115">
        <v>3713</v>
      </c>
      <c r="L42" s="116">
        <f t="shared" si="2"/>
        <v>0.24513749161636489</v>
      </c>
      <c r="M42" s="115"/>
      <c r="N42" s="116"/>
      <c r="O42" s="116"/>
    </row>
    <row r="43" spans="2:16" ht="15.75" x14ac:dyDescent="0.25">
      <c r="B43" s="117" t="s">
        <v>30</v>
      </c>
      <c r="C43" s="118">
        <v>31009</v>
      </c>
      <c r="D43" s="119">
        <v>2.9344398340249045E-2</v>
      </c>
      <c r="E43" s="118">
        <v>30584</v>
      </c>
      <c r="F43" s="119">
        <f t="shared" si="2"/>
        <v>-1.3705698345641615E-2</v>
      </c>
      <c r="G43" s="118">
        <v>44398</v>
      </c>
      <c r="H43" s="119">
        <f t="shared" si="2"/>
        <v>0.45167407794925452</v>
      </c>
      <c r="I43" s="118">
        <v>48630</v>
      </c>
      <c r="J43" s="119">
        <f t="shared" si="2"/>
        <v>9.531960899139591E-2</v>
      </c>
      <c r="K43" s="118">
        <v>55684</v>
      </c>
      <c r="L43" s="119">
        <f t="shared" si="2"/>
        <v>0.14505449311124829</v>
      </c>
      <c r="M43" s="118">
        <v>44255</v>
      </c>
      <c r="N43" s="119">
        <v>-0.10225981824083086</v>
      </c>
      <c r="O43" s="119">
        <v>0.67391633255163019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240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830</v>
      </c>
      <c r="D53" s="116">
        <v>8.0729166666666741E-2</v>
      </c>
      <c r="E53" s="115">
        <v>2712</v>
      </c>
      <c r="F53" s="116">
        <f>IFERROR(E53/C53-1,"-")</f>
        <v>2.2674698795180723</v>
      </c>
      <c r="G53" s="115">
        <v>87</v>
      </c>
      <c r="H53" s="116">
        <f>IFERROR(G53/E53-1,"-")</f>
        <v>-0.96792035398230092</v>
      </c>
      <c r="I53" s="115">
        <v>1030</v>
      </c>
      <c r="J53" s="116">
        <f>IFERROR(I53/G53-1,"-")</f>
        <v>10.839080459770114</v>
      </c>
      <c r="K53" s="115">
        <v>2122</v>
      </c>
      <c r="L53" s="116">
        <f>IFERROR(K53/I53-1,"-")</f>
        <v>1.0601941747572816</v>
      </c>
      <c r="M53" s="115">
        <v>1745</v>
      </c>
      <c r="N53" s="116">
        <f t="shared" ref="N53:N59" si="5">IFERROR(M53/K53-1,"-")</f>
        <v>-0.1776625824693685</v>
      </c>
      <c r="O53" s="116">
        <f>IFERROR(M53/C53-1,"-")</f>
        <v>1.1024096385542168</v>
      </c>
    </row>
    <row r="54" spans="1:16" x14ac:dyDescent="0.25">
      <c r="A54" s="1">
        <v>2</v>
      </c>
      <c r="B54" s="114" t="s">
        <v>73</v>
      </c>
      <c r="C54" s="115">
        <v>936</v>
      </c>
      <c r="D54" s="116">
        <v>0.481012658227848</v>
      </c>
      <c r="E54" s="115">
        <v>2377</v>
      </c>
      <c r="F54" s="116">
        <f t="shared" ref="F54:L65" si="6">IFERROR(E54/C54-1,"-")</f>
        <v>1.5395299145299144</v>
      </c>
      <c r="G54" s="115">
        <v>0</v>
      </c>
      <c r="H54" s="116">
        <f t="shared" si="6"/>
        <v>-1</v>
      </c>
      <c r="I54" s="115">
        <v>1304</v>
      </c>
      <c r="J54" s="116" t="str">
        <f t="shared" si="6"/>
        <v>-</v>
      </c>
      <c r="K54" s="115">
        <v>1499</v>
      </c>
      <c r="L54" s="116">
        <f t="shared" si="6"/>
        <v>0.14953987730061358</v>
      </c>
      <c r="M54" s="115">
        <v>1341</v>
      </c>
      <c r="N54" s="116">
        <f t="shared" si="5"/>
        <v>-0.10540360240160107</v>
      </c>
      <c r="O54" s="116">
        <f>IFERROR(M54/C54-1,"-")</f>
        <v>0.43269230769230771</v>
      </c>
    </row>
    <row r="55" spans="1:16" x14ac:dyDescent="0.25">
      <c r="A55" s="1">
        <v>3</v>
      </c>
      <c r="B55" s="114" t="s">
        <v>75</v>
      </c>
      <c r="C55" s="115">
        <v>1061</v>
      </c>
      <c r="D55" s="116">
        <v>-7.6588337684943442E-2</v>
      </c>
      <c r="E55" s="115">
        <v>668</v>
      </c>
      <c r="F55" s="116">
        <f t="shared" si="6"/>
        <v>-0.37040527803958534</v>
      </c>
      <c r="G55" s="115">
        <v>0</v>
      </c>
      <c r="H55" s="116">
        <f t="shared" si="6"/>
        <v>-1</v>
      </c>
      <c r="I55" s="115">
        <v>1397</v>
      </c>
      <c r="J55" s="116" t="str">
        <f t="shared" si="6"/>
        <v>-</v>
      </c>
      <c r="K55" s="115">
        <v>2154</v>
      </c>
      <c r="L55" s="116">
        <f t="shared" si="6"/>
        <v>0.54187544738725846</v>
      </c>
      <c r="M55" s="115">
        <v>2524</v>
      </c>
      <c r="N55" s="116">
        <f t="shared" si="5"/>
        <v>0.17177344475394607</v>
      </c>
      <c r="O55" s="116">
        <f t="shared" ref="O55:O59" si="7">IFERROR(M55/C55-1,"-")</f>
        <v>1.3788878416588126</v>
      </c>
    </row>
    <row r="56" spans="1:16" x14ac:dyDescent="0.25">
      <c r="A56" s="1">
        <v>4</v>
      </c>
      <c r="B56" s="114" t="s">
        <v>77</v>
      </c>
      <c r="C56" s="115">
        <v>1686</v>
      </c>
      <c r="D56" s="116">
        <v>-3.9316239316239288E-2</v>
      </c>
      <c r="E56" s="115">
        <v>0</v>
      </c>
      <c r="F56" s="116">
        <f t="shared" si="6"/>
        <v>-1</v>
      </c>
      <c r="G56" s="115">
        <v>258</v>
      </c>
      <c r="H56" s="116" t="str">
        <f t="shared" si="6"/>
        <v>-</v>
      </c>
      <c r="I56" s="115">
        <v>2348</v>
      </c>
      <c r="J56" s="116">
        <f t="shared" si="6"/>
        <v>8.1007751937984498</v>
      </c>
      <c r="K56" s="115">
        <v>2696</v>
      </c>
      <c r="L56" s="116">
        <f t="shared" si="6"/>
        <v>0.14821124361158433</v>
      </c>
      <c r="M56" s="115">
        <v>2784</v>
      </c>
      <c r="N56" s="116">
        <f t="shared" si="5"/>
        <v>3.2640949554896048E-2</v>
      </c>
      <c r="O56" s="116">
        <f t="shared" si="7"/>
        <v>0.6512455516014235</v>
      </c>
    </row>
    <row r="57" spans="1:16" x14ac:dyDescent="0.25">
      <c r="A57" s="1">
        <v>5</v>
      </c>
      <c r="B57" s="114" t="s">
        <v>79</v>
      </c>
      <c r="C57" s="115">
        <v>1516</v>
      </c>
      <c r="D57" s="116">
        <v>-0.13420902341519136</v>
      </c>
      <c r="E57" s="115">
        <v>0</v>
      </c>
      <c r="F57" s="116">
        <f t="shared" si="6"/>
        <v>-1</v>
      </c>
      <c r="G57" s="115">
        <v>553</v>
      </c>
      <c r="H57" s="116" t="str">
        <f t="shared" si="6"/>
        <v>-</v>
      </c>
      <c r="I57" s="115">
        <v>2517</v>
      </c>
      <c r="J57" s="116">
        <f t="shared" si="6"/>
        <v>3.5515370705244127</v>
      </c>
      <c r="K57" s="115">
        <v>2827</v>
      </c>
      <c r="L57" s="116">
        <f t="shared" si="6"/>
        <v>0.12316249503377041</v>
      </c>
      <c r="M57" s="115">
        <v>4403</v>
      </c>
      <c r="N57" s="116">
        <f t="shared" si="5"/>
        <v>0.55748142907675979</v>
      </c>
      <c r="O57" s="116">
        <f t="shared" si="7"/>
        <v>1.9043535620052769</v>
      </c>
    </row>
    <row r="58" spans="1:16" x14ac:dyDescent="0.25">
      <c r="A58" s="1">
        <v>6</v>
      </c>
      <c r="B58" s="114" t="s">
        <v>81</v>
      </c>
      <c r="C58" s="115">
        <v>1689</v>
      </c>
      <c r="D58" s="116">
        <v>-8.7520259319286864E-2</v>
      </c>
      <c r="E58" s="115">
        <v>0</v>
      </c>
      <c r="F58" s="116">
        <f t="shared" si="6"/>
        <v>-1</v>
      </c>
      <c r="G58" s="115">
        <v>4207</v>
      </c>
      <c r="H58" s="116" t="str">
        <f t="shared" si="6"/>
        <v>-</v>
      </c>
      <c r="I58" s="115">
        <v>3049</v>
      </c>
      <c r="J58" s="116">
        <f t="shared" si="6"/>
        <v>-0.27525552650344665</v>
      </c>
      <c r="K58" s="115">
        <v>3312</v>
      </c>
      <c r="L58" s="116">
        <f t="shared" si="6"/>
        <v>8.6257789439160293E-2</v>
      </c>
      <c r="M58" s="115">
        <v>3266</v>
      </c>
      <c r="N58" s="116">
        <f t="shared" si="5"/>
        <v>-1.388888888888884E-2</v>
      </c>
      <c r="O58" s="116">
        <f t="shared" si="7"/>
        <v>0.93368857312018938</v>
      </c>
    </row>
    <row r="59" spans="1:16" x14ac:dyDescent="0.25">
      <c r="A59" s="1">
        <v>7</v>
      </c>
      <c r="B59" s="114" t="s">
        <v>83</v>
      </c>
      <c r="C59" s="115">
        <v>2639</v>
      </c>
      <c r="D59" s="116">
        <v>0.31097863884749133</v>
      </c>
      <c r="E59" s="115">
        <v>0</v>
      </c>
      <c r="F59" s="116">
        <f t="shared" si="6"/>
        <v>-1</v>
      </c>
      <c r="G59" s="115">
        <v>4066</v>
      </c>
      <c r="H59" s="116" t="str">
        <f t="shared" si="6"/>
        <v>-</v>
      </c>
      <c r="I59" s="115">
        <v>3973</v>
      </c>
      <c r="J59" s="116">
        <f t="shared" si="6"/>
        <v>-2.2872602065912462E-2</v>
      </c>
      <c r="K59" s="115">
        <v>3945</v>
      </c>
      <c r="L59" s="116">
        <f t="shared" si="6"/>
        <v>-7.0475711049584611E-3</v>
      </c>
      <c r="M59" s="115">
        <v>3427</v>
      </c>
      <c r="N59" s="116">
        <f t="shared" si="5"/>
        <v>-0.13130544993662863</v>
      </c>
      <c r="O59" s="116">
        <f t="shared" si="7"/>
        <v>0.29859795377036757</v>
      </c>
    </row>
    <row r="60" spans="1:16" x14ac:dyDescent="0.25">
      <c r="A60" s="1">
        <v>8</v>
      </c>
      <c r="B60" s="114" t="s">
        <v>85</v>
      </c>
      <c r="C60" s="115">
        <v>2422</v>
      </c>
      <c r="D60" s="116">
        <v>0.82930513595166166</v>
      </c>
      <c r="E60" s="115">
        <v>8318</v>
      </c>
      <c r="F60" s="116">
        <f t="shared" si="6"/>
        <v>2.4343517753922379</v>
      </c>
      <c r="G60" s="115">
        <v>3975</v>
      </c>
      <c r="H60" s="116">
        <f t="shared" si="6"/>
        <v>-0.52212070209184902</v>
      </c>
      <c r="I60" s="115">
        <v>4704</v>
      </c>
      <c r="J60" s="116">
        <f t="shared" si="6"/>
        <v>0.18339622641509434</v>
      </c>
      <c r="K60" s="115">
        <v>4462</v>
      </c>
      <c r="L60" s="116">
        <f t="shared" si="6"/>
        <v>-5.1445578231292477E-2</v>
      </c>
      <c r="M60" s="115">
        <v>4116</v>
      </c>
      <c r="N60" s="116">
        <f>IFERROR(M60/K60-1,"-")</f>
        <v>-7.7543702375616363E-2</v>
      </c>
      <c r="O60" s="116">
        <f>IFERROR(M60/C60-1,"-")</f>
        <v>0.699421965317919</v>
      </c>
    </row>
    <row r="61" spans="1:16" x14ac:dyDescent="0.25">
      <c r="A61" s="1">
        <v>9</v>
      </c>
      <c r="B61" s="114" t="s">
        <v>87</v>
      </c>
      <c r="C61" s="115">
        <v>1735</v>
      </c>
      <c r="D61" s="116">
        <v>-9.7294484911550461E-2</v>
      </c>
      <c r="E61" s="115">
        <v>8240</v>
      </c>
      <c r="F61" s="116">
        <f t="shared" si="6"/>
        <v>3.749279538904899</v>
      </c>
      <c r="G61" s="115">
        <v>2763</v>
      </c>
      <c r="H61" s="116">
        <f t="shared" si="6"/>
        <v>-0.66468446601941755</v>
      </c>
      <c r="I61" s="115">
        <v>3932</v>
      </c>
      <c r="J61" s="116">
        <f t="shared" si="6"/>
        <v>0.42309084328628299</v>
      </c>
      <c r="K61" s="115">
        <v>3604</v>
      </c>
      <c r="L61" s="116">
        <f t="shared" si="6"/>
        <v>-8.3418107833163835E-2</v>
      </c>
      <c r="M61" s="115">
        <v>3544</v>
      </c>
      <c r="N61" s="116">
        <f>IFERROR(M61/K61-1,"-")</f>
        <v>-1.6648168701442811E-2</v>
      </c>
      <c r="O61" s="116">
        <f>IFERROR(M61/C61-1,"-")</f>
        <v>1.042651296829971</v>
      </c>
    </row>
    <row r="62" spans="1:16" x14ac:dyDescent="0.25">
      <c r="A62" s="1">
        <v>10</v>
      </c>
      <c r="B62" s="114" t="s">
        <v>89</v>
      </c>
      <c r="C62" s="115">
        <v>1455</v>
      </c>
      <c r="D62" s="116">
        <v>-2.7416038382453989E-3</v>
      </c>
      <c r="E62" s="115">
        <v>1785</v>
      </c>
      <c r="F62" s="116">
        <f t="shared" si="6"/>
        <v>0.22680412371134029</v>
      </c>
      <c r="G62" s="115">
        <v>1560</v>
      </c>
      <c r="H62" s="116">
        <f t="shared" si="6"/>
        <v>-0.12605042016806722</v>
      </c>
      <c r="I62" s="115">
        <v>2904</v>
      </c>
      <c r="J62" s="116">
        <f t="shared" si="6"/>
        <v>0.86153846153846159</v>
      </c>
      <c r="K62" s="115">
        <v>4407</v>
      </c>
      <c r="L62" s="116">
        <f t="shared" si="6"/>
        <v>0.51756198347107429</v>
      </c>
      <c r="M62" s="115">
        <v>2418</v>
      </c>
      <c r="N62" s="116">
        <f>IFERROR(M62/K62-1,"-")</f>
        <v>-0.45132743362831862</v>
      </c>
      <c r="O62" s="116">
        <f>IFERROR(M62/C62-1,"-")</f>
        <v>0.66185567010309287</v>
      </c>
    </row>
    <row r="63" spans="1:16" x14ac:dyDescent="0.25">
      <c r="A63" s="1">
        <v>11</v>
      </c>
      <c r="B63" s="114" t="s">
        <v>91</v>
      </c>
      <c r="C63" s="115">
        <v>1620</v>
      </c>
      <c r="D63" s="116">
        <v>0.6875</v>
      </c>
      <c r="E63" s="115">
        <v>532</v>
      </c>
      <c r="F63" s="116">
        <f t="shared" si="6"/>
        <v>-0.67160493827160495</v>
      </c>
      <c r="G63" s="115">
        <v>926</v>
      </c>
      <c r="H63" s="116">
        <f t="shared" si="6"/>
        <v>0.74060150375939848</v>
      </c>
      <c r="I63" s="115">
        <v>2830</v>
      </c>
      <c r="J63" s="116">
        <f t="shared" si="6"/>
        <v>2.0561555075593954</v>
      </c>
      <c r="K63" s="115">
        <v>2091</v>
      </c>
      <c r="L63" s="116">
        <f t="shared" si="6"/>
        <v>-0.26113074204946995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1534</v>
      </c>
      <c r="D64" s="116">
        <v>0.70066518847006654</v>
      </c>
      <c r="E64" s="115">
        <v>878</v>
      </c>
      <c r="F64" s="116">
        <f t="shared" si="6"/>
        <v>-0.42764015645371578</v>
      </c>
      <c r="G64" s="115">
        <v>1883</v>
      </c>
      <c r="H64" s="116">
        <f t="shared" si="6"/>
        <v>1.1446469248291571</v>
      </c>
      <c r="I64" s="115">
        <v>2283</v>
      </c>
      <c r="J64" s="116">
        <f t="shared" si="6"/>
        <v>0.21242697822623469</v>
      </c>
      <c r="K64" s="115">
        <v>3045</v>
      </c>
      <c r="L64" s="116">
        <f t="shared" si="6"/>
        <v>0.33377135348226017</v>
      </c>
      <c r="M64" s="115"/>
      <c r="N64" s="116"/>
      <c r="O64" s="116"/>
    </row>
    <row r="65" spans="1:16" ht="15.75" x14ac:dyDescent="0.25">
      <c r="B65" s="117" t="s">
        <v>30</v>
      </c>
      <c r="C65" s="118">
        <v>19123</v>
      </c>
      <c r="D65" s="119">
        <v>0.15995390027902467</v>
      </c>
      <c r="E65" s="118">
        <v>25621</v>
      </c>
      <c r="F65" s="119">
        <f t="shared" si="6"/>
        <v>0.33980024054803115</v>
      </c>
      <c r="G65" s="118">
        <v>20278</v>
      </c>
      <c r="H65" s="119">
        <f t="shared" si="6"/>
        <v>-0.20853986963818738</v>
      </c>
      <c r="I65" s="118">
        <v>32271</v>
      </c>
      <c r="J65" s="119">
        <f t="shared" si="6"/>
        <v>0.59142913502317773</v>
      </c>
      <c r="K65" s="118">
        <v>36164</v>
      </c>
      <c r="L65" s="119">
        <f t="shared" si="6"/>
        <v>0.12063462551516846</v>
      </c>
      <c r="M65" s="118">
        <v>29568</v>
      </c>
      <c r="N65" s="119">
        <v>-4.7054273559365756E-2</v>
      </c>
      <c r="O65" s="119">
        <v>0.85158745068570352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241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398</v>
      </c>
      <c r="D75" s="116">
        <v>1.105820105820106</v>
      </c>
      <c r="E75" s="115">
        <v>385</v>
      </c>
      <c r="F75" s="116">
        <f>IFERROR(E75/C75-1,"-")</f>
        <v>-3.2663316582914548E-2</v>
      </c>
      <c r="G75" s="115">
        <v>842</v>
      </c>
      <c r="H75" s="116">
        <f>IFERROR(G75/E75-1,"-")</f>
        <v>1.1870129870129871</v>
      </c>
      <c r="I75" s="115">
        <v>895</v>
      </c>
      <c r="J75" s="116">
        <f>IFERROR(I75/G75-1,"-")</f>
        <v>6.2945368171021476E-2</v>
      </c>
      <c r="K75" s="115">
        <v>456</v>
      </c>
      <c r="L75" s="116">
        <f>IFERROR(K75/I75-1,"-")</f>
        <v>-0.49050279329608937</v>
      </c>
      <c r="M75" s="115">
        <v>536</v>
      </c>
      <c r="N75" s="116">
        <f t="shared" ref="N75:N83" si="8">IFERROR(M75/K75-1,"-")</f>
        <v>0.17543859649122817</v>
      </c>
      <c r="O75" s="116">
        <f>M75/C75-1</f>
        <v>0.3467336683417086</v>
      </c>
    </row>
    <row r="76" spans="1:16" x14ac:dyDescent="0.25">
      <c r="A76" s="1">
        <v>2</v>
      </c>
      <c r="B76" s="114" t="s">
        <v>73</v>
      </c>
      <c r="C76" s="115">
        <v>301</v>
      </c>
      <c r="D76" s="116">
        <v>5.2447552447552503E-2</v>
      </c>
      <c r="E76" s="115">
        <v>738</v>
      </c>
      <c r="F76" s="116">
        <f t="shared" ref="F76:L87" si="9">IFERROR(E76/C76-1,"-")</f>
        <v>1.4518272425249168</v>
      </c>
      <c r="G76" s="115">
        <v>992</v>
      </c>
      <c r="H76" s="116">
        <f t="shared" si="9"/>
        <v>0.34417344173441733</v>
      </c>
      <c r="I76" s="115">
        <v>918</v>
      </c>
      <c r="J76" s="116">
        <f t="shared" si="9"/>
        <v>-7.4596774193548376E-2</v>
      </c>
      <c r="K76" s="115">
        <v>962</v>
      </c>
      <c r="L76" s="116">
        <f t="shared" si="9"/>
        <v>4.7930283224400849E-2</v>
      </c>
      <c r="M76" s="115">
        <v>676</v>
      </c>
      <c r="N76" s="116">
        <f t="shared" si="8"/>
        <v>-0.29729729729729726</v>
      </c>
      <c r="O76" s="116">
        <f>IFERROR(M76/C76-1,"-")</f>
        <v>1.2458471760797343</v>
      </c>
    </row>
    <row r="77" spans="1:16" x14ac:dyDescent="0.25">
      <c r="A77" s="1">
        <v>3</v>
      </c>
      <c r="B77" s="114" t="s">
        <v>75</v>
      </c>
      <c r="C77" s="115">
        <v>676</v>
      </c>
      <c r="D77" s="116">
        <v>-8.4010840108401097E-2</v>
      </c>
      <c r="E77" s="115">
        <v>328</v>
      </c>
      <c r="F77" s="116">
        <f t="shared" si="9"/>
        <v>-0.51479289940828399</v>
      </c>
      <c r="G77" s="115">
        <v>1896</v>
      </c>
      <c r="H77" s="116">
        <f t="shared" si="9"/>
        <v>4.7804878048780486</v>
      </c>
      <c r="I77" s="115">
        <v>1444</v>
      </c>
      <c r="J77" s="116">
        <f t="shared" si="9"/>
        <v>-0.23839662447257381</v>
      </c>
      <c r="K77" s="115">
        <v>1522</v>
      </c>
      <c r="L77" s="116">
        <f t="shared" si="9"/>
        <v>5.4016620498614998E-2</v>
      </c>
      <c r="M77" s="115">
        <v>858</v>
      </c>
      <c r="N77" s="116">
        <f t="shared" si="8"/>
        <v>-0.43626806833114318</v>
      </c>
      <c r="O77" s="116">
        <f t="shared" ref="O77:O86" si="10">IFERROR(M77/C77-1,"-")</f>
        <v>0.26923076923076916</v>
      </c>
    </row>
    <row r="78" spans="1:16" x14ac:dyDescent="0.25">
      <c r="A78" s="1">
        <v>4</v>
      </c>
      <c r="B78" s="114" t="s">
        <v>77</v>
      </c>
      <c r="C78" s="115">
        <v>821</v>
      </c>
      <c r="D78" s="116">
        <v>0.71757322175732208</v>
      </c>
      <c r="E78" s="115">
        <v>0</v>
      </c>
      <c r="F78" s="116">
        <f t="shared" si="9"/>
        <v>-1</v>
      </c>
      <c r="G78" s="115">
        <v>3816</v>
      </c>
      <c r="H78" s="116" t="str">
        <f t="shared" si="9"/>
        <v>-</v>
      </c>
      <c r="I78" s="115">
        <v>1744</v>
      </c>
      <c r="J78" s="116">
        <f t="shared" si="9"/>
        <v>-0.54297693920335433</v>
      </c>
      <c r="K78" s="115">
        <v>3895</v>
      </c>
      <c r="L78" s="116">
        <f t="shared" si="9"/>
        <v>1.2333715596330275</v>
      </c>
      <c r="M78" s="115">
        <v>1119</v>
      </c>
      <c r="N78" s="116">
        <f t="shared" si="8"/>
        <v>-0.71270860077021825</v>
      </c>
      <c r="O78" s="116">
        <f t="shared" si="10"/>
        <v>0.36297198538367836</v>
      </c>
    </row>
    <row r="79" spans="1:16" x14ac:dyDescent="0.25">
      <c r="A79" s="1">
        <v>5</v>
      </c>
      <c r="B79" s="114" t="s">
        <v>79</v>
      </c>
      <c r="C79" s="115">
        <v>1048</v>
      </c>
      <c r="D79" s="116">
        <v>0.85159010600706719</v>
      </c>
      <c r="E79" s="115">
        <v>0</v>
      </c>
      <c r="F79" s="116">
        <f t="shared" si="9"/>
        <v>-1</v>
      </c>
      <c r="G79" s="115">
        <v>3628</v>
      </c>
      <c r="H79" s="116" t="str">
        <f t="shared" si="9"/>
        <v>-</v>
      </c>
      <c r="I79" s="115">
        <v>1571</v>
      </c>
      <c r="J79" s="116">
        <f t="shared" si="9"/>
        <v>-0.56697905181918418</v>
      </c>
      <c r="K79" s="115">
        <v>1087</v>
      </c>
      <c r="L79" s="116">
        <f t="shared" si="9"/>
        <v>-0.30808402291534054</v>
      </c>
      <c r="M79" s="115">
        <v>1531</v>
      </c>
      <c r="N79" s="116">
        <f t="shared" si="8"/>
        <v>0.40846366145354196</v>
      </c>
      <c r="O79" s="116">
        <f t="shared" si="10"/>
        <v>0.46087786259541974</v>
      </c>
    </row>
    <row r="80" spans="1:16" x14ac:dyDescent="0.25">
      <c r="A80" s="1">
        <v>6</v>
      </c>
      <c r="B80" s="114" t="s">
        <v>81</v>
      </c>
      <c r="C80" s="115">
        <v>1192</v>
      </c>
      <c r="D80" s="116">
        <v>-0.18856364874063991</v>
      </c>
      <c r="E80" s="115">
        <v>0</v>
      </c>
      <c r="F80" s="116">
        <f t="shared" si="9"/>
        <v>-1</v>
      </c>
      <c r="G80" s="115">
        <v>3386</v>
      </c>
      <c r="H80" s="116" t="str">
        <f t="shared" si="9"/>
        <v>-</v>
      </c>
      <c r="I80" s="115">
        <v>964</v>
      </c>
      <c r="J80" s="116">
        <f t="shared" si="9"/>
        <v>-0.7152982870643827</v>
      </c>
      <c r="K80" s="115">
        <v>2060</v>
      </c>
      <c r="L80" s="116">
        <f t="shared" si="9"/>
        <v>1.1369294605809128</v>
      </c>
      <c r="M80" s="115">
        <v>2056</v>
      </c>
      <c r="N80" s="116">
        <f t="shared" si="8"/>
        <v>-1.9417475728155109E-3</v>
      </c>
      <c r="O80" s="116">
        <f t="shared" si="10"/>
        <v>0.72483221476510074</v>
      </c>
    </row>
    <row r="81" spans="1:16" x14ac:dyDescent="0.25">
      <c r="A81" s="1">
        <v>7</v>
      </c>
      <c r="B81" s="114" t="s">
        <v>83</v>
      </c>
      <c r="C81" s="115">
        <v>1900</v>
      </c>
      <c r="D81" s="116">
        <v>-0.20932168123179362</v>
      </c>
      <c r="E81" s="115">
        <v>0</v>
      </c>
      <c r="F81" s="116">
        <f t="shared" si="9"/>
        <v>-1</v>
      </c>
      <c r="G81" s="115">
        <v>1813</v>
      </c>
      <c r="H81" s="116" t="str">
        <f t="shared" si="9"/>
        <v>-</v>
      </c>
      <c r="I81" s="115">
        <v>1304</v>
      </c>
      <c r="J81" s="116">
        <f t="shared" si="9"/>
        <v>-0.28075013789299508</v>
      </c>
      <c r="K81" s="115">
        <v>2963</v>
      </c>
      <c r="L81" s="116">
        <f t="shared" si="9"/>
        <v>1.272239263803681</v>
      </c>
      <c r="M81" s="115">
        <v>1930</v>
      </c>
      <c r="N81" s="116">
        <f t="shared" si="8"/>
        <v>-0.34863314208572393</v>
      </c>
      <c r="O81" s="116">
        <f t="shared" si="10"/>
        <v>1.5789473684210575E-2</v>
      </c>
    </row>
    <row r="82" spans="1:16" x14ac:dyDescent="0.25">
      <c r="A82" s="1">
        <v>8</v>
      </c>
      <c r="B82" s="114" t="s">
        <v>85</v>
      </c>
      <c r="C82" s="115">
        <v>1727</v>
      </c>
      <c r="D82" s="116">
        <v>-0.48386132695756123</v>
      </c>
      <c r="E82" s="115">
        <v>309</v>
      </c>
      <c r="F82" s="116">
        <f t="shared" si="9"/>
        <v>-0.82107701215981477</v>
      </c>
      <c r="G82" s="115">
        <v>2374</v>
      </c>
      <c r="H82" s="116">
        <f t="shared" si="9"/>
        <v>6.6828478964401299</v>
      </c>
      <c r="I82" s="115">
        <v>2841</v>
      </c>
      <c r="J82" s="116">
        <f t="shared" si="9"/>
        <v>0.19671440606571178</v>
      </c>
      <c r="K82" s="115">
        <v>2313</v>
      </c>
      <c r="L82" s="116">
        <f t="shared" si="9"/>
        <v>-0.18585005279831046</v>
      </c>
      <c r="M82" s="115">
        <v>2655</v>
      </c>
      <c r="N82" s="116">
        <f t="shared" si="8"/>
        <v>0.14785992217898825</v>
      </c>
      <c r="O82" s="116">
        <f t="shared" si="10"/>
        <v>0.5373480023161552</v>
      </c>
    </row>
    <row r="83" spans="1:16" x14ac:dyDescent="0.25">
      <c r="A83" s="1">
        <v>9</v>
      </c>
      <c r="B83" s="114" t="s">
        <v>87</v>
      </c>
      <c r="C83" s="115">
        <v>1171</v>
      </c>
      <c r="D83" s="116">
        <v>-0.36941303177167473</v>
      </c>
      <c r="E83" s="115">
        <v>298</v>
      </c>
      <c r="F83" s="116">
        <f t="shared" si="9"/>
        <v>-0.74551665243381726</v>
      </c>
      <c r="G83" s="115">
        <v>3200</v>
      </c>
      <c r="H83" s="116">
        <f t="shared" si="9"/>
        <v>9.7382550335570475</v>
      </c>
      <c r="I83" s="115">
        <v>1911</v>
      </c>
      <c r="J83" s="116">
        <f t="shared" si="9"/>
        <v>-0.40281250000000002</v>
      </c>
      <c r="K83" s="115">
        <v>1510</v>
      </c>
      <c r="L83" s="116">
        <f t="shared" si="9"/>
        <v>-0.20983778126635266</v>
      </c>
      <c r="M83" s="115">
        <v>1981</v>
      </c>
      <c r="N83" s="116">
        <f t="shared" si="8"/>
        <v>0.31192052980132456</v>
      </c>
      <c r="O83" s="116">
        <f t="shared" si="10"/>
        <v>0.69171648163962418</v>
      </c>
    </row>
    <row r="84" spans="1:16" x14ac:dyDescent="0.25">
      <c r="A84" s="1">
        <v>10</v>
      </c>
      <c r="B84" s="114" t="s">
        <v>89</v>
      </c>
      <c r="C84" s="115">
        <v>1235</v>
      </c>
      <c r="D84" s="116">
        <v>-0.2168674698795181</v>
      </c>
      <c r="E84" s="115">
        <v>541</v>
      </c>
      <c r="F84" s="116">
        <f t="shared" si="9"/>
        <v>-0.56194331983805668</v>
      </c>
      <c r="G84" s="115">
        <v>278</v>
      </c>
      <c r="H84" s="116">
        <f t="shared" si="9"/>
        <v>-0.48613678373382629</v>
      </c>
      <c r="I84" s="115">
        <v>1349</v>
      </c>
      <c r="J84" s="116">
        <f t="shared" si="9"/>
        <v>3.8525179856115104</v>
      </c>
      <c r="K84" s="115">
        <v>1500</v>
      </c>
      <c r="L84" s="116">
        <f t="shared" si="9"/>
        <v>0.11193476649369893</v>
      </c>
      <c r="M84" s="115">
        <v>1345</v>
      </c>
      <c r="N84" s="116">
        <f>IFERROR(M84/K84-1,"-")</f>
        <v>-0.10333333333333339</v>
      </c>
      <c r="O84" s="116">
        <f t="shared" si="10"/>
        <v>8.9068825910931126E-2</v>
      </c>
    </row>
    <row r="85" spans="1:16" x14ac:dyDescent="0.25">
      <c r="A85" s="1">
        <v>11</v>
      </c>
      <c r="B85" s="114" t="s">
        <v>91</v>
      </c>
      <c r="C85" s="115">
        <v>794</v>
      </c>
      <c r="D85" s="116">
        <v>4.293333333333333</v>
      </c>
      <c r="E85" s="115">
        <v>919</v>
      </c>
      <c r="F85" s="116">
        <f t="shared" si="9"/>
        <v>0.15743073047858935</v>
      </c>
      <c r="G85" s="115">
        <v>582</v>
      </c>
      <c r="H85" s="116">
        <f t="shared" si="9"/>
        <v>-0.36670293797606091</v>
      </c>
      <c r="I85" s="115">
        <v>719</v>
      </c>
      <c r="J85" s="116">
        <f t="shared" si="9"/>
        <v>0.23539518900343648</v>
      </c>
      <c r="K85" s="115">
        <v>584</v>
      </c>
      <c r="L85" s="116">
        <f t="shared" si="9"/>
        <v>-0.18776077885952713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623</v>
      </c>
      <c r="D86" s="116">
        <v>7.413793103448274E-2</v>
      </c>
      <c r="E86" s="115">
        <v>1314</v>
      </c>
      <c r="F86" s="116">
        <f t="shared" si="9"/>
        <v>1.1091492776886036</v>
      </c>
      <c r="G86" s="115">
        <v>1313</v>
      </c>
      <c r="H86" s="116">
        <f t="shared" si="9"/>
        <v>-7.6103500761037779E-4</v>
      </c>
      <c r="I86" s="115">
        <v>699</v>
      </c>
      <c r="J86" s="116">
        <f t="shared" si="9"/>
        <v>-0.46763137852246761</v>
      </c>
      <c r="K86" s="115">
        <v>668</v>
      </c>
      <c r="L86" s="116">
        <f t="shared" si="9"/>
        <v>-4.4349070100143106E-2</v>
      </c>
      <c r="M86" s="115"/>
      <c r="N86" s="116"/>
      <c r="O86" s="116"/>
    </row>
    <row r="87" spans="1:16" ht="15.75" x14ac:dyDescent="0.25">
      <c r="B87" s="117" t="s">
        <v>30</v>
      </c>
      <c r="C87" s="118">
        <v>11886</v>
      </c>
      <c r="D87" s="119">
        <v>-0.12852848449299803</v>
      </c>
      <c r="E87" s="118">
        <v>4963</v>
      </c>
      <c r="F87" s="119">
        <f t="shared" si="9"/>
        <v>-0.58244994110718484</v>
      </c>
      <c r="G87" s="118">
        <v>24120</v>
      </c>
      <c r="H87" s="119">
        <f t="shared" si="9"/>
        <v>3.8599637316139432</v>
      </c>
      <c r="I87" s="118">
        <v>16359</v>
      </c>
      <c r="J87" s="119">
        <f t="shared" si="9"/>
        <v>-0.32176616915422884</v>
      </c>
      <c r="K87" s="118">
        <v>19520</v>
      </c>
      <c r="L87" s="119">
        <f t="shared" si="9"/>
        <v>0.19322696986368371</v>
      </c>
      <c r="M87" s="118">
        <v>14687</v>
      </c>
      <c r="N87" s="119">
        <v>-0.19602583753010727</v>
      </c>
      <c r="O87" s="119">
        <v>0.40290381125226871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242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10583</v>
      </c>
      <c r="D97" s="116">
        <v>2.8355387523637532E-4</v>
      </c>
      <c r="E97" s="115">
        <v>11502</v>
      </c>
      <c r="F97" s="116">
        <f t="shared" ref="F97:L109" si="11">IFERROR(E97/C97-1,"-")</f>
        <v>8.6837380704904099E-2</v>
      </c>
      <c r="G97" s="115">
        <v>1547</v>
      </c>
      <c r="H97" s="116">
        <f t="shared" si="11"/>
        <v>-0.86550165188662842</v>
      </c>
      <c r="I97" s="115">
        <v>9659</v>
      </c>
      <c r="J97" s="116">
        <f t="shared" si="11"/>
        <v>5.2436974789915967</v>
      </c>
      <c r="K97" s="115">
        <v>13056</v>
      </c>
      <c r="L97" s="116">
        <f t="shared" si="11"/>
        <v>0.35169272181385236</v>
      </c>
      <c r="M97" s="115">
        <v>14947</v>
      </c>
      <c r="N97" s="116">
        <f t="shared" ref="N97:N103" si="12">IFERROR(M97/K97-1,"-")</f>
        <v>0.14483762254901955</v>
      </c>
      <c r="O97" s="116">
        <f>M97/C97-1</f>
        <v>0.41235944439194938</v>
      </c>
    </row>
    <row r="98" spans="2:15" x14ac:dyDescent="0.25">
      <c r="B98" s="114" t="s">
        <v>73</v>
      </c>
      <c r="C98" s="115">
        <v>10803</v>
      </c>
      <c r="D98" s="116">
        <v>2.3495973472287934E-2</v>
      </c>
      <c r="E98" s="115">
        <v>12365</v>
      </c>
      <c r="F98" s="116">
        <f t="shared" si="11"/>
        <v>0.14458946588910493</v>
      </c>
      <c r="G98" s="115">
        <v>933</v>
      </c>
      <c r="H98" s="116">
        <f t="shared" si="11"/>
        <v>-0.92454508693894055</v>
      </c>
      <c r="I98" s="115">
        <v>12449</v>
      </c>
      <c r="J98" s="116">
        <f t="shared" si="11"/>
        <v>12.342979635584138</v>
      </c>
      <c r="K98" s="115">
        <v>18051</v>
      </c>
      <c r="L98" s="116">
        <f t="shared" si="11"/>
        <v>0.44999598361314153</v>
      </c>
      <c r="M98" s="115">
        <v>15947</v>
      </c>
      <c r="N98" s="116">
        <f t="shared" si="12"/>
        <v>-0.116558639410559</v>
      </c>
      <c r="O98" s="116">
        <f>IFERROR(M98/C98-1,"-")</f>
        <v>0.4761640285105988</v>
      </c>
    </row>
    <row r="99" spans="2:15" x14ac:dyDescent="0.25">
      <c r="B99" s="114" t="s">
        <v>75</v>
      </c>
      <c r="C99" s="115">
        <v>10704</v>
      </c>
      <c r="D99" s="116">
        <v>-9.9889012208657091E-3</v>
      </c>
      <c r="E99" s="115">
        <v>4934</v>
      </c>
      <c r="F99" s="116">
        <f t="shared" si="11"/>
        <v>-0.53905082212257094</v>
      </c>
      <c r="G99" s="115">
        <v>1187</v>
      </c>
      <c r="H99" s="116">
        <f t="shared" si="11"/>
        <v>-0.75942440210782325</v>
      </c>
      <c r="I99" s="115">
        <v>17100</v>
      </c>
      <c r="J99" s="116">
        <f t="shared" si="11"/>
        <v>13.406065711878686</v>
      </c>
      <c r="K99" s="115">
        <v>17851</v>
      </c>
      <c r="L99" s="116">
        <f t="shared" si="11"/>
        <v>4.3918128654970801E-2</v>
      </c>
      <c r="M99" s="115">
        <v>17806</v>
      </c>
      <c r="N99" s="116">
        <f t="shared" si="12"/>
        <v>-2.5208671783093495E-3</v>
      </c>
      <c r="O99" s="116">
        <f t="shared" ref="O99:O103" si="13">IFERROR(M99/C99-1,"-")</f>
        <v>0.66349028400597909</v>
      </c>
    </row>
    <row r="100" spans="2:15" x14ac:dyDescent="0.25">
      <c r="B100" s="114" t="s">
        <v>77</v>
      </c>
      <c r="C100" s="115">
        <v>8980</v>
      </c>
      <c r="D100" s="116">
        <v>1.103355100202652E-2</v>
      </c>
      <c r="E100" s="115">
        <v>0</v>
      </c>
      <c r="F100" s="116">
        <f t="shared" si="11"/>
        <v>-1</v>
      </c>
      <c r="G100" s="115">
        <v>1800</v>
      </c>
      <c r="H100" s="116" t="str">
        <f t="shared" si="11"/>
        <v>-</v>
      </c>
      <c r="I100" s="115">
        <v>12237</v>
      </c>
      <c r="J100" s="116">
        <f t="shared" si="11"/>
        <v>5.7983333333333329</v>
      </c>
      <c r="K100" s="115">
        <v>19701</v>
      </c>
      <c r="L100" s="116">
        <f t="shared" si="11"/>
        <v>0.6099534199558716</v>
      </c>
      <c r="M100" s="115">
        <v>16557</v>
      </c>
      <c r="N100" s="116">
        <f t="shared" si="12"/>
        <v>-0.15958580782701381</v>
      </c>
      <c r="O100" s="116">
        <f t="shared" si="13"/>
        <v>0.8437639198218263</v>
      </c>
    </row>
    <row r="101" spans="2:15" x14ac:dyDescent="0.25">
      <c r="B101" s="114" t="s">
        <v>79</v>
      </c>
      <c r="C101" s="115">
        <v>7370</v>
      </c>
      <c r="D101" s="116">
        <v>-5.2333804809052364E-2</v>
      </c>
      <c r="E101" s="115">
        <v>0</v>
      </c>
      <c r="F101" s="116">
        <f t="shared" si="11"/>
        <v>-1</v>
      </c>
      <c r="G101" s="115">
        <v>2381</v>
      </c>
      <c r="H101" s="116" t="str">
        <f t="shared" si="11"/>
        <v>-</v>
      </c>
      <c r="I101" s="115">
        <v>11861</v>
      </c>
      <c r="J101" s="116">
        <f t="shared" si="11"/>
        <v>3.9815203695926078</v>
      </c>
      <c r="K101" s="115">
        <v>16780</v>
      </c>
      <c r="L101" s="116">
        <f t="shared" si="11"/>
        <v>0.41472051260433362</v>
      </c>
      <c r="M101" s="115">
        <v>15781</v>
      </c>
      <c r="N101" s="116">
        <f t="shared" si="12"/>
        <v>-5.9535160905840323E-2</v>
      </c>
      <c r="O101" s="116">
        <f t="shared" si="13"/>
        <v>1.1412483039348711</v>
      </c>
    </row>
    <row r="102" spans="2:15" x14ac:dyDescent="0.25">
      <c r="B102" s="114" t="s">
        <v>81</v>
      </c>
      <c r="C102" s="115">
        <v>8672</v>
      </c>
      <c r="D102" s="116">
        <v>3.5339063992359199E-2</v>
      </c>
      <c r="E102" s="115">
        <v>0</v>
      </c>
      <c r="F102" s="116">
        <f t="shared" si="11"/>
        <v>-1</v>
      </c>
      <c r="G102" s="115">
        <v>5165</v>
      </c>
      <c r="H102" s="116" t="str">
        <f t="shared" si="11"/>
        <v>-</v>
      </c>
      <c r="I102" s="115">
        <v>9593</v>
      </c>
      <c r="J102" s="116">
        <f t="shared" si="11"/>
        <v>0.85730880929332032</v>
      </c>
      <c r="K102" s="115">
        <v>16725</v>
      </c>
      <c r="L102" s="116">
        <f t="shared" si="11"/>
        <v>0.74345877202126553</v>
      </c>
      <c r="M102" s="115">
        <v>14399</v>
      </c>
      <c r="N102" s="116">
        <f t="shared" si="12"/>
        <v>-0.13907324364723472</v>
      </c>
      <c r="O102" s="116">
        <f t="shared" si="13"/>
        <v>0.66040129151291516</v>
      </c>
    </row>
    <row r="103" spans="2:15" x14ac:dyDescent="0.25">
      <c r="B103" s="114" t="s">
        <v>83</v>
      </c>
      <c r="C103" s="115">
        <v>8258</v>
      </c>
      <c r="D103" s="116">
        <v>-0.19355468750000004</v>
      </c>
      <c r="E103" s="115">
        <v>0</v>
      </c>
      <c r="F103" s="116">
        <f t="shared" si="11"/>
        <v>-1</v>
      </c>
      <c r="G103" s="115">
        <v>4779</v>
      </c>
      <c r="H103" s="116" t="str">
        <f t="shared" si="11"/>
        <v>-</v>
      </c>
      <c r="I103" s="115">
        <v>10238</v>
      </c>
      <c r="J103" s="116">
        <f t="shared" si="11"/>
        <v>1.1422891818372043</v>
      </c>
      <c r="K103" s="115">
        <v>14840</v>
      </c>
      <c r="L103" s="116">
        <f t="shared" si="11"/>
        <v>0.44950185583121693</v>
      </c>
      <c r="M103" s="115">
        <v>15232</v>
      </c>
      <c r="N103" s="116">
        <f t="shared" si="12"/>
        <v>2.6415094339622636E-2</v>
      </c>
      <c r="O103" s="116">
        <f t="shared" si="13"/>
        <v>0.84451441026883023</v>
      </c>
    </row>
    <row r="104" spans="2:15" x14ac:dyDescent="0.25">
      <c r="B104" s="114" t="s">
        <v>85</v>
      </c>
      <c r="C104" s="115">
        <v>9593</v>
      </c>
      <c r="D104" s="116">
        <v>0.21986266531027465</v>
      </c>
      <c r="E104" s="115">
        <v>3375</v>
      </c>
      <c r="F104" s="116">
        <f t="shared" si="11"/>
        <v>-0.6481809652871886</v>
      </c>
      <c r="G104" s="115">
        <v>7120</v>
      </c>
      <c r="H104" s="116">
        <f t="shared" si="11"/>
        <v>1.1096296296296297</v>
      </c>
      <c r="I104" s="115">
        <v>13529</v>
      </c>
      <c r="J104" s="116">
        <f t="shared" si="11"/>
        <v>0.90014044943820215</v>
      </c>
      <c r="K104" s="115">
        <v>13592</v>
      </c>
      <c r="L104" s="116">
        <f t="shared" si="11"/>
        <v>4.6566634636706628E-3</v>
      </c>
      <c r="M104" s="115">
        <v>15250</v>
      </c>
      <c r="N104" s="116">
        <f>IFERROR(M104/K104-1,"-")</f>
        <v>0.12198351971748078</v>
      </c>
      <c r="O104" s="116">
        <f>IFERROR(M104/C104-1,"-")</f>
        <v>0.58970082351714792</v>
      </c>
    </row>
    <row r="105" spans="2:15" x14ac:dyDescent="0.25">
      <c r="B105" s="114" t="s">
        <v>87</v>
      </c>
      <c r="C105" s="115">
        <v>8557</v>
      </c>
      <c r="D105" s="116">
        <v>1.2303324263575055E-2</v>
      </c>
      <c r="E105" s="115">
        <v>3172</v>
      </c>
      <c r="F105" s="116">
        <f t="shared" si="11"/>
        <v>-0.62930933738459738</v>
      </c>
      <c r="G105" s="115">
        <v>7085</v>
      </c>
      <c r="H105" s="116">
        <f t="shared" si="11"/>
        <v>1.2336065573770494</v>
      </c>
      <c r="I105" s="115">
        <v>11582</v>
      </c>
      <c r="J105" s="116">
        <f t="shared" si="11"/>
        <v>0.63472124206069158</v>
      </c>
      <c r="K105" s="115">
        <v>13749</v>
      </c>
      <c r="L105" s="116">
        <f t="shared" si="11"/>
        <v>0.18710067345881543</v>
      </c>
      <c r="M105" s="115">
        <v>14944</v>
      </c>
      <c r="N105" s="116">
        <f>IFERROR(M105/K105-1,"-")</f>
        <v>8.6915412029965777E-2</v>
      </c>
      <c r="O105" s="116">
        <f>IFERROR(M105/C105-1,"-")</f>
        <v>0.74640645085894586</v>
      </c>
    </row>
    <row r="106" spans="2:15" x14ac:dyDescent="0.25">
      <c r="B106" s="114" t="s">
        <v>89</v>
      </c>
      <c r="C106" s="115">
        <v>9226</v>
      </c>
      <c r="D106" s="116">
        <v>-0.13216066221427902</v>
      </c>
      <c r="E106" s="115">
        <v>2194</v>
      </c>
      <c r="F106" s="116">
        <f t="shared" si="11"/>
        <v>-0.76219380013006721</v>
      </c>
      <c r="G106" s="115">
        <v>11486</v>
      </c>
      <c r="H106" s="116">
        <f t="shared" si="11"/>
        <v>4.2351868732907931</v>
      </c>
      <c r="I106" s="115">
        <v>15797</v>
      </c>
      <c r="J106" s="116">
        <f t="shared" si="11"/>
        <v>0.37532648441581062</v>
      </c>
      <c r="K106" s="115">
        <v>20188</v>
      </c>
      <c r="L106" s="116">
        <f t="shared" si="11"/>
        <v>0.27796417041210364</v>
      </c>
      <c r="M106" s="115">
        <v>17449</v>
      </c>
      <c r="N106" s="116">
        <f>IFERROR(M106/K106-1,"-")</f>
        <v>-0.13567465821279967</v>
      </c>
      <c r="O106" s="116">
        <f>IFERROR(M106/C106-1,"-")</f>
        <v>0.89128549750704522</v>
      </c>
    </row>
    <row r="107" spans="2:15" x14ac:dyDescent="0.25">
      <c r="B107" s="114" t="s">
        <v>91</v>
      </c>
      <c r="C107" s="115">
        <v>9595</v>
      </c>
      <c r="D107" s="116">
        <v>-0.13698506925706067</v>
      </c>
      <c r="E107" s="115">
        <v>4096</v>
      </c>
      <c r="F107" s="116">
        <f t="shared" si="11"/>
        <v>-0.57311099531005727</v>
      </c>
      <c r="G107" s="115">
        <v>9436</v>
      </c>
      <c r="H107" s="116">
        <f t="shared" si="11"/>
        <v>1.3037109375</v>
      </c>
      <c r="I107" s="115">
        <v>11275</v>
      </c>
      <c r="J107" s="116">
        <f t="shared" si="11"/>
        <v>0.19489190334887674</v>
      </c>
      <c r="K107" s="115">
        <v>15751</v>
      </c>
      <c r="L107" s="116">
        <f t="shared" si="11"/>
        <v>0.39698447893569844</v>
      </c>
      <c r="M107" s="115"/>
      <c r="N107" s="116"/>
      <c r="O107" s="116"/>
    </row>
    <row r="108" spans="2:15" x14ac:dyDescent="0.25">
      <c r="B108" s="114" t="s">
        <v>93</v>
      </c>
      <c r="C108" s="115">
        <v>9551</v>
      </c>
      <c r="D108" s="116">
        <v>-0.16101546029515112</v>
      </c>
      <c r="E108" s="115">
        <v>4101</v>
      </c>
      <c r="F108" s="116">
        <f t="shared" si="11"/>
        <v>-0.5706208773950372</v>
      </c>
      <c r="G108" s="115">
        <v>10142</v>
      </c>
      <c r="H108" s="116">
        <f t="shared" si="11"/>
        <v>1.4730553523530845</v>
      </c>
      <c r="I108" s="115">
        <v>14923</v>
      </c>
      <c r="J108" s="116">
        <f t="shared" si="11"/>
        <v>0.47140603431275885</v>
      </c>
      <c r="K108" s="115">
        <v>16620</v>
      </c>
      <c r="L108" s="116">
        <f t="shared" si="11"/>
        <v>0.11371708101588163</v>
      </c>
      <c r="M108" s="115"/>
      <c r="N108" s="116"/>
      <c r="O108" s="116"/>
    </row>
    <row r="109" spans="2:15" ht="15.75" x14ac:dyDescent="0.25">
      <c r="B109" s="117" t="s">
        <v>30</v>
      </c>
      <c r="C109" s="118">
        <v>111892</v>
      </c>
      <c r="D109" s="119">
        <v>-4.096955567745475E-2</v>
      </c>
      <c r="E109" s="118">
        <v>46883</v>
      </c>
      <c r="F109" s="119">
        <f t="shared" si="11"/>
        <v>-0.58099774782826297</v>
      </c>
      <c r="G109" s="118">
        <v>63061</v>
      </c>
      <c r="H109" s="119">
        <f t="shared" si="11"/>
        <v>0.34507177441716608</v>
      </c>
      <c r="I109" s="118">
        <v>150243</v>
      </c>
      <c r="J109" s="119">
        <f t="shared" si="11"/>
        <v>1.3825026561583229</v>
      </c>
      <c r="K109" s="118">
        <v>196904</v>
      </c>
      <c r="L109" s="119">
        <f t="shared" si="11"/>
        <v>0.31057020959379145</v>
      </c>
      <c r="M109" s="118">
        <v>158312</v>
      </c>
      <c r="N109" s="119">
        <v>-3.7810044185664915E-2</v>
      </c>
      <c r="O109" s="119">
        <v>0.70694153925775782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243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5137</v>
      </c>
      <c r="D119" s="116">
        <v>-7.1511403169695065E-3</v>
      </c>
      <c r="E119" s="115">
        <v>6069</v>
      </c>
      <c r="F119" s="116">
        <f t="shared" ref="F119:L131" si="14">IFERROR(E119/C119-1,"-")</f>
        <v>0.18142884952306804</v>
      </c>
      <c r="G119" s="115">
        <v>600</v>
      </c>
      <c r="H119" s="116">
        <f t="shared" si="14"/>
        <v>-0.90113692535837864</v>
      </c>
      <c r="I119" s="115">
        <v>4461</v>
      </c>
      <c r="J119" s="116">
        <f t="shared" si="14"/>
        <v>6.4349999999999996</v>
      </c>
      <c r="K119" s="115">
        <v>7408</v>
      </c>
      <c r="L119" s="116">
        <f t="shared" si="14"/>
        <v>0.6606142120600762</v>
      </c>
      <c r="M119" s="115">
        <v>8300</v>
      </c>
      <c r="N119" s="116">
        <f t="shared" ref="N119:N125" si="15">IFERROR(M119/K119-1,"-")</f>
        <v>0.12041036717062625</v>
      </c>
      <c r="O119" s="116">
        <f>M119/C119-1</f>
        <v>0.61572902472260083</v>
      </c>
    </row>
    <row r="120" spans="1:16" x14ac:dyDescent="0.25">
      <c r="B120" s="114" t="s">
        <v>73</v>
      </c>
      <c r="C120" s="115">
        <v>6005</v>
      </c>
      <c r="D120" s="116">
        <v>6.3208215297450465E-2</v>
      </c>
      <c r="E120" s="115">
        <v>7131</v>
      </c>
      <c r="F120" s="116">
        <f t="shared" si="14"/>
        <v>0.18751040799333896</v>
      </c>
      <c r="G120" s="115">
        <v>72</v>
      </c>
      <c r="H120" s="116">
        <f t="shared" si="14"/>
        <v>-0.98990323937736646</v>
      </c>
      <c r="I120" s="115">
        <v>6730</v>
      </c>
      <c r="J120" s="116">
        <f t="shared" si="14"/>
        <v>92.472222222222229</v>
      </c>
      <c r="K120" s="115">
        <v>11400</v>
      </c>
      <c r="L120" s="116">
        <f t="shared" si="14"/>
        <v>0.69390787518573549</v>
      </c>
      <c r="M120" s="115">
        <v>8996</v>
      </c>
      <c r="N120" s="116">
        <f t="shared" si="15"/>
        <v>-0.21087719298245611</v>
      </c>
      <c r="O120" s="116">
        <f>IFERROR(M120/C120-1,"-")</f>
        <v>0.49808492922564529</v>
      </c>
    </row>
    <row r="121" spans="1:16" x14ac:dyDescent="0.25">
      <c r="B121" s="114" t="s">
        <v>75</v>
      </c>
      <c r="C121" s="115">
        <v>5504</v>
      </c>
      <c r="D121" s="116">
        <v>-5.0051777701070055E-2</v>
      </c>
      <c r="E121" s="115">
        <v>2539</v>
      </c>
      <c r="F121" s="116">
        <f t="shared" si="14"/>
        <v>-0.53869912790697683</v>
      </c>
      <c r="G121" s="115">
        <v>171</v>
      </c>
      <c r="H121" s="116">
        <f t="shared" si="14"/>
        <v>-0.9326506498621504</v>
      </c>
      <c r="I121" s="115">
        <v>8538</v>
      </c>
      <c r="J121" s="116">
        <f t="shared" si="14"/>
        <v>48.929824561403507</v>
      </c>
      <c r="K121" s="115">
        <v>11193</v>
      </c>
      <c r="L121" s="116">
        <f t="shared" si="14"/>
        <v>0.31096275474349966</v>
      </c>
      <c r="M121" s="115">
        <v>10352</v>
      </c>
      <c r="N121" s="116">
        <f t="shared" si="15"/>
        <v>-7.51362458679532E-2</v>
      </c>
      <c r="O121" s="116">
        <f t="shared" ref="O121:O125" si="16">IFERROR(M121/C121-1,"-")</f>
        <v>0.8808139534883721</v>
      </c>
    </row>
    <row r="122" spans="1:16" x14ac:dyDescent="0.25">
      <c r="B122" s="114" t="s">
        <v>77</v>
      </c>
      <c r="C122" s="115">
        <v>5038</v>
      </c>
      <c r="D122" s="116">
        <v>-5.7965594614809324E-2</v>
      </c>
      <c r="E122" s="115">
        <v>0</v>
      </c>
      <c r="F122" s="116">
        <f t="shared" si="14"/>
        <v>-1</v>
      </c>
      <c r="G122" s="115">
        <v>79</v>
      </c>
      <c r="H122" s="116" t="str">
        <f t="shared" si="14"/>
        <v>-</v>
      </c>
      <c r="I122" s="115">
        <v>7844</v>
      </c>
      <c r="J122" s="116">
        <f t="shared" si="14"/>
        <v>98.291139240506325</v>
      </c>
      <c r="K122" s="115">
        <v>12880</v>
      </c>
      <c r="L122" s="116">
        <f t="shared" si="14"/>
        <v>0.64201937786843444</v>
      </c>
      <c r="M122" s="115">
        <v>10335</v>
      </c>
      <c r="N122" s="116">
        <f t="shared" si="15"/>
        <v>-0.1975931677018633</v>
      </c>
      <c r="O122" s="116">
        <f t="shared" si="16"/>
        <v>1.0514092894005556</v>
      </c>
    </row>
    <row r="123" spans="1:16" x14ac:dyDescent="0.25">
      <c r="B123" s="114" t="s">
        <v>79</v>
      </c>
      <c r="C123" s="115">
        <v>4153</v>
      </c>
      <c r="D123" s="116">
        <v>-0.1066896106689611</v>
      </c>
      <c r="E123" s="115">
        <v>0</v>
      </c>
      <c r="F123" s="116">
        <f t="shared" si="14"/>
        <v>-1</v>
      </c>
      <c r="G123" s="115">
        <v>149</v>
      </c>
      <c r="H123" s="116" t="str">
        <f t="shared" si="14"/>
        <v>-</v>
      </c>
      <c r="I123" s="115">
        <v>7614</v>
      </c>
      <c r="J123" s="116">
        <f t="shared" si="14"/>
        <v>50.100671140939596</v>
      </c>
      <c r="K123" s="115">
        <v>11897</v>
      </c>
      <c r="L123" s="116">
        <f t="shared" si="14"/>
        <v>0.56251641712634615</v>
      </c>
      <c r="M123" s="115">
        <v>10229</v>
      </c>
      <c r="N123" s="116">
        <f t="shared" si="15"/>
        <v>-0.14020341262503155</v>
      </c>
      <c r="O123" s="116">
        <f t="shared" si="16"/>
        <v>1.4630387671562728</v>
      </c>
    </row>
    <row r="124" spans="1:16" x14ac:dyDescent="0.25">
      <c r="B124" s="114" t="s">
        <v>81</v>
      </c>
      <c r="C124" s="115">
        <v>5359</v>
      </c>
      <c r="D124" s="116">
        <v>8.5477010330160086E-2</v>
      </c>
      <c r="E124" s="115">
        <v>0</v>
      </c>
      <c r="F124" s="116">
        <f t="shared" si="14"/>
        <v>-1</v>
      </c>
      <c r="G124" s="115">
        <v>407</v>
      </c>
      <c r="H124" s="116" t="str">
        <f t="shared" si="14"/>
        <v>-</v>
      </c>
      <c r="I124" s="115">
        <v>6784</v>
      </c>
      <c r="J124" s="116">
        <f t="shared" si="14"/>
        <v>15.668304668304668</v>
      </c>
      <c r="K124" s="115">
        <v>11071</v>
      </c>
      <c r="L124" s="116">
        <f t="shared" si="14"/>
        <v>0.63192806603773577</v>
      </c>
      <c r="M124" s="115">
        <v>9672</v>
      </c>
      <c r="N124" s="116">
        <f t="shared" si="15"/>
        <v>-0.12636618191671933</v>
      </c>
      <c r="O124" s="116">
        <f t="shared" si="16"/>
        <v>0.80481433103190891</v>
      </c>
    </row>
    <row r="125" spans="1:16" x14ac:dyDescent="0.25">
      <c r="B125" s="114" t="s">
        <v>83</v>
      </c>
      <c r="C125" s="115">
        <v>5076</v>
      </c>
      <c r="D125" s="116">
        <v>-0.10143388210302706</v>
      </c>
      <c r="E125" s="115">
        <v>0</v>
      </c>
      <c r="F125" s="116">
        <f t="shared" si="14"/>
        <v>-1</v>
      </c>
      <c r="G125" s="115">
        <v>1257</v>
      </c>
      <c r="H125" s="116" t="str">
        <f t="shared" si="14"/>
        <v>-</v>
      </c>
      <c r="I125" s="115">
        <v>6493</v>
      </c>
      <c r="J125" s="116">
        <f t="shared" si="14"/>
        <v>4.1654733492442322</v>
      </c>
      <c r="K125" s="115">
        <v>9714</v>
      </c>
      <c r="L125" s="116">
        <f t="shared" si="14"/>
        <v>0.49607269367010631</v>
      </c>
      <c r="M125" s="115">
        <v>9908</v>
      </c>
      <c r="N125" s="116">
        <f t="shared" si="15"/>
        <v>1.9971175622812476E-2</v>
      </c>
      <c r="O125" s="116">
        <f t="shared" si="16"/>
        <v>0.95193065405831367</v>
      </c>
    </row>
    <row r="126" spans="1:16" x14ac:dyDescent="0.25">
      <c r="B126" s="114" t="s">
        <v>85</v>
      </c>
      <c r="C126" s="115">
        <v>5299</v>
      </c>
      <c r="D126" s="116">
        <v>0.29909291493013002</v>
      </c>
      <c r="E126" s="115">
        <v>1065</v>
      </c>
      <c r="F126" s="116">
        <f t="shared" si="14"/>
        <v>-0.79901868277033405</v>
      </c>
      <c r="G126" s="115">
        <v>3443</v>
      </c>
      <c r="H126" s="116">
        <f t="shared" si="14"/>
        <v>2.2328638497652582</v>
      </c>
      <c r="I126" s="115">
        <v>9215</v>
      </c>
      <c r="J126" s="116">
        <f t="shared" si="14"/>
        <v>1.6764449607900089</v>
      </c>
      <c r="K126" s="115">
        <v>9184</v>
      </c>
      <c r="L126" s="116">
        <f t="shared" si="14"/>
        <v>-3.3640803038523792E-3</v>
      </c>
      <c r="M126" s="115">
        <v>9915</v>
      </c>
      <c r="N126" s="116">
        <f>IFERROR(M126/K126-1,"-")</f>
        <v>7.9594947735191601E-2</v>
      </c>
      <c r="O126" s="116">
        <f>IFERROR(M126/C126-1,"-")</f>
        <v>0.87110775618041147</v>
      </c>
    </row>
    <row r="127" spans="1:16" x14ac:dyDescent="0.25">
      <c r="B127" s="114" t="s">
        <v>87</v>
      </c>
      <c r="C127" s="115">
        <v>4728</v>
      </c>
      <c r="D127" s="116">
        <v>-6.5243179122182693E-2</v>
      </c>
      <c r="E127" s="115">
        <v>827</v>
      </c>
      <c r="F127" s="116">
        <f t="shared" si="14"/>
        <v>-0.82508460236886627</v>
      </c>
      <c r="G127" s="115">
        <v>3529</v>
      </c>
      <c r="H127" s="116">
        <f t="shared" si="14"/>
        <v>3.2672309552599756</v>
      </c>
      <c r="I127" s="115">
        <v>7683</v>
      </c>
      <c r="J127" s="116">
        <f t="shared" si="14"/>
        <v>1.1771039954661378</v>
      </c>
      <c r="K127" s="115">
        <v>9672</v>
      </c>
      <c r="L127" s="116">
        <f t="shared" si="14"/>
        <v>0.25888324873096447</v>
      </c>
      <c r="M127" s="115">
        <v>9883</v>
      </c>
      <c r="N127" s="116">
        <f>IFERROR(M127/K127-1,"-")</f>
        <v>2.1815550041356602E-2</v>
      </c>
      <c r="O127" s="116">
        <f>IFERROR(M127/C127-1,"-")</f>
        <v>1.0903130287648053</v>
      </c>
    </row>
    <row r="128" spans="1:16" x14ac:dyDescent="0.25">
      <c r="A128" s="120"/>
      <c r="B128" s="114" t="s">
        <v>89</v>
      </c>
      <c r="C128" s="115">
        <v>5150</v>
      </c>
      <c r="D128" s="116">
        <v>-0.10012231347195522</v>
      </c>
      <c r="E128" s="115">
        <v>1391</v>
      </c>
      <c r="F128" s="116">
        <f t="shared" si="14"/>
        <v>-0.7299029126213592</v>
      </c>
      <c r="G128" s="115">
        <v>7205</v>
      </c>
      <c r="H128" s="116">
        <f t="shared" si="14"/>
        <v>4.1797268152408336</v>
      </c>
      <c r="I128" s="115">
        <v>10291</v>
      </c>
      <c r="J128" s="116">
        <f t="shared" si="14"/>
        <v>0.42831367106176277</v>
      </c>
      <c r="K128" s="115">
        <v>14584</v>
      </c>
      <c r="L128" s="116">
        <f t="shared" si="14"/>
        <v>0.41716062578952484</v>
      </c>
      <c r="M128" s="115">
        <v>10648</v>
      </c>
      <c r="N128" s="116">
        <f>IFERROR(M128/K128-1,"-")</f>
        <v>-0.26988480526604497</v>
      </c>
      <c r="O128" s="116">
        <f>IFERROR(M128/C128-1,"-")</f>
        <v>1.0675728155339805</v>
      </c>
    </row>
    <row r="129" spans="2:16" x14ac:dyDescent="0.25">
      <c r="B129" s="114" t="s">
        <v>91</v>
      </c>
      <c r="C129" s="115">
        <v>4990</v>
      </c>
      <c r="D129" s="116">
        <v>-0.14334763948497853</v>
      </c>
      <c r="E129" s="115">
        <v>3284</v>
      </c>
      <c r="F129" s="116">
        <f t="shared" si="14"/>
        <v>-0.3418837675350701</v>
      </c>
      <c r="G129" s="115">
        <v>5313</v>
      </c>
      <c r="H129" s="116">
        <f t="shared" si="14"/>
        <v>0.61784409257003658</v>
      </c>
      <c r="I129" s="115">
        <v>6030</v>
      </c>
      <c r="J129" s="116">
        <f t="shared" si="14"/>
        <v>0.13495200451722189</v>
      </c>
      <c r="K129" s="115">
        <v>9172</v>
      </c>
      <c r="L129" s="116">
        <f t="shared" si="14"/>
        <v>0.52106135986732993</v>
      </c>
      <c r="M129" s="115"/>
      <c r="N129" s="116"/>
      <c r="O129" s="116"/>
    </row>
    <row r="130" spans="2:16" x14ac:dyDescent="0.25">
      <c r="B130" s="114" t="s">
        <v>93</v>
      </c>
      <c r="C130" s="115">
        <v>4975</v>
      </c>
      <c r="D130" s="116">
        <v>-9.0826023391812893E-2</v>
      </c>
      <c r="E130" s="115">
        <v>3228</v>
      </c>
      <c r="F130" s="116">
        <f t="shared" si="14"/>
        <v>-0.35115577889447236</v>
      </c>
      <c r="G130" s="115">
        <v>4587</v>
      </c>
      <c r="H130" s="116">
        <f t="shared" si="14"/>
        <v>0.42100371747211907</v>
      </c>
      <c r="I130" s="115">
        <v>9121</v>
      </c>
      <c r="J130" s="116">
        <f t="shared" si="14"/>
        <v>0.98844560715064311</v>
      </c>
      <c r="K130" s="115">
        <v>9933</v>
      </c>
      <c r="L130" s="116">
        <f t="shared" si="14"/>
        <v>8.9025326170375951E-2</v>
      </c>
      <c r="M130" s="115"/>
      <c r="N130" s="116"/>
      <c r="O130" s="116"/>
    </row>
    <row r="131" spans="2:16" ht="15.75" x14ac:dyDescent="0.25">
      <c r="B131" s="117" t="s">
        <v>30</v>
      </c>
      <c r="C131" s="118">
        <v>61414</v>
      </c>
      <c r="D131" s="119">
        <v>-3.0652187638108508E-2</v>
      </c>
      <c r="E131" s="118">
        <v>26382</v>
      </c>
      <c r="F131" s="119">
        <f t="shared" si="14"/>
        <v>-0.57042368189663595</v>
      </c>
      <c r="G131" s="118">
        <v>26812</v>
      </c>
      <c r="H131" s="119">
        <f t="shared" si="14"/>
        <v>1.6298991736790169E-2</v>
      </c>
      <c r="I131" s="118">
        <v>90804</v>
      </c>
      <c r="J131" s="119">
        <f t="shared" si="14"/>
        <v>2.3866925257347456</v>
      </c>
      <c r="K131" s="118">
        <v>128108</v>
      </c>
      <c r="L131" s="119">
        <f t="shared" si="14"/>
        <v>0.41081890665609455</v>
      </c>
      <c r="M131" s="118">
        <v>98238</v>
      </c>
      <c r="N131" s="119">
        <v>-9.8758749759180975E-2</v>
      </c>
      <c r="O131" s="119">
        <v>0.90942486734436034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244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1166</v>
      </c>
      <c r="D141" s="116">
        <v>-0.15076474872541878</v>
      </c>
      <c r="E141" s="115">
        <v>837</v>
      </c>
      <c r="F141" s="116">
        <f t="shared" ref="F141:L153" si="17">IFERROR(E141/C141-1,"-")</f>
        <v>-0.28216123499142365</v>
      </c>
      <c r="G141" s="115">
        <v>468</v>
      </c>
      <c r="H141" s="116">
        <f t="shared" si="17"/>
        <v>-0.44086021505376349</v>
      </c>
      <c r="I141" s="115">
        <v>681</v>
      </c>
      <c r="J141" s="116">
        <f t="shared" si="17"/>
        <v>0.45512820512820507</v>
      </c>
      <c r="K141" s="115">
        <v>799</v>
      </c>
      <c r="L141" s="116">
        <f t="shared" si="17"/>
        <v>0.17327459618208518</v>
      </c>
      <c r="M141" s="115">
        <v>977</v>
      </c>
      <c r="N141" s="116">
        <f t="shared" ref="N141:N147" si="18">IFERROR(M141/K141-1,"-")</f>
        <v>0.22277847309136423</v>
      </c>
      <c r="O141" s="116">
        <f>M141/C141-1</f>
        <v>-0.16209262435677529</v>
      </c>
    </row>
    <row r="142" spans="2:16" x14ac:dyDescent="0.25">
      <c r="B142" s="114" t="s">
        <v>73</v>
      </c>
      <c r="C142" s="115">
        <v>1038</v>
      </c>
      <c r="D142" s="116">
        <v>-0.10362694300518138</v>
      </c>
      <c r="E142" s="115">
        <v>508</v>
      </c>
      <c r="F142" s="116">
        <f t="shared" si="17"/>
        <v>-0.51059730250481694</v>
      </c>
      <c r="G142" s="115">
        <v>123</v>
      </c>
      <c r="H142" s="116">
        <f t="shared" si="17"/>
        <v>-0.75787401574803148</v>
      </c>
      <c r="I142" s="115">
        <v>493</v>
      </c>
      <c r="J142" s="116">
        <f t="shared" si="17"/>
        <v>3.0081300813008127</v>
      </c>
      <c r="K142" s="115">
        <v>970</v>
      </c>
      <c r="L142" s="116">
        <f t="shared" si="17"/>
        <v>0.96754563894523327</v>
      </c>
      <c r="M142" s="115">
        <v>722</v>
      </c>
      <c r="N142" s="116">
        <f t="shared" si="18"/>
        <v>-0.25567010309278349</v>
      </c>
      <c r="O142" s="116">
        <f>IFERROR(M142/C142-1,"-")</f>
        <v>-0.30443159922928709</v>
      </c>
    </row>
    <row r="143" spans="2:16" x14ac:dyDescent="0.25">
      <c r="B143" s="114" t="s">
        <v>75</v>
      </c>
      <c r="C143" s="115">
        <v>1083</v>
      </c>
      <c r="D143" s="116">
        <v>-0.32057716436637396</v>
      </c>
      <c r="E143" s="115">
        <v>482</v>
      </c>
      <c r="F143" s="116">
        <f t="shared" si="17"/>
        <v>-0.55493998153277935</v>
      </c>
      <c r="G143" s="115">
        <v>337</v>
      </c>
      <c r="H143" s="116">
        <f t="shared" si="17"/>
        <v>-0.30082987551867224</v>
      </c>
      <c r="I143" s="115">
        <v>1542</v>
      </c>
      <c r="J143" s="116">
        <f t="shared" si="17"/>
        <v>3.5756676557863498</v>
      </c>
      <c r="K143" s="115">
        <v>991</v>
      </c>
      <c r="L143" s="116">
        <f t="shared" si="17"/>
        <v>-0.35732814526588841</v>
      </c>
      <c r="M143" s="115">
        <v>1079</v>
      </c>
      <c r="N143" s="116">
        <f t="shared" si="18"/>
        <v>8.8799192734611454E-2</v>
      </c>
      <c r="O143" s="116">
        <f t="shared" ref="O143:O147" si="19">IFERROR(M143/C143-1,"-")</f>
        <v>-3.6934441366573978E-3</v>
      </c>
    </row>
    <row r="144" spans="2:16" x14ac:dyDescent="0.25">
      <c r="B144" s="114" t="s">
        <v>77</v>
      </c>
      <c r="C144" s="115">
        <v>905</v>
      </c>
      <c r="D144" s="116">
        <v>0.27285513361462721</v>
      </c>
      <c r="E144" s="115">
        <v>0</v>
      </c>
      <c r="F144" s="116">
        <f t="shared" si="17"/>
        <v>-1</v>
      </c>
      <c r="G144" s="115">
        <v>336</v>
      </c>
      <c r="H144" s="116" t="str">
        <f t="shared" si="17"/>
        <v>-</v>
      </c>
      <c r="I144" s="115">
        <v>450</v>
      </c>
      <c r="J144" s="116">
        <f t="shared" si="17"/>
        <v>0.33928571428571419</v>
      </c>
      <c r="K144" s="115">
        <v>1079</v>
      </c>
      <c r="L144" s="116">
        <f t="shared" si="17"/>
        <v>1.3977777777777778</v>
      </c>
      <c r="M144" s="115">
        <v>593</v>
      </c>
      <c r="N144" s="116">
        <f t="shared" si="18"/>
        <v>-0.45041705282669142</v>
      </c>
      <c r="O144" s="116">
        <f t="shared" si="19"/>
        <v>-0.34475138121546967</v>
      </c>
    </row>
    <row r="145" spans="1:16" x14ac:dyDescent="0.25">
      <c r="B145" s="114" t="s">
        <v>79</v>
      </c>
      <c r="C145" s="115">
        <v>553</v>
      </c>
      <c r="D145" s="116">
        <v>3.5580524344569264E-2</v>
      </c>
      <c r="E145" s="115">
        <v>0</v>
      </c>
      <c r="F145" s="116">
        <f t="shared" si="17"/>
        <v>-1</v>
      </c>
      <c r="G145" s="115">
        <v>398</v>
      </c>
      <c r="H145" s="116" t="str">
        <f t="shared" si="17"/>
        <v>-</v>
      </c>
      <c r="I145" s="115">
        <v>288</v>
      </c>
      <c r="J145" s="116">
        <f t="shared" si="17"/>
        <v>-0.27638190954773867</v>
      </c>
      <c r="K145" s="115">
        <v>523</v>
      </c>
      <c r="L145" s="116">
        <f t="shared" si="17"/>
        <v>0.81597222222222232</v>
      </c>
      <c r="M145" s="115">
        <v>557</v>
      </c>
      <c r="N145" s="116">
        <f t="shared" si="18"/>
        <v>6.5009560229445595E-2</v>
      </c>
      <c r="O145" s="116">
        <f t="shared" si="19"/>
        <v>7.2332730560578096E-3</v>
      </c>
    </row>
    <row r="146" spans="1:16" x14ac:dyDescent="0.25">
      <c r="B146" s="114" t="s">
        <v>81</v>
      </c>
      <c r="C146" s="115">
        <v>397</v>
      </c>
      <c r="D146" s="116">
        <v>-0.46639784946236562</v>
      </c>
      <c r="E146" s="115">
        <v>0</v>
      </c>
      <c r="F146" s="116">
        <f t="shared" si="17"/>
        <v>-1</v>
      </c>
      <c r="G146" s="115">
        <v>2089</v>
      </c>
      <c r="H146" s="116" t="str">
        <f t="shared" si="17"/>
        <v>-</v>
      </c>
      <c r="I146" s="115">
        <v>179</v>
      </c>
      <c r="J146" s="116">
        <f t="shared" si="17"/>
        <v>-0.91431306845380567</v>
      </c>
      <c r="K146" s="115">
        <v>633</v>
      </c>
      <c r="L146" s="116">
        <f t="shared" si="17"/>
        <v>2.5363128491620111</v>
      </c>
      <c r="M146" s="115">
        <v>501</v>
      </c>
      <c r="N146" s="116">
        <f t="shared" si="18"/>
        <v>-0.20853080568720384</v>
      </c>
      <c r="O146" s="116">
        <f t="shared" si="19"/>
        <v>0.26196473551637278</v>
      </c>
    </row>
    <row r="147" spans="1:16" x14ac:dyDescent="0.25">
      <c r="B147" s="114" t="s">
        <v>83</v>
      </c>
      <c r="C147" s="115">
        <v>468</v>
      </c>
      <c r="D147" s="116">
        <v>-0.62197092084006456</v>
      </c>
      <c r="E147" s="115">
        <v>0</v>
      </c>
      <c r="F147" s="116">
        <f t="shared" si="17"/>
        <v>-1</v>
      </c>
      <c r="G147" s="115">
        <v>425</v>
      </c>
      <c r="H147" s="116" t="str">
        <f t="shared" si="17"/>
        <v>-</v>
      </c>
      <c r="I147" s="115">
        <v>235</v>
      </c>
      <c r="J147" s="116">
        <f t="shared" si="17"/>
        <v>-0.44705882352941173</v>
      </c>
      <c r="K147" s="115">
        <v>368</v>
      </c>
      <c r="L147" s="116">
        <f t="shared" si="17"/>
        <v>0.56595744680851068</v>
      </c>
      <c r="M147" s="115">
        <v>525</v>
      </c>
      <c r="N147" s="116">
        <f t="shared" si="18"/>
        <v>0.42663043478260865</v>
      </c>
      <c r="O147" s="116">
        <f t="shared" si="19"/>
        <v>0.12179487179487181</v>
      </c>
    </row>
    <row r="148" spans="1:16" x14ac:dyDescent="0.25">
      <c r="B148" s="114" t="s">
        <v>85</v>
      </c>
      <c r="C148" s="115">
        <v>478</v>
      </c>
      <c r="D148" s="116">
        <v>-0.37434554973821987</v>
      </c>
      <c r="E148" s="115">
        <v>392</v>
      </c>
      <c r="F148" s="116">
        <f t="shared" si="17"/>
        <v>-0.17991631799163177</v>
      </c>
      <c r="G148" s="115">
        <v>361</v>
      </c>
      <c r="H148" s="116">
        <f t="shared" si="17"/>
        <v>-7.9081632653061229E-2</v>
      </c>
      <c r="I148" s="115">
        <v>365</v>
      </c>
      <c r="J148" s="116">
        <f t="shared" si="17"/>
        <v>1.1080332409972193E-2</v>
      </c>
      <c r="K148" s="115">
        <v>339</v>
      </c>
      <c r="L148" s="116">
        <f t="shared" si="17"/>
        <v>-7.1232876712328808E-2</v>
      </c>
      <c r="M148" s="115">
        <v>575</v>
      </c>
      <c r="N148" s="116">
        <f>IFERROR(M148/K148-1,"-")</f>
        <v>0.69616519174041303</v>
      </c>
      <c r="O148" s="116">
        <f>IFERROR(M148/C148-1,"-")</f>
        <v>0.20292887029288709</v>
      </c>
    </row>
    <row r="149" spans="1:16" x14ac:dyDescent="0.25">
      <c r="B149" s="114" t="s">
        <v>87</v>
      </c>
      <c r="C149" s="115">
        <v>1010</v>
      </c>
      <c r="D149" s="116">
        <v>5.9811122770199399E-2</v>
      </c>
      <c r="E149" s="115">
        <v>116</v>
      </c>
      <c r="F149" s="116">
        <f t="shared" si="17"/>
        <v>-0.88514851485148516</v>
      </c>
      <c r="G149" s="115">
        <v>522</v>
      </c>
      <c r="H149" s="116">
        <f t="shared" si="17"/>
        <v>3.5</v>
      </c>
      <c r="I149" s="115">
        <v>409</v>
      </c>
      <c r="J149" s="116">
        <f t="shared" si="17"/>
        <v>-0.21647509578544066</v>
      </c>
      <c r="K149" s="115">
        <v>570</v>
      </c>
      <c r="L149" s="116">
        <f t="shared" si="17"/>
        <v>0.39364303178484117</v>
      </c>
      <c r="M149" s="115">
        <v>486</v>
      </c>
      <c r="N149" s="116">
        <f>IFERROR(M149/K149-1,"-")</f>
        <v>-0.14736842105263159</v>
      </c>
      <c r="O149" s="116">
        <f>IFERROR(M149/C149-1,"-")</f>
        <v>-0.51881188118811883</v>
      </c>
    </row>
    <row r="150" spans="1:16" x14ac:dyDescent="0.25">
      <c r="A150" s="120"/>
      <c r="B150" s="114" t="s">
        <v>89</v>
      </c>
      <c r="C150" s="115">
        <v>663</v>
      </c>
      <c r="D150" s="116">
        <v>-0.39507299270072993</v>
      </c>
      <c r="E150" s="115">
        <v>86</v>
      </c>
      <c r="F150" s="116">
        <f t="shared" si="17"/>
        <v>-0.87028657616892913</v>
      </c>
      <c r="G150" s="115">
        <v>638</v>
      </c>
      <c r="H150" s="116">
        <f t="shared" si="17"/>
        <v>6.4186046511627906</v>
      </c>
      <c r="I150" s="115">
        <v>495</v>
      </c>
      <c r="J150" s="116">
        <f t="shared" si="17"/>
        <v>-0.22413793103448276</v>
      </c>
      <c r="K150" s="115">
        <v>573</v>
      </c>
      <c r="L150" s="116">
        <f t="shared" si="17"/>
        <v>0.15757575757575748</v>
      </c>
      <c r="M150" s="115">
        <v>733</v>
      </c>
      <c r="N150" s="116">
        <f>IFERROR(M150/K150-1,"-")</f>
        <v>0.27923211169284468</v>
      </c>
      <c r="O150" s="116">
        <f>IFERROR(M150/C150-1,"-")</f>
        <v>0.105580693815988</v>
      </c>
    </row>
    <row r="151" spans="1:16" x14ac:dyDescent="0.25">
      <c r="B151" s="114" t="s">
        <v>91</v>
      </c>
      <c r="C151" s="115">
        <v>1165</v>
      </c>
      <c r="D151" s="116">
        <v>7.7854671280277454E-3</v>
      </c>
      <c r="E151" s="115">
        <v>450</v>
      </c>
      <c r="F151" s="116">
        <f t="shared" si="17"/>
        <v>-0.61373390557939911</v>
      </c>
      <c r="G151" s="115">
        <v>706</v>
      </c>
      <c r="H151" s="116">
        <f t="shared" si="17"/>
        <v>0.568888888888889</v>
      </c>
      <c r="I151" s="115">
        <v>972</v>
      </c>
      <c r="J151" s="116">
        <f t="shared" si="17"/>
        <v>0.37677053824362616</v>
      </c>
      <c r="K151" s="115">
        <v>960</v>
      </c>
      <c r="L151" s="116">
        <f t="shared" si="17"/>
        <v>-1.2345679012345734E-2</v>
      </c>
      <c r="M151" s="115"/>
      <c r="N151" s="116"/>
      <c r="O151" s="116"/>
    </row>
    <row r="152" spans="1:16" x14ac:dyDescent="0.25">
      <c r="B152" s="114" t="s">
        <v>93</v>
      </c>
      <c r="C152" s="115">
        <v>857</v>
      </c>
      <c r="D152" s="116">
        <v>-0.36092468307233405</v>
      </c>
      <c r="E152" s="115">
        <v>304</v>
      </c>
      <c r="F152" s="116">
        <f t="shared" si="17"/>
        <v>-0.64527421236872806</v>
      </c>
      <c r="G152" s="115">
        <v>794</v>
      </c>
      <c r="H152" s="116">
        <f t="shared" si="17"/>
        <v>1.611842105263158</v>
      </c>
      <c r="I152" s="115">
        <v>835</v>
      </c>
      <c r="J152" s="116">
        <f t="shared" si="17"/>
        <v>5.1637279596977281E-2</v>
      </c>
      <c r="K152" s="115">
        <v>1075</v>
      </c>
      <c r="L152" s="116">
        <f t="shared" si="17"/>
        <v>0.28742514970059885</v>
      </c>
      <c r="M152" s="115"/>
      <c r="N152" s="116"/>
      <c r="O152" s="116"/>
    </row>
    <row r="153" spans="1:16" ht="15.75" x14ac:dyDescent="0.25">
      <c r="B153" s="117" t="s">
        <v>30</v>
      </c>
      <c r="C153" s="118">
        <v>9783</v>
      </c>
      <c r="D153" s="119">
        <v>-0.22737324277365345</v>
      </c>
      <c r="E153" s="118">
        <v>3197</v>
      </c>
      <c r="F153" s="119">
        <f t="shared" si="17"/>
        <v>-0.67320862721046715</v>
      </c>
      <c r="G153" s="118">
        <v>7197</v>
      </c>
      <c r="H153" s="119">
        <f t="shared" si="17"/>
        <v>1.2511729746637474</v>
      </c>
      <c r="I153" s="118">
        <v>6944</v>
      </c>
      <c r="J153" s="119">
        <f t="shared" si="17"/>
        <v>-3.5153536195637103E-2</v>
      </c>
      <c r="K153" s="118">
        <v>8880</v>
      </c>
      <c r="L153" s="119">
        <f t="shared" si="17"/>
        <v>0.27880184331797242</v>
      </c>
      <c r="M153" s="118">
        <v>6748</v>
      </c>
      <c r="N153" s="119">
        <v>-1.417092768444117E-2</v>
      </c>
      <c r="O153" s="119">
        <v>-0.13052441695657779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245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1015</v>
      </c>
      <c r="D163" s="116">
        <v>-7.3059360730593603E-2</v>
      </c>
      <c r="E163" s="115">
        <v>517</v>
      </c>
      <c r="F163" s="116">
        <f t="shared" ref="F163:L175" si="20">IFERROR(E163/C163-1,"-")</f>
        <v>-0.49064039408867</v>
      </c>
      <c r="G163" s="115">
        <v>270</v>
      </c>
      <c r="H163" s="116">
        <f t="shared" si="20"/>
        <v>-0.47775628626692457</v>
      </c>
      <c r="I163" s="115">
        <v>556</v>
      </c>
      <c r="J163" s="116">
        <f t="shared" si="20"/>
        <v>1.0592592592592593</v>
      </c>
      <c r="K163" s="115">
        <v>786</v>
      </c>
      <c r="L163" s="116">
        <f t="shared" si="20"/>
        <v>0.41366906474820153</v>
      </c>
      <c r="M163" s="115">
        <v>785</v>
      </c>
      <c r="N163" s="116">
        <f t="shared" ref="N163:N169" si="21">IFERROR(M163/K163-1,"-")</f>
        <v>-1.2722646310432406E-3</v>
      </c>
      <c r="O163" s="116">
        <f>M163/C163-1</f>
        <v>-0.22660098522167482</v>
      </c>
    </row>
    <row r="164" spans="2:15" x14ac:dyDescent="0.25">
      <c r="B164" s="114" t="s">
        <v>73</v>
      </c>
      <c r="C164" s="115">
        <v>1243</v>
      </c>
      <c r="D164" s="116">
        <v>0.18947368421052624</v>
      </c>
      <c r="E164" s="115">
        <v>660</v>
      </c>
      <c r="F164" s="116">
        <f t="shared" si="20"/>
        <v>-0.46902654867256632</v>
      </c>
      <c r="G164" s="115">
        <v>298</v>
      </c>
      <c r="H164" s="116">
        <f t="shared" si="20"/>
        <v>-0.54848484848484846</v>
      </c>
      <c r="I164" s="115">
        <v>884</v>
      </c>
      <c r="J164" s="116">
        <f t="shared" si="20"/>
        <v>1.9664429530201342</v>
      </c>
      <c r="K164" s="115">
        <v>1866</v>
      </c>
      <c r="L164" s="116">
        <f t="shared" si="20"/>
        <v>1.1108597285067874</v>
      </c>
      <c r="M164" s="115">
        <v>1179</v>
      </c>
      <c r="N164" s="116">
        <f t="shared" si="21"/>
        <v>-0.36816720257234725</v>
      </c>
      <c r="O164" s="116">
        <f>IFERROR(M164/C164-1,"-")</f>
        <v>-5.1488334674175351E-2</v>
      </c>
    </row>
    <row r="165" spans="2:15" x14ac:dyDescent="0.25">
      <c r="B165" s="114" t="s">
        <v>75</v>
      </c>
      <c r="C165" s="115">
        <v>1099</v>
      </c>
      <c r="D165" s="116">
        <v>5.4894784995425105E-3</v>
      </c>
      <c r="E165" s="115">
        <v>341</v>
      </c>
      <c r="F165" s="116">
        <f t="shared" si="20"/>
        <v>-0.68971792538671517</v>
      </c>
      <c r="G165" s="115">
        <v>394</v>
      </c>
      <c r="H165" s="116">
        <f t="shared" si="20"/>
        <v>0.15542521994134906</v>
      </c>
      <c r="I165" s="115">
        <v>1327</v>
      </c>
      <c r="J165" s="116">
        <f t="shared" si="20"/>
        <v>2.3680203045685277</v>
      </c>
      <c r="K165" s="115">
        <v>1634</v>
      </c>
      <c r="L165" s="116">
        <f t="shared" si="20"/>
        <v>0.23134890730972124</v>
      </c>
      <c r="M165" s="115">
        <v>802</v>
      </c>
      <c r="N165" s="116">
        <f t="shared" si="21"/>
        <v>-0.50917992656058753</v>
      </c>
      <c r="O165" s="116">
        <f t="shared" ref="O165:O169" si="22">IFERROR(M165/C165-1,"-")</f>
        <v>-0.27024567788899001</v>
      </c>
    </row>
    <row r="166" spans="2:15" x14ac:dyDescent="0.25">
      <c r="B166" s="114" t="s">
        <v>77</v>
      </c>
      <c r="C166" s="115">
        <v>1120</v>
      </c>
      <c r="D166" s="116">
        <v>-8.7204563977180127E-2</v>
      </c>
      <c r="E166" s="115">
        <v>0</v>
      </c>
      <c r="F166" s="116">
        <f t="shared" si="20"/>
        <v>-1</v>
      </c>
      <c r="G166" s="115">
        <v>449</v>
      </c>
      <c r="H166" s="116" t="str">
        <f t="shared" si="20"/>
        <v>-</v>
      </c>
      <c r="I166" s="115">
        <v>757</v>
      </c>
      <c r="J166" s="116">
        <f t="shared" si="20"/>
        <v>0.68596881959910916</v>
      </c>
      <c r="K166" s="115">
        <v>1968</v>
      </c>
      <c r="L166" s="116">
        <f t="shared" si="20"/>
        <v>1.5997357992073975</v>
      </c>
      <c r="M166" s="115">
        <v>1348</v>
      </c>
      <c r="N166" s="116">
        <f t="shared" si="21"/>
        <v>-0.31504065040650409</v>
      </c>
      <c r="O166" s="116">
        <f t="shared" si="22"/>
        <v>0.20357142857142851</v>
      </c>
    </row>
    <row r="167" spans="2:15" x14ac:dyDescent="0.25">
      <c r="B167" s="114" t="s">
        <v>79</v>
      </c>
      <c r="C167" s="115">
        <v>976</v>
      </c>
      <c r="D167" s="116">
        <v>-0.17217981340118749</v>
      </c>
      <c r="E167" s="115">
        <v>0</v>
      </c>
      <c r="F167" s="116">
        <f t="shared" si="20"/>
        <v>-1</v>
      </c>
      <c r="G167" s="115">
        <v>726</v>
      </c>
      <c r="H167" s="116" t="str">
        <f t="shared" si="20"/>
        <v>-</v>
      </c>
      <c r="I167" s="115">
        <v>650</v>
      </c>
      <c r="J167" s="116">
        <f t="shared" si="20"/>
        <v>-0.10468319559228645</v>
      </c>
      <c r="K167" s="115">
        <v>1147</v>
      </c>
      <c r="L167" s="116">
        <f t="shared" si="20"/>
        <v>0.7646153846153847</v>
      </c>
      <c r="M167" s="115">
        <v>1201</v>
      </c>
      <c r="N167" s="116">
        <f t="shared" si="21"/>
        <v>4.7079337401918053E-2</v>
      </c>
      <c r="O167" s="116">
        <f t="shared" si="22"/>
        <v>0.23053278688524581</v>
      </c>
    </row>
    <row r="168" spans="2:15" x14ac:dyDescent="0.25">
      <c r="B168" s="114" t="s">
        <v>81</v>
      </c>
      <c r="C168" s="115">
        <v>1014</v>
      </c>
      <c r="D168" s="116">
        <v>5.845511482254695E-2</v>
      </c>
      <c r="E168" s="115">
        <v>0</v>
      </c>
      <c r="F168" s="116">
        <f t="shared" si="20"/>
        <v>-1</v>
      </c>
      <c r="G168" s="115">
        <v>555</v>
      </c>
      <c r="H168" s="116" t="str">
        <f t="shared" si="20"/>
        <v>-</v>
      </c>
      <c r="I168" s="115">
        <v>339</v>
      </c>
      <c r="J168" s="116">
        <f t="shared" si="20"/>
        <v>-0.38918918918918921</v>
      </c>
      <c r="K168" s="115">
        <v>1022</v>
      </c>
      <c r="L168" s="116">
        <f t="shared" si="20"/>
        <v>2.0147492625368733</v>
      </c>
      <c r="M168" s="115">
        <v>949</v>
      </c>
      <c r="N168" s="116">
        <f t="shared" si="21"/>
        <v>-7.1428571428571397E-2</v>
      </c>
      <c r="O168" s="116">
        <f t="shared" si="22"/>
        <v>-6.4102564102564097E-2</v>
      </c>
    </row>
    <row r="169" spans="2:15" x14ac:dyDescent="0.25">
      <c r="B169" s="114" t="s">
        <v>83</v>
      </c>
      <c r="C169" s="115">
        <v>844</v>
      </c>
      <c r="D169" s="116">
        <v>-0.29135180520570947</v>
      </c>
      <c r="E169" s="115">
        <v>0</v>
      </c>
      <c r="F169" s="116">
        <f t="shared" si="20"/>
        <v>-1</v>
      </c>
      <c r="G169" s="115">
        <v>690</v>
      </c>
      <c r="H169" s="116" t="str">
        <f t="shared" si="20"/>
        <v>-</v>
      </c>
      <c r="I169" s="115">
        <v>516</v>
      </c>
      <c r="J169" s="116">
        <f t="shared" si="20"/>
        <v>-0.25217391304347825</v>
      </c>
      <c r="K169" s="115">
        <v>780</v>
      </c>
      <c r="L169" s="116">
        <f t="shared" si="20"/>
        <v>0.51162790697674421</v>
      </c>
      <c r="M169" s="115">
        <v>1247</v>
      </c>
      <c r="N169" s="116">
        <f t="shared" si="21"/>
        <v>0.59871794871794881</v>
      </c>
      <c r="O169" s="116">
        <f t="shared" si="22"/>
        <v>0.47748815165876768</v>
      </c>
    </row>
    <row r="170" spans="2:15" x14ac:dyDescent="0.25">
      <c r="B170" s="114" t="s">
        <v>85</v>
      </c>
      <c r="C170" s="115">
        <v>1369</v>
      </c>
      <c r="D170" s="116">
        <v>0.19458987783595116</v>
      </c>
      <c r="E170" s="115">
        <v>213</v>
      </c>
      <c r="F170" s="116">
        <f t="shared" si="20"/>
        <v>-0.84441197954711467</v>
      </c>
      <c r="G170" s="115">
        <v>881</v>
      </c>
      <c r="H170" s="116">
        <f t="shared" si="20"/>
        <v>3.136150234741784</v>
      </c>
      <c r="I170" s="115">
        <v>1099</v>
      </c>
      <c r="J170" s="116">
        <f t="shared" si="20"/>
        <v>0.24744608399545975</v>
      </c>
      <c r="K170" s="115">
        <v>1136</v>
      </c>
      <c r="L170" s="116">
        <f t="shared" si="20"/>
        <v>3.3666969972702354E-2</v>
      </c>
      <c r="M170" s="115">
        <v>1635</v>
      </c>
      <c r="N170" s="116">
        <f>IFERROR(M170/K170-1,"-")</f>
        <v>0.43926056338028174</v>
      </c>
      <c r="O170" s="116">
        <f>IFERROR(M170/C170-1,"-")</f>
        <v>0.19430241051862684</v>
      </c>
    </row>
    <row r="171" spans="2:15" x14ac:dyDescent="0.25">
      <c r="B171" s="114" t="s">
        <v>87</v>
      </c>
      <c r="C171" s="115">
        <v>965</v>
      </c>
      <c r="D171" s="116">
        <v>-5.9454191033138426E-2</v>
      </c>
      <c r="E171" s="115">
        <v>243</v>
      </c>
      <c r="F171" s="116">
        <f t="shared" si="20"/>
        <v>-0.74818652849740941</v>
      </c>
      <c r="G171" s="115">
        <v>615</v>
      </c>
      <c r="H171" s="116">
        <f t="shared" si="20"/>
        <v>1.5308641975308643</v>
      </c>
      <c r="I171" s="115">
        <v>904</v>
      </c>
      <c r="J171" s="116">
        <f t="shared" si="20"/>
        <v>0.46991869918699192</v>
      </c>
      <c r="K171" s="115">
        <v>596</v>
      </c>
      <c r="L171" s="116">
        <f t="shared" si="20"/>
        <v>-0.34070796460176989</v>
      </c>
      <c r="M171" s="115">
        <v>1285</v>
      </c>
      <c r="N171" s="116">
        <f t="shared" ref="N171:N174" si="23">IFERROR(M171/K171-1,"-")</f>
        <v>1.1560402684563758</v>
      </c>
      <c r="O171" s="116">
        <f t="shared" ref="O171:O174" si="24">IFERROR(M171/C171-1,"-")</f>
        <v>0.33160621761658038</v>
      </c>
    </row>
    <row r="172" spans="2:15" x14ac:dyDescent="0.25">
      <c r="B172" s="114" t="s">
        <v>89</v>
      </c>
      <c r="C172" s="115">
        <v>916</v>
      </c>
      <c r="D172" s="116">
        <v>-0.3117956423741548</v>
      </c>
      <c r="E172" s="115">
        <v>304</v>
      </c>
      <c r="F172" s="116">
        <f t="shared" si="20"/>
        <v>-0.66812227074235808</v>
      </c>
      <c r="G172" s="115">
        <v>611</v>
      </c>
      <c r="H172" s="116">
        <f t="shared" si="20"/>
        <v>1.0098684210526314</v>
      </c>
      <c r="I172" s="115">
        <v>1131</v>
      </c>
      <c r="J172" s="116">
        <f t="shared" si="20"/>
        <v>0.85106382978723394</v>
      </c>
      <c r="K172" s="115">
        <v>834</v>
      </c>
      <c r="L172" s="116">
        <f t="shared" si="20"/>
        <v>-0.2625994694960212</v>
      </c>
      <c r="M172" s="115">
        <v>1681</v>
      </c>
      <c r="N172" s="116">
        <f t="shared" si="23"/>
        <v>1.0155875299760191</v>
      </c>
      <c r="O172" s="116">
        <f t="shared" si="24"/>
        <v>0.83515283842794763</v>
      </c>
    </row>
    <row r="173" spans="2:15" x14ac:dyDescent="0.25">
      <c r="B173" s="114" t="s">
        <v>91</v>
      </c>
      <c r="C173" s="115">
        <v>412</v>
      </c>
      <c r="D173" s="116">
        <v>-0.54923413566739598</v>
      </c>
      <c r="E173" s="115">
        <v>73</v>
      </c>
      <c r="F173" s="116">
        <f t="shared" si="20"/>
        <v>-0.82281553398058249</v>
      </c>
      <c r="G173" s="115">
        <v>526</v>
      </c>
      <c r="H173" s="116">
        <f t="shared" si="20"/>
        <v>6.2054794520547949</v>
      </c>
      <c r="I173" s="115">
        <v>729</v>
      </c>
      <c r="J173" s="116">
        <f t="shared" si="20"/>
        <v>0.38593155893536113</v>
      </c>
      <c r="K173" s="115">
        <v>781</v>
      </c>
      <c r="L173" s="116">
        <f t="shared" si="20"/>
        <v>7.1330589849108339E-2</v>
      </c>
      <c r="M173" s="115"/>
      <c r="N173" s="116"/>
      <c r="O173" s="116"/>
    </row>
    <row r="174" spans="2:15" x14ac:dyDescent="0.25">
      <c r="B174" s="114" t="s">
        <v>93</v>
      </c>
      <c r="C174" s="115">
        <v>398</v>
      </c>
      <c r="D174" s="116">
        <v>-0.68686073957513771</v>
      </c>
      <c r="E174" s="115">
        <v>131</v>
      </c>
      <c r="F174" s="116">
        <f t="shared" si="20"/>
        <v>-0.67085427135678399</v>
      </c>
      <c r="G174" s="115">
        <v>731</v>
      </c>
      <c r="H174" s="116">
        <f t="shared" si="20"/>
        <v>4.5801526717557248</v>
      </c>
      <c r="I174" s="115">
        <v>938</v>
      </c>
      <c r="J174" s="116">
        <f t="shared" si="20"/>
        <v>0.28317373461012307</v>
      </c>
      <c r="K174" s="115">
        <v>864</v>
      </c>
      <c r="L174" s="116">
        <f t="shared" si="20"/>
        <v>-7.8891257995735597E-2</v>
      </c>
      <c r="M174" s="115"/>
      <c r="N174" s="116"/>
      <c r="O174" s="116"/>
    </row>
    <row r="175" spans="2:15" ht="15.75" x14ac:dyDescent="0.25">
      <c r="B175" s="117" t="s">
        <v>30</v>
      </c>
      <c r="C175" s="118">
        <v>11371</v>
      </c>
      <c r="D175" s="119">
        <v>-0.15620362125259724</v>
      </c>
      <c r="E175" s="118">
        <v>2498</v>
      </c>
      <c r="F175" s="119">
        <f t="shared" si="20"/>
        <v>-0.78031835370679803</v>
      </c>
      <c r="G175" s="118">
        <v>6746</v>
      </c>
      <c r="H175" s="119">
        <f t="shared" si="20"/>
        <v>1.7005604483586869</v>
      </c>
      <c r="I175" s="118">
        <v>9830</v>
      </c>
      <c r="J175" s="119">
        <f t="shared" si="20"/>
        <v>0.45715979839905119</v>
      </c>
      <c r="K175" s="118">
        <v>13414</v>
      </c>
      <c r="L175" s="119">
        <f t="shared" si="20"/>
        <v>0.36459816887080376</v>
      </c>
      <c r="M175" s="118">
        <v>12112</v>
      </c>
      <c r="N175" s="119">
        <v>2.9144362307757632E-2</v>
      </c>
      <c r="O175" s="119">
        <v>0.14686109269955505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246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283</v>
      </c>
      <c r="D185" s="116">
        <v>-3.082191780821919E-2</v>
      </c>
      <c r="E185" s="115">
        <v>320</v>
      </c>
      <c r="F185" s="116">
        <f t="shared" ref="F185:L197" si="25">IFERROR(E185/C185-1,"-")</f>
        <v>0.13074204946996471</v>
      </c>
      <c r="G185" s="115">
        <v>5</v>
      </c>
      <c r="H185" s="116">
        <f t="shared" si="25"/>
        <v>-0.984375</v>
      </c>
      <c r="I185" s="115">
        <v>446</v>
      </c>
      <c r="J185" s="116">
        <f t="shared" si="25"/>
        <v>88.2</v>
      </c>
      <c r="K185" s="115">
        <v>475</v>
      </c>
      <c r="L185" s="116">
        <f t="shared" si="25"/>
        <v>6.5022421524663754E-2</v>
      </c>
      <c r="M185" s="115">
        <v>480</v>
      </c>
      <c r="N185" s="116">
        <f t="shared" ref="N185:N196" si="26">IFERROR(M185/K185-1,"-")</f>
        <v>1.0526315789473717E-2</v>
      </c>
      <c r="O185" s="116">
        <f>M185/C185-1</f>
        <v>0.69611307420494706</v>
      </c>
    </row>
    <row r="186" spans="1:16" x14ac:dyDescent="0.25">
      <c r="B186" s="114" t="s">
        <v>73</v>
      </c>
      <c r="C186" s="115">
        <v>225</v>
      </c>
      <c r="D186" s="116">
        <v>-0.29022082018927442</v>
      </c>
      <c r="E186" s="115">
        <v>388</v>
      </c>
      <c r="F186" s="116">
        <f t="shared" si="25"/>
        <v>0.72444444444444445</v>
      </c>
      <c r="G186" s="115">
        <v>25</v>
      </c>
      <c r="H186" s="116">
        <f t="shared" si="25"/>
        <v>-0.93556701030927836</v>
      </c>
      <c r="I186" s="115">
        <v>483</v>
      </c>
      <c r="J186" s="116">
        <f t="shared" si="25"/>
        <v>18.32</v>
      </c>
      <c r="K186" s="115">
        <v>598</v>
      </c>
      <c r="L186" s="116">
        <f t="shared" si="25"/>
        <v>0.23809523809523814</v>
      </c>
      <c r="M186" s="115">
        <v>677</v>
      </c>
      <c r="N186" s="116">
        <f t="shared" si="26"/>
        <v>0.13210702341137126</v>
      </c>
      <c r="O186" s="116">
        <f>IFERROR(M186/C186-1,"-")</f>
        <v>2.0088888888888889</v>
      </c>
    </row>
    <row r="187" spans="1:16" x14ac:dyDescent="0.25">
      <c r="B187" s="114" t="s">
        <v>75</v>
      </c>
      <c r="C187" s="115">
        <v>400</v>
      </c>
      <c r="D187" s="116">
        <v>0.11731843575418988</v>
      </c>
      <c r="E187" s="115">
        <v>167</v>
      </c>
      <c r="F187" s="116">
        <f t="shared" si="25"/>
        <v>-0.58250000000000002</v>
      </c>
      <c r="G187" s="115">
        <v>32</v>
      </c>
      <c r="H187" s="116">
        <f t="shared" si="25"/>
        <v>-0.80838323353293418</v>
      </c>
      <c r="I187" s="115">
        <v>540</v>
      </c>
      <c r="J187" s="116">
        <f t="shared" si="25"/>
        <v>15.875</v>
      </c>
      <c r="K187" s="115">
        <v>372</v>
      </c>
      <c r="L187" s="116">
        <f t="shared" si="25"/>
        <v>-0.31111111111111112</v>
      </c>
      <c r="M187" s="115">
        <v>497</v>
      </c>
      <c r="N187" s="116">
        <f t="shared" si="26"/>
        <v>0.33602150537634401</v>
      </c>
      <c r="O187" s="116">
        <f t="shared" ref="O187:O196" si="27">IFERROR(M187/C187-1,"-")</f>
        <v>0.24249999999999994</v>
      </c>
    </row>
    <row r="188" spans="1:16" x14ac:dyDescent="0.25">
      <c r="B188" s="114" t="s">
        <v>77</v>
      </c>
      <c r="C188" s="115">
        <v>327</v>
      </c>
      <c r="D188" s="116">
        <v>0.58737864077669899</v>
      </c>
      <c r="E188" s="115">
        <v>0</v>
      </c>
      <c r="F188" s="116">
        <f t="shared" si="25"/>
        <v>-1</v>
      </c>
      <c r="G188" s="115">
        <v>91</v>
      </c>
      <c r="H188" s="116" t="str">
        <f t="shared" si="25"/>
        <v>-</v>
      </c>
      <c r="I188" s="115">
        <v>533</v>
      </c>
      <c r="J188" s="116">
        <f t="shared" si="25"/>
        <v>4.8571428571428568</v>
      </c>
      <c r="K188" s="115">
        <v>264</v>
      </c>
      <c r="L188" s="116">
        <f t="shared" si="25"/>
        <v>-0.50469043151969983</v>
      </c>
      <c r="M188" s="115">
        <v>408</v>
      </c>
      <c r="N188" s="116">
        <f t="shared" si="26"/>
        <v>0.54545454545454541</v>
      </c>
      <c r="O188" s="116">
        <f t="shared" si="27"/>
        <v>0.24770642201834869</v>
      </c>
    </row>
    <row r="189" spans="1:16" x14ac:dyDescent="0.25">
      <c r="B189" s="114" t="s">
        <v>79</v>
      </c>
      <c r="C189" s="115">
        <v>185</v>
      </c>
      <c r="D189" s="116">
        <v>-0.2992424242424242</v>
      </c>
      <c r="E189" s="115">
        <v>0</v>
      </c>
      <c r="F189" s="116">
        <f t="shared" si="25"/>
        <v>-1</v>
      </c>
      <c r="G189" s="115">
        <v>322</v>
      </c>
      <c r="H189" s="116" t="str">
        <f t="shared" si="25"/>
        <v>-</v>
      </c>
      <c r="I189" s="115">
        <v>275</v>
      </c>
      <c r="J189" s="116">
        <f t="shared" si="25"/>
        <v>-0.14596273291925466</v>
      </c>
      <c r="K189" s="115">
        <v>366</v>
      </c>
      <c r="L189" s="116">
        <f t="shared" si="25"/>
        <v>0.33090909090909082</v>
      </c>
      <c r="M189" s="115">
        <v>265</v>
      </c>
      <c r="N189" s="116">
        <f t="shared" si="26"/>
        <v>-0.27595628415300544</v>
      </c>
      <c r="O189" s="116">
        <f t="shared" si="27"/>
        <v>0.43243243243243246</v>
      </c>
    </row>
    <row r="190" spans="1:16" x14ac:dyDescent="0.25">
      <c r="B190" s="114" t="s">
        <v>120</v>
      </c>
      <c r="C190" s="115">
        <v>325</v>
      </c>
      <c r="D190" s="116">
        <v>5.8631921824104261E-2</v>
      </c>
      <c r="E190" s="115">
        <v>0</v>
      </c>
      <c r="F190" s="116">
        <f t="shared" si="25"/>
        <v>-1</v>
      </c>
      <c r="G190" s="115">
        <v>520</v>
      </c>
      <c r="H190" s="116" t="str">
        <f t="shared" si="25"/>
        <v>-</v>
      </c>
      <c r="I190" s="115">
        <v>128</v>
      </c>
      <c r="J190" s="116">
        <f t="shared" si="25"/>
        <v>-0.75384615384615383</v>
      </c>
      <c r="K190" s="115">
        <v>260</v>
      </c>
      <c r="L190" s="116">
        <f t="shared" si="25"/>
        <v>1.03125</v>
      </c>
      <c r="M190" s="115">
        <v>315</v>
      </c>
      <c r="N190" s="116">
        <f t="shared" si="26"/>
        <v>0.21153846153846145</v>
      </c>
      <c r="O190" s="116">
        <f t="shared" si="27"/>
        <v>-3.0769230769230771E-2</v>
      </c>
    </row>
    <row r="191" spans="1:16" x14ac:dyDescent="0.25">
      <c r="B191" s="114" t="s">
        <v>83</v>
      </c>
      <c r="C191" s="115">
        <v>493</v>
      </c>
      <c r="D191" s="116">
        <v>0.25126903553299496</v>
      </c>
      <c r="E191" s="115">
        <v>0</v>
      </c>
      <c r="F191" s="116">
        <f t="shared" si="25"/>
        <v>-1</v>
      </c>
      <c r="G191" s="115">
        <v>570</v>
      </c>
      <c r="H191" s="116" t="str">
        <f t="shared" si="25"/>
        <v>-</v>
      </c>
      <c r="I191" s="115">
        <v>543</v>
      </c>
      <c r="J191" s="116">
        <f t="shared" si="25"/>
        <v>-4.7368421052631615E-2</v>
      </c>
      <c r="K191" s="115">
        <v>1051</v>
      </c>
      <c r="L191" s="116">
        <f t="shared" si="25"/>
        <v>0.9355432780847146</v>
      </c>
      <c r="M191" s="115">
        <v>327</v>
      </c>
      <c r="N191" s="116">
        <f t="shared" si="26"/>
        <v>-0.68886774500475734</v>
      </c>
      <c r="O191" s="116">
        <f t="shared" si="27"/>
        <v>-0.33671399594320484</v>
      </c>
    </row>
    <row r="192" spans="1:16" x14ac:dyDescent="0.25">
      <c r="B192" s="114" t="s">
        <v>85</v>
      </c>
      <c r="C192" s="115">
        <v>392</v>
      </c>
      <c r="D192" s="116">
        <v>0.22500000000000009</v>
      </c>
      <c r="E192" s="115">
        <v>456</v>
      </c>
      <c r="F192" s="116">
        <f t="shared" si="25"/>
        <v>0.16326530612244894</v>
      </c>
      <c r="G192" s="115">
        <v>475</v>
      </c>
      <c r="H192" s="116">
        <f t="shared" si="25"/>
        <v>4.1666666666666741E-2</v>
      </c>
      <c r="I192" s="115">
        <v>374</v>
      </c>
      <c r="J192" s="116">
        <f t="shared" si="25"/>
        <v>-0.21263157894736839</v>
      </c>
      <c r="K192" s="115">
        <v>248</v>
      </c>
      <c r="L192" s="116">
        <f t="shared" si="25"/>
        <v>-0.33689839572192515</v>
      </c>
      <c r="M192" s="115">
        <v>281</v>
      </c>
      <c r="N192" s="116">
        <f t="shared" si="26"/>
        <v>0.13306451612903225</v>
      </c>
      <c r="O192" s="116">
        <f t="shared" si="27"/>
        <v>-0.28316326530612246</v>
      </c>
    </row>
    <row r="193" spans="2:16" x14ac:dyDescent="0.25">
      <c r="B193" s="114" t="s">
        <v>87</v>
      </c>
      <c r="C193" s="115">
        <v>249</v>
      </c>
      <c r="D193" s="116">
        <v>-0.12014134275618371</v>
      </c>
      <c r="E193" s="115">
        <v>1202</v>
      </c>
      <c r="F193" s="116">
        <f t="shared" si="25"/>
        <v>3.8273092369477908</v>
      </c>
      <c r="G193" s="115">
        <v>618</v>
      </c>
      <c r="H193" s="116">
        <f t="shared" si="25"/>
        <v>-0.4858569051580699</v>
      </c>
      <c r="I193" s="115">
        <v>425</v>
      </c>
      <c r="J193" s="116">
        <f t="shared" si="25"/>
        <v>-0.31229773462783172</v>
      </c>
      <c r="K193" s="115">
        <v>370</v>
      </c>
      <c r="L193" s="116">
        <f t="shared" si="25"/>
        <v>-0.12941176470588234</v>
      </c>
      <c r="M193" s="115">
        <v>360</v>
      </c>
      <c r="N193" s="116">
        <f t="shared" si="26"/>
        <v>-2.7027027027026973E-2</v>
      </c>
      <c r="O193" s="116">
        <f t="shared" si="27"/>
        <v>0.44578313253012047</v>
      </c>
    </row>
    <row r="194" spans="2:16" x14ac:dyDescent="0.25">
      <c r="B194" s="114" t="s">
        <v>89</v>
      </c>
      <c r="C194" s="115">
        <v>214</v>
      </c>
      <c r="D194" s="116">
        <v>-0.48803827751196172</v>
      </c>
      <c r="E194" s="115">
        <v>163</v>
      </c>
      <c r="F194" s="116">
        <f t="shared" si="25"/>
        <v>-0.23831775700934577</v>
      </c>
      <c r="G194" s="115">
        <v>624</v>
      </c>
      <c r="H194" s="116">
        <f t="shared" si="25"/>
        <v>2.8282208588957056</v>
      </c>
      <c r="I194" s="115">
        <v>357</v>
      </c>
      <c r="J194" s="116">
        <f t="shared" si="25"/>
        <v>-0.42788461538461542</v>
      </c>
      <c r="K194" s="115">
        <v>373</v>
      </c>
      <c r="L194" s="116">
        <f t="shared" si="25"/>
        <v>4.481792717086841E-2</v>
      </c>
      <c r="M194" s="115">
        <v>608</v>
      </c>
      <c r="N194" s="116">
        <f t="shared" si="26"/>
        <v>0.63002680965147451</v>
      </c>
      <c r="O194" s="116">
        <f t="shared" si="27"/>
        <v>1.8411214953271027</v>
      </c>
    </row>
    <row r="195" spans="2:16" x14ac:dyDescent="0.25">
      <c r="B195" s="114" t="s">
        <v>91</v>
      </c>
      <c r="C195" s="115">
        <v>362</v>
      </c>
      <c r="D195" s="116">
        <v>0.22297297297297303</v>
      </c>
      <c r="E195" s="115">
        <v>46</v>
      </c>
      <c r="F195" s="116">
        <f t="shared" si="25"/>
        <v>-0.8729281767955801</v>
      </c>
      <c r="G195" s="115">
        <v>469</v>
      </c>
      <c r="H195" s="116">
        <f t="shared" si="25"/>
        <v>9.195652173913043</v>
      </c>
      <c r="I195" s="115">
        <v>291</v>
      </c>
      <c r="J195" s="116">
        <f t="shared" si="25"/>
        <v>-0.3795309168443497</v>
      </c>
      <c r="K195" s="115">
        <v>504</v>
      </c>
      <c r="L195" s="116">
        <f t="shared" si="25"/>
        <v>0.731958762886598</v>
      </c>
      <c r="M195" s="115"/>
      <c r="N195" s="116"/>
      <c r="O195" s="116"/>
    </row>
    <row r="196" spans="2:16" x14ac:dyDescent="0.25">
      <c r="B196" s="114" t="s">
        <v>93</v>
      </c>
      <c r="C196" s="115">
        <v>294</v>
      </c>
      <c r="D196" s="116">
        <v>-0.17877094972067042</v>
      </c>
      <c r="E196" s="115">
        <v>71</v>
      </c>
      <c r="F196" s="116">
        <f t="shared" si="25"/>
        <v>-0.75850340136054428</v>
      </c>
      <c r="G196" s="115">
        <v>617</v>
      </c>
      <c r="H196" s="116">
        <f t="shared" si="25"/>
        <v>7.6901408450704221</v>
      </c>
      <c r="I196" s="115">
        <v>355</v>
      </c>
      <c r="J196" s="116">
        <f t="shared" si="25"/>
        <v>-0.42463533225283634</v>
      </c>
      <c r="K196" s="115">
        <v>459</v>
      </c>
      <c r="L196" s="116">
        <f t="shared" si="25"/>
        <v>0.29295774647887329</v>
      </c>
      <c r="M196" s="115"/>
      <c r="N196" s="116"/>
      <c r="O196" s="116"/>
    </row>
    <row r="197" spans="2:16" ht="15.75" x14ac:dyDescent="0.25">
      <c r="B197" s="117" t="s">
        <v>30</v>
      </c>
      <c r="C197" s="118">
        <v>3749</v>
      </c>
      <c r="D197" s="119">
        <v>-1.6784683975872072E-2</v>
      </c>
      <c r="E197" s="118">
        <v>2838</v>
      </c>
      <c r="F197" s="119">
        <f t="shared" si="25"/>
        <v>-0.24299813283542282</v>
      </c>
      <c r="G197" s="118">
        <v>4368</v>
      </c>
      <c r="H197" s="119">
        <f t="shared" si="25"/>
        <v>0.53911205073995783</v>
      </c>
      <c r="I197" s="118">
        <v>4750</v>
      </c>
      <c r="J197" s="119">
        <f t="shared" si="25"/>
        <v>8.7454212454212366E-2</v>
      </c>
      <c r="K197" s="118">
        <v>5340</v>
      </c>
      <c r="L197" s="119">
        <f t="shared" si="25"/>
        <v>0.12421052631578955</v>
      </c>
      <c r="M197" s="118">
        <v>4218</v>
      </c>
      <c r="N197" s="119">
        <v>-3.632625085675123E-2</v>
      </c>
      <c r="O197" s="119">
        <v>0.36372453928225035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247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274</v>
      </c>
      <c r="D207" s="116">
        <v>-0.11326860841423947</v>
      </c>
      <c r="E207" s="115">
        <v>301</v>
      </c>
      <c r="F207" s="116">
        <f t="shared" ref="F207:L219" si="28">IFERROR(E207/C207-1,"-")</f>
        <v>9.8540145985401395E-2</v>
      </c>
      <c r="G207" s="115">
        <v>0</v>
      </c>
      <c r="H207" s="116">
        <f t="shared" si="28"/>
        <v>-1</v>
      </c>
      <c r="I207" s="115">
        <v>670</v>
      </c>
      <c r="J207" s="116" t="str">
        <f t="shared" si="28"/>
        <v>-</v>
      </c>
      <c r="K207" s="115">
        <v>539</v>
      </c>
      <c r="L207" s="116">
        <f t="shared" si="28"/>
        <v>-0.19552238805970146</v>
      </c>
      <c r="M207" s="115">
        <v>688</v>
      </c>
      <c r="N207" s="116">
        <f t="shared" ref="N207:N213" si="29">IFERROR(M207/K207-1,"-")</f>
        <v>0.27643784786641934</v>
      </c>
      <c r="O207" s="116">
        <f>M207/C207-1</f>
        <v>1.5109489051094891</v>
      </c>
    </row>
    <row r="208" spans="2:16" x14ac:dyDescent="0.25">
      <c r="B208" s="114" t="s">
        <v>73</v>
      </c>
      <c r="C208" s="115">
        <v>215</v>
      </c>
      <c r="D208" s="116">
        <v>-0.23758865248226946</v>
      </c>
      <c r="E208" s="115">
        <v>174</v>
      </c>
      <c r="F208" s="116">
        <f t="shared" si="28"/>
        <v>-0.19069767441860463</v>
      </c>
      <c r="G208" s="115">
        <v>36</v>
      </c>
      <c r="H208" s="116">
        <f t="shared" si="28"/>
        <v>-0.7931034482758621</v>
      </c>
      <c r="I208" s="115">
        <v>604</v>
      </c>
      <c r="J208" s="116">
        <f t="shared" si="28"/>
        <v>15.777777777777779</v>
      </c>
      <c r="K208" s="115">
        <v>504</v>
      </c>
      <c r="L208" s="116">
        <f t="shared" si="28"/>
        <v>-0.16556291390728473</v>
      </c>
      <c r="M208" s="115">
        <v>892</v>
      </c>
      <c r="N208" s="116">
        <f t="shared" si="29"/>
        <v>0.76984126984126977</v>
      </c>
      <c r="O208" s="116">
        <f>IFERROR(M208/C208-1,"-")</f>
        <v>3.148837209302326</v>
      </c>
    </row>
    <row r="209" spans="2:16" x14ac:dyDescent="0.25">
      <c r="B209" s="114" t="s">
        <v>75</v>
      </c>
      <c r="C209" s="115">
        <v>331</v>
      </c>
      <c r="D209" s="116">
        <v>0.41452991452991461</v>
      </c>
      <c r="E209" s="115">
        <v>111</v>
      </c>
      <c r="F209" s="116">
        <f t="shared" si="28"/>
        <v>-0.66465256797583083</v>
      </c>
      <c r="G209" s="115">
        <v>18</v>
      </c>
      <c r="H209" s="116">
        <f t="shared" si="28"/>
        <v>-0.83783783783783783</v>
      </c>
      <c r="I209" s="115">
        <v>743</v>
      </c>
      <c r="J209" s="116">
        <f t="shared" si="28"/>
        <v>40.277777777777779</v>
      </c>
      <c r="K209" s="115">
        <v>692</v>
      </c>
      <c r="L209" s="116">
        <f t="shared" si="28"/>
        <v>-6.8640646029609731E-2</v>
      </c>
      <c r="M209" s="115">
        <v>527</v>
      </c>
      <c r="N209" s="116">
        <f t="shared" si="29"/>
        <v>-0.23843930635838151</v>
      </c>
      <c r="O209" s="116">
        <f t="shared" ref="O209:O213" si="30">IFERROR(M209/C209-1,"-")</f>
        <v>0.59214501510574014</v>
      </c>
    </row>
    <row r="210" spans="2:16" x14ac:dyDescent="0.25">
      <c r="B210" s="114" t="s">
        <v>77</v>
      </c>
      <c r="C210" s="115">
        <v>220</v>
      </c>
      <c r="D210" s="116">
        <v>0.25</v>
      </c>
      <c r="E210" s="115">
        <v>0</v>
      </c>
      <c r="F210" s="116">
        <f t="shared" si="28"/>
        <v>-1</v>
      </c>
      <c r="G210" s="115">
        <v>51</v>
      </c>
      <c r="H210" s="116" t="str">
        <f t="shared" si="28"/>
        <v>-</v>
      </c>
      <c r="I210" s="115">
        <v>396</v>
      </c>
      <c r="J210" s="116">
        <f t="shared" si="28"/>
        <v>6.7647058823529411</v>
      </c>
      <c r="K210" s="115">
        <v>772</v>
      </c>
      <c r="L210" s="116">
        <f t="shared" si="28"/>
        <v>0.94949494949494939</v>
      </c>
      <c r="M210" s="115">
        <v>713</v>
      </c>
      <c r="N210" s="116">
        <f t="shared" si="29"/>
        <v>-7.6424870466321293E-2</v>
      </c>
      <c r="O210" s="116">
        <f t="shared" si="30"/>
        <v>2.2409090909090907</v>
      </c>
    </row>
    <row r="211" spans="2:16" x14ac:dyDescent="0.25">
      <c r="B211" s="114" t="s">
        <v>79</v>
      </c>
      <c r="C211" s="115">
        <v>260</v>
      </c>
      <c r="D211" s="116">
        <v>0.49425287356321834</v>
      </c>
      <c r="E211" s="115">
        <v>0</v>
      </c>
      <c r="F211" s="116">
        <f t="shared" si="28"/>
        <v>-1</v>
      </c>
      <c r="G211" s="115">
        <v>59</v>
      </c>
      <c r="H211" s="116" t="str">
        <f t="shared" si="28"/>
        <v>-</v>
      </c>
      <c r="I211" s="115">
        <v>1005</v>
      </c>
      <c r="J211" s="116">
        <f t="shared" si="28"/>
        <v>16.033898305084747</v>
      </c>
      <c r="K211" s="115">
        <v>335</v>
      </c>
      <c r="L211" s="116">
        <f t="shared" si="28"/>
        <v>-0.66666666666666674</v>
      </c>
      <c r="M211" s="115">
        <v>517</v>
      </c>
      <c r="N211" s="116">
        <f t="shared" si="29"/>
        <v>0.5432835820895523</v>
      </c>
      <c r="O211" s="116">
        <f t="shared" si="30"/>
        <v>0.9884615384615385</v>
      </c>
    </row>
    <row r="212" spans="2:16" x14ac:dyDescent="0.25">
      <c r="B212" s="114" t="s">
        <v>81</v>
      </c>
      <c r="C212" s="115">
        <v>96</v>
      </c>
      <c r="D212" s="116">
        <v>-5.8823529411764719E-2</v>
      </c>
      <c r="E212" s="115">
        <v>0</v>
      </c>
      <c r="F212" s="116">
        <f t="shared" si="28"/>
        <v>-1</v>
      </c>
      <c r="G212" s="115">
        <v>591</v>
      </c>
      <c r="H212" s="116" t="str">
        <f t="shared" si="28"/>
        <v>-</v>
      </c>
      <c r="I212" s="115">
        <v>258</v>
      </c>
      <c r="J212" s="116">
        <f t="shared" si="28"/>
        <v>-0.56345177664974622</v>
      </c>
      <c r="K212" s="115">
        <v>259</v>
      </c>
      <c r="L212" s="116">
        <f t="shared" si="28"/>
        <v>3.8759689922480689E-3</v>
      </c>
      <c r="M212" s="115">
        <v>182</v>
      </c>
      <c r="N212" s="116">
        <f t="shared" si="29"/>
        <v>-0.29729729729729726</v>
      </c>
      <c r="O212" s="116">
        <f t="shared" si="30"/>
        <v>0.89583333333333326</v>
      </c>
    </row>
    <row r="213" spans="2:16" x14ac:dyDescent="0.25">
      <c r="B213" s="114" t="s">
        <v>83</v>
      </c>
      <c r="C213" s="115">
        <v>113</v>
      </c>
      <c r="D213" s="116">
        <v>-0.34682080924855496</v>
      </c>
      <c r="E213" s="115">
        <v>0</v>
      </c>
      <c r="F213" s="116">
        <f t="shared" si="28"/>
        <v>-1</v>
      </c>
      <c r="G213" s="115">
        <v>401</v>
      </c>
      <c r="H213" s="116" t="str">
        <f t="shared" si="28"/>
        <v>-</v>
      </c>
      <c r="I213" s="115">
        <v>255</v>
      </c>
      <c r="J213" s="116">
        <f t="shared" si="28"/>
        <v>-0.36408977556109723</v>
      </c>
      <c r="K213" s="115">
        <v>394</v>
      </c>
      <c r="L213" s="116">
        <f t="shared" si="28"/>
        <v>0.54509803921568634</v>
      </c>
      <c r="M213" s="115">
        <v>292</v>
      </c>
      <c r="N213" s="116">
        <f t="shared" si="29"/>
        <v>-0.25888324873096447</v>
      </c>
      <c r="O213" s="116">
        <f t="shared" si="30"/>
        <v>1.584070796460177</v>
      </c>
    </row>
    <row r="214" spans="2:16" x14ac:dyDescent="0.25">
      <c r="B214" s="114" t="s">
        <v>85</v>
      </c>
      <c r="C214" s="115">
        <v>239</v>
      </c>
      <c r="D214" s="116">
        <v>1.2980769230769229</v>
      </c>
      <c r="E214" s="115">
        <v>450</v>
      </c>
      <c r="F214" s="116">
        <f t="shared" si="28"/>
        <v>0.88284518828451874</v>
      </c>
      <c r="G214" s="115">
        <v>515</v>
      </c>
      <c r="H214" s="116">
        <f t="shared" si="28"/>
        <v>0.14444444444444438</v>
      </c>
      <c r="I214" s="115">
        <v>246</v>
      </c>
      <c r="J214" s="116">
        <f t="shared" si="28"/>
        <v>-0.52233009708737865</v>
      </c>
      <c r="K214" s="115">
        <v>449</v>
      </c>
      <c r="L214" s="116">
        <f t="shared" si="28"/>
        <v>0.82520325203252032</v>
      </c>
      <c r="M214" s="115">
        <v>255</v>
      </c>
      <c r="N214" s="116">
        <f>IFERROR(M214/K214-1,"-")</f>
        <v>-0.43207126948775054</v>
      </c>
      <c r="O214" s="116">
        <f>IFERROR(M214/C214-1,"-")</f>
        <v>6.6945606694560622E-2</v>
      </c>
    </row>
    <row r="215" spans="2:16" x14ac:dyDescent="0.25">
      <c r="B215" s="114" t="s">
        <v>87</v>
      </c>
      <c r="C215" s="115">
        <v>97</v>
      </c>
      <c r="D215" s="116">
        <v>-0.11009174311926606</v>
      </c>
      <c r="E215" s="115">
        <v>22</v>
      </c>
      <c r="F215" s="116">
        <f t="shared" si="28"/>
        <v>-0.77319587628865982</v>
      </c>
      <c r="G215" s="115">
        <v>494</v>
      </c>
      <c r="H215" s="116">
        <f t="shared" si="28"/>
        <v>21.454545454545453</v>
      </c>
      <c r="I215" s="115">
        <v>392</v>
      </c>
      <c r="J215" s="116">
        <f t="shared" si="28"/>
        <v>-0.20647773279352222</v>
      </c>
      <c r="K215" s="115">
        <v>394</v>
      </c>
      <c r="L215" s="116">
        <f t="shared" si="28"/>
        <v>5.1020408163264808E-3</v>
      </c>
      <c r="M215" s="115">
        <v>386</v>
      </c>
      <c r="N215" s="116">
        <f>IFERROR(M215/K215-1,"-")</f>
        <v>-2.0304568527918732E-2</v>
      </c>
      <c r="O215" s="116">
        <f>IFERROR(M215/C215-1,"-")</f>
        <v>2.9793814432989691</v>
      </c>
    </row>
    <row r="216" spans="2:16" x14ac:dyDescent="0.25">
      <c r="B216" s="114" t="s">
        <v>89</v>
      </c>
      <c r="C216" s="115">
        <v>258</v>
      </c>
      <c r="D216" s="116">
        <v>-0.22522522522522526</v>
      </c>
      <c r="E216" s="115">
        <v>48</v>
      </c>
      <c r="F216" s="116">
        <f t="shared" si="28"/>
        <v>-0.81395348837209303</v>
      </c>
      <c r="G216" s="115">
        <v>581</v>
      </c>
      <c r="H216" s="116">
        <f t="shared" si="28"/>
        <v>11.104166666666666</v>
      </c>
      <c r="I216" s="115">
        <v>475</v>
      </c>
      <c r="J216" s="116">
        <f t="shared" si="28"/>
        <v>-0.18244406196213425</v>
      </c>
      <c r="K216" s="115">
        <v>853</v>
      </c>
      <c r="L216" s="116">
        <f t="shared" si="28"/>
        <v>0.7957894736842106</v>
      </c>
      <c r="M216" s="115">
        <v>735</v>
      </c>
      <c r="N216" s="116">
        <f>IFERROR(M216/K216-1,"-")</f>
        <v>-0.13833528722157096</v>
      </c>
      <c r="O216" s="116">
        <f>IFERROR(M216/C216-1,"-")</f>
        <v>1.8488372093023258</v>
      </c>
    </row>
    <row r="217" spans="2:16" x14ac:dyDescent="0.25">
      <c r="B217" s="114" t="s">
        <v>91</v>
      </c>
      <c r="C217" s="115">
        <v>207</v>
      </c>
      <c r="D217" s="116">
        <v>-0.22180451127819545</v>
      </c>
      <c r="E217" s="115">
        <v>115</v>
      </c>
      <c r="F217" s="116">
        <f t="shared" si="28"/>
        <v>-0.44444444444444442</v>
      </c>
      <c r="G217" s="115">
        <v>344</v>
      </c>
      <c r="H217" s="116">
        <f t="shared" si="28"/>
        <v>1.991304347826087</v>
      </c>
      <c r="I217" s="115">
        <v>699</v>
      </c>
      <c r="J217" s="116">
        <f t="shared" si="28"/>
        <v>1.0319767441860463</v>
      </c>
      <c r="K217" s="115">
        <v>654</v>
      </c>
      <c r="L217" s="116">
        <f t="shared" si="28"/>
        <v>-6.4377682403433445E-2</v>
      </c>
      <c r="M217" s="115"/>
      <c r="N217" s="116"/>
      <c r="O217" s="116"/>
    </row>
    <row r="218" spans="2:16" x14ac:dyDescent="0.25">
      <c r="B218" s="114" t="s">
        <v>93</v>
      </c>
      <c r="C218" s="115">
        <v>186</v>
      </c>
      <c r="D218" s="116">
        <v>-0.22821576763485474</v>
      </c>
      <c r="E218" s="115">
        <v>41</v>
      </c>
      <c r="F218" s="116">
        <f t="shared" si="28"/>
        <v>-0.77956989247311825</v>
      </c>
      <c r="G218" s="115">
        <v>573</v>
      </c>
      <c r="H218" s="116">
        <f t="shared" si="28"/>
        <v>12.975609756097562</v>
      </c>
      <c r="I218" s="115">
        <v>547</v>
      </c>
      <c r="J218" s="116">
        <f t="shared" si="28"/>
        <v>-4.5375218150087271E-2</v>
      </c>
      <c r="K218" s="115">
        <v>669</v>
      </c>
      <c r="L218" s="116">
        <f t="shared" si="28"/>
        <v>0.22303473491773307</v>
      </c>
      <c r="M218" s="115"/>
      <c r="N218" s="116"/>
      <c r="O218" s="116"/>
    </row>
    <row r="219" spans="2:16" ht="15.75" x14ac:dyDescent="0.25">
      <c r="B219" s="117" t="s">
        <v>30</v>
      </c>
      <c r="C219" s="118">
        <v>2496</v>
      </c>
      <c r="D219" s="119">
        <v>-2.7966440271673942E-3</v>
      </c>
      <c r="E219" s="118">
        <v>1300</v>
      </c>
      <c r="F219" s="119">
        <f t="shared" si="28"/>
        <v>-0.47916666666666663</v>
      </c>
      <c r="G219" s="118">
        <v>3663</v>
      </c>
      <c r="H219" s="119">
        <f t="shared" si="28"/>
        <v>1.8176923076923077</v>
      </c>
      <c r="I219" s="118">
        <v>6290</v>
      </c>
      <c r="J219" s="119">
        <f t="shared" si="28"/>
        <v>0.71717171717171713</v>
      </c>
      <c r="K219" s="118">
        <v>6514</v>
      </c>
      <c r="L219" s="119">
        <f t="shared" si="28"/>
        <v>3.5612082670906098E-2</v>
      </c>
      <c r="M219" s="118">
        <v>5187</v>
      </c>
      <c r="N219" s="119">
        <v>-7.7056443845113787E-4</v>
      </c>
      <c r="O219" s="119">
        <v>1.4664764621968618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246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283</v>
      </c>
      <c r="D229" s="116">
        <v>-3.082191780821919E-2</v>
      </c>
      <c r="E229" s="115">
        <v>320</v>
      </c>
      <c r="F229" s="116">
        <f t="shared" ref="F229:L241" si="31">IFERROR(E229/C229-1,"-")</f>
        <v>0.13074204946996471</v>
      </c>
      <c r="G229" s="115">
        <v>5</v>
      </c>
      <c r="H229" s="116">
        <f t="shared" si="31"/>
        <v>-0.984375</v>
      </c>
      <c r="I229" s="115">
        <v>446</v>
      </c>
      <c r="J229" s="116">
        <f t="shared" si="31"/>
        <v>88.2</v>
      </c>
      <c r="K229" s="115">
        <v>475</v>
      </c>
      <c r="L229" s="116">
        <f t="shared" si="31"/>
        <v>6.5022421524663754E-2</v>
      </c>
      <c r="M229" s="115">
        <v>480</v>
      </c>
      <c r="N229" s="116">
        <f t="shared" ref="N229:N235" si="32">IFERROR(M229/K229-1,"-")</f>
        <v>1.0526315789473717E-2</v>
      </c>
      <c r="O229" s="116">
        <f>M229/C229-1</f>
        <v>0.69611307420494706</v>
      </c>
    </row>
    <row r="230" spans="2:16" x14ac:dyDescent="0.25">
      <c r="B230" s="114" t="s">
        <v>73</v>
      </c>
      <c r="C230" s="115">
        <v>225</v>
      </c>
      <c r="D230" s="116">
        <v>-0.29022082018927442</v>
      </c>
      <c r="E230" s="115">
        <v>388</v>
      </c>
      <c r="F230" s="116">
        <f t="shared" si="31"/>
        <v>0.72444444444444445</v>
      </c>
      <c r="G230" s="115">
        <v>25</v>
      </c>
      <c r="H230" s="116">
        <f t="shared" si="31"/>
        <v>-0.93556701030927836</v>
      </c>
      <c r="I230" s="115">
        <v>483</v>
      </c>
      <c r="J230" s="116">
        <f t="shared" si="31"/>
        <v>18.32</v>
      </c>
      <c r="K230" s="115">
        <v>598</v>
      </c>
      <c r="L230" s="116">
        <f t="shared" si="31"/>
        <v>0.23809523809523814</v>
      </c>
      <c r="M230" s="115">
        <v>677</v>
      </c>
      <c r="N230" s="116">
        <f t="shared" si="32"/>
        <v>0.13210702341137126</v>
      </c>
      <c r="O230" s="116">
        <f>IFERROR(M230/C230-1,"-")</f>
        <v>2.0088888888888889</v>
      </c>
    </row>
    <row r="231" spans="2:16" x14ac:dyDescent="0.25">
      <c r="B231" s="114" t="s">
        <v>75</v>
      </c>
      <c r="C231" s="115">
        <v>400</v>
      </c>
      <c r="D231" s="116">
        <v>0.11731843575418988</v>
      </c>
      <c r="E231" s="115">
        <v>167</v>
      </c>
      <c r="F231" s="116">
        <f t="shared" si="31"/>
        <v>-0.58250000000000002</v>
      </c>
      <c r="G231" s="115">
        <v>32</v>
      </c>
      <c r="H231" s="116">
        <f t="shared" si="31"/>
        <v>-0.80838323353293418</v>
      </c>
      <c r="I231" s="115">
        <v>540</v>
      </c>
      <c r="J231" s="116">
        <f t="shared" si="31"/>
        <v>15.875</v>
      </c>
      <c r="K231" s="115">
        <v>372</v>
      </c>
      <c r="L231" s="116">
        <f t="shared" si="31"/>
        <v>-0.31111111111111112</v>
      </c>
      <c r="M231" s="115">
        <v>497</v>
      </c>
      <c r="N231" s="116">
        <f t="shared" si="32"/>
        <v>0.33602150537634401</v>
      </c>
      <c r="O231" s="116">
        <f t="shared" ref="O231:O235" si="33">IFERROR(M231/C231-1,"-")</f>
        <v>0.24249999999999994</v>
      </c>
    </row>
    <row r="232" spans="2:16" x14ac:dyDescent="0.25">
      <c r="B232" s="114" t="s">
        <v>77</v>
      </c>
      <c r="C232" s="115">
        <v>327</v>
      </c>
      <c r="D232" s="116">
        <v>0.58737864077669899</v>
      </c>
      <c r="E232" s="115">
        <v>0</v>
      </c>
      <c r="F232" s="116">
        <f t="shared" si="31"/>
        <v>-1</v>
      </c>
      <c r="G232" s="115">
        <v>91</v>
      </c>
      <c r="H232" s="116" t="str">
        <f t="shared" si="31"/>
        <v>-</v>
      </c>
      <c r="I232" s="115">
        <v>533</v>
      </c>
      <c r="J232" s="116">
        <f t="shared" si="31"/>
        <v>4.8571428571428568</v>
      </c>
      <c r="K232" s="115">
        <v>264</v>
      </c>
      <c r="L232" s="116">
        <f t="shared" si="31"/>
        <v>-0.50469043151969983</v>
      </c>
      <c r="M232" s="115">
        <v>408</v>
      </c>
      <c r="N232" s="116">
        <f t="shared" si="32"/>
        <v>0.54545454545454541</v>
      </c>
      <c r="O232" s="116">
        <f t="shared" si="33"/>
        <v>0.24770642201834869</v>
      </c>
    </row>
    <row r="233" spans="2:16" x14ac:dyDescent="0.25">
      <c r="B233" s="114" t="s">
        <v>79</v>
      </c>
      <c r="C233" s="115">
        <v>185</v>
      </c>
      <c r="D233" s="116">
        <v>-0.2992424242424242</v>
      </c>
      <c r="E233" s="115">
        <v>0</v>
      </c>
      <c r="F233" s="116">
        <f t="shared" si="31"/>
        <v>-1</v>
      </c>
      <c r="G233" s="115">
        <v>322</v>
      </c>
      <c r="H233" s="116" t="str">
        <f t="shared" si="31"/>
        <v>-</v>
      </c>
      <c r="I233" s="115">
        <v>275</v>
      </c>
      <c r="J233" s="116">
        <f t="shared" si="31"/>
        <v>-0.14596273291925466</v>
      </c>
      <c r="K233" s="115">
        <v>366</v>
      </c>
      <c r="L233" s="116">
        <f t="shared" si="31"/>
        <v>0.33090909090909082</v>
      </c>
      <c r="M233" s="115">
        <v>265</v>
      </c>
      <c r="N233" s="116">
        <f t="shared" si="32"/>
        <v>-0.27595628415300544</v>
      </c>
      <c r="O233" s="116">
        <f t="shared" si="33"/>
        <v>0.43243243243243246</v>
      </c>
    </row>
    <row r="234" spans="2:16" x14ac:dyDescent="0.25">
      <c r="B234" s="114" t="s">
        <v>81</v>
      </c>
      <c r="C234" s="115">
        <v>325</v>
      </c>
      <c r="D234" s="116">
        <v>5.8631921824104261E-2</v>
      </c>
      <c r="E234" s="115">
        <v>0</v>
      </c>
      <c r="F234" s="116">
        <f t="shared" si="31"/>
        <v>-1</v>
      </c>
      <c r="G234" s="115">
        <v>520</v>
      </c>
      <c r="H234" s="116" t="str">
        <f t="shared" si="31"/>
        <v>-</v>
      </c>
      <c r="I234" s="115">
        <v>128</v>
      </c>
      <c r="J234" s="116">
        <f t="shared" si="31"/>
        <v>-0.75384615384615383</v>
      </c>
      <c r="K234" s="115">
        <v>260</v>
      </c>
      <c r="L234" s="116">
        <f t="shared" si="31"/>
        <v>1.03125</v>
      </c>
      <c r="M234" s="115">
        <v>315</v>
      </c>
      <c r="N234" s="116">
        <f t="shared" si="32"/>
        <v>0.21153846153846145</v>
      </c>
      <c r="O234" s="116">
        <f t="shared" si="33"/>
        <v>-3.0769230769230771E-2</v>
      </c>
    </row>
    <row r="235" spans="2:16" x14ac:dyDescent="0.25">
      <c r="B235" s="114" t="s">
        <v>83</v>
      </c>
      <c r="C235" s="115">
        <v>493</v>
      </c>
      <c r="D235" s="116">
        <v>0.25126903553299496</v>
      </c>
      <c r="E235" s="115">
        <v>0</v>
      </c>
      <c r="F235" s="116">
        <f t="shared" si="31"/>
        <v>-1</v>
      </c>
      <c r="G235" s="115">
        <v>570</v>
      </c>
      <c r="H235" s="116" t="str">
        <f t="shared" si="31"/>
        <v>-</v>
      </c>
      <c r="I235" s="115">
        <v>543</v>
      </c>
      <c r="J235" s="116">
        <f t="shared" si="31"/>
        <v>-4.7368421052631615E-2</v>
      </c>
      <c r="K235" s="115">
        <v>1051</v>
      </c>
      <c r="L235" s="116">
        <f t="shared" si="31"/>
        <v>0.9355432780847146</v>
      </c>
      <c r="M235" s="115">
        <v>327</v>
      </c>
      <c r="N235" s="116">
        <f t="shared" si="32"/>
        <v>-0.68886774500475734</v>
      </c>
      <c r="O235" s="116">
        <f t="shared" si="33"/>
        <v>-0.33671399594320484</v>
      </c>
    </row>
    <row r="236" spans="2:16" x14ac:dyDescent="0.25">
      <c r="B236" s="114" t="s">
        <v>85</v>
      </c>
      <c r="C236" s="115">
        <v>392</v>
      </c>
      <c r="D236" s="116">
        <v>0.22500000000000009</v>
      </c>
      <c r="E236" s="115">
        <v>456</v>
      </c>
      <c r="F236" s="116">
        <f t="shared" si="31"/>
        <v>0.16326530612244894</v>
      </c>
      <c r="G236" s="115">
        <v>475</v>
      </c>
      <c r="H236" s="116">
        <f t="shared" si="31"/>
        <v>4.1666666666666741E-2</v>
      </c>
      <c r="I236" s="115">
        <v>374</v>
      </c>
      <c r="J236" s="116">
        <f t="shared" si="31"/>
        <v>-0.21263157894736839</v>
      </c>
      <c r="K236" s="115">
        <v>248</v>
      </c>
      <c r="L236" s="116">
        <f t="shared" si="31"/>
        <v>-0.33689839572192515</v>
      </c>
      <c r="M236" s="115">
        <v>281</v>
      </c>
      <c r="N236" s="116">
        <f>IFERROR(M236/K236-1,"-")</f>
        <v>0.13306451612903225</v>
      </c>
      <c r="O236" s="116">
        <f>IFERROR(M236/C236-1,"-")</f>
        <v>-0.28316326530612246</v>
      </c>
    </row>
    <row r="237" spans="2:16" x14ac:dyDescent="0.25">
      <c r="B237" s="114" t="s">
        <v>87</v>
      </c>
      <c r="C237" s="115">
        <v>249</v>
      </c>
      <c r="D237" s="116">
        <v>-0.12014134275618371</v>
      </c>
      <c r="E237" s="115">
        <v>1202</v>
      </c>
      <c r="F237" s="116">
        <f t="shared" si="31"/>
        <v>3.8273092369477908</v>
      </c>
      <c r="G237" s="115">
        <v>618</v>
      </c>
      <c r="H237" s="116">
        <f t="shared" si="31"/>
        <v>-0.4858569051580699</v>
      </c>
      <c r="I237" s="115">
        <v>425</v>
      </c>
      <c r="J237" s="116">
        <f t="shared" si="31"/>
        <v>-0.31229773462783172</v>
      </c>
      <c r="K237" s="115">
        <v>370</v>
      </c>
      <c r="L237" s="116">
        <f t="shared" si="31"/>
        <v>-0.12941176470588234</v>
      </c>
      <c r="M237" s="115">
        <v>360</v>
      </c>
      <c r="N237" s="116">
        <f>IFERROR(M237/K237-1,"-")</f>
        <v>-2.7027027027026973E-2</v>
      </c>
      <c r="O237" s="116">
        <f>IFERROR(M237/C237-1,"-")</f>
        <v>0.44578313253012047</v>
      </c>
    </row>
    <row r="238" spans="2:16" x14ac:dyDescent="0.25">
      <c r="B238" s="114" t="s">
        <v>89</v>
      </c>
      <c r="C238" s="115">
        <v>214</v>
      </c>
      <c r="D238" s="116">
        <v>-0.48803827751196172</v>
      </c>
      <c r="E238" s="115">
        <v>163</v>
      </c>
      <c r="F238" s="116">
        <f t="shared" si="31"/>
        <v>-0.23831775700934577</v>
      </c>
      <c r="G238" s="115">
        <v>624</v>
      </c>
      <c r="H238" s="116">
        <f t="shared" si="31"/>
        <v>2.8282208588957056</v>
      </c>
      <c r="I238" s="115">
        <v>357</v>
      </c>
      <c r="J238" s="116">
        <f t="shared" si="31"/>
        <v>-0.42788461538461542</v>
      </c>
      <c r="K238" s="115">
        <v>373</v>
      </c>
      <c r="L238" s="116">
        <f t="shared" si="31"/>
        <v>4.481792717086841E-2</v>
      </c>
      <c r="M238" s="115">
        <v>608</v>
      </c>
      <c r="N238" s="116">
        <f>IFERROR(M238/K238-1,"-")</f>
        <v>0.63002680965147451</v>
      </c>
      <c r="O238" s="116">
        <f>IFERROR(M238/C238-1,"-")</f>
        <v>1.8411214953271027</v>
      </c>
    </row>
    <row r="239" spans="2:16" x14ac:dyDescent="0.25">
      <c r="B239" s="114" t="s">
        <v>91</v>
      </c>
      <c r="C239" s="115">
        <v>362</v>
      </c>
      <c r="D239" s="116">
        <v>0.22297297297297303</v>
      </c>
      <c r="E239" s="115">
        <v>46</v>
      </c>
      <c r="F239" s="116">
        <f t="shared" si="31"/>
        <v>-0.8729281767955801</v>
      </c>
      <c r="G239" s="115">
        <v>469</v>
      </c>
      <c r="H239" s="116">
        <f t="shared" si="31"/>
        <v>9.195652173913043</v>
      </c>
      <c r="I239" s="115">
        <v>291</v>
      </c>
      <c r="J239" s="116">
        <f t="shared" si="31"/>
        <v>-0.3795309168443497</v>
      </c>
      <c r="K239" s="115">
        <v>504</v>
      </c>
      <c r="L239" s="116">
        <f t="shared" si="31"/>
        <v>0.731958762886598</v>
      </c>
      <c r="M239" s="115"/>
      <c r="N239" s="116"/>
      <c r="O239" s="116"/>
    </row>
    <row r="240" spans="2:16" x14ac:dyDescent="0.25">
      <c r="B240" s="114" t="s">
        <v>93</v>
      </c>
      <c r="C240" s="115">
        <v>294</v>
      </c>
      <c r="D240" s="116">
        <v>-0.17877094972067042</v>
      </c>
      <c r="E240" s="115">
        <v>71</v>
      </c>
      <c r="F240" s="116">
        <f t="shared" si="31"/>
        <v>-0.75850340136054428</v>
      </c>
      <c r="G240" s="115">
        <v>617</v>
      </c>
      <c r="H240" s="116">
        <f t="shared" si="31"/>
        <v>7.6901408450704221</v>
      </c>
      <c r="I240" s="115">
        <v>355</v>
      </c>
      <c r="J240" s="116">
        <f t="shared" si="31"/>
        <v>-0.42463533225283634</v>
      </c>
      <c r="K240" s="115">
        <v>459</v>
      </c>
      <c r="L240" s="116">
        <f t="shared" si="31"/>
        <v>0.29295774647887329</v>
      </c>
      <c r="M240" s="115"/>
      <c r="N240" s="116"/>
      <c r="O240" s="116"/>
    </row>
    <row r="241" spans="2:16" ht="15.75" x14ac:dyDescent="0.25">
      <c r="B241" s="117" t="s">
        <v>30</v>
      </c>
      <c r="C241" s="118">
        <v>3749</v>
      </c>
      <c r="D241" s="119">
        <v>-1.6784683975872072E-2</v>
      </c>
      <c r="E241" s="118">
        <v>2838</v>
      </c>
      <c r="F241" s="119">
        <f t="shared" si="31"/>
        <v>-0.24299813283542282</v>
      </c>
      <c r="G241" s="118">
        <v>4368</v>
      </c>
      <c r="H241" s="119">
        <f t="shared" si="31"/>
        <v>0.53911205073995783</v>
      </c>
      <c r="I241" s="118">
        <v>4750</v>
      </c>
      <c r="J241" s="119">
        <f t="shared" si="31"/>
        <v>8.7454212454212366E-2</v>
      </c>
      <c r="K241" s="118">
        <v>5340</v>
      </c>
      <c r="L241" s="119">
        <f t="shared" si="31"/>
        <v>0.12421052631578955</v>
      </c>
      <c r="M241" s="118">
        <v>4218</v>
      </c>
      <c r="N241" s="119">
        <v>-3.632625085675123E-2</v>
      </c>
      <c r="O241" s="119">
        <v>0.36372453928225035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248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123</v>
      </c>
      <c r="D251" s="116">
        <v>0.14953271028037385</v>
      </c>
      <c r="E251" s="115">
        <v>121</v>
      </c>
      <c r="F251" s="116">
        <f t="shared" ref="F251:L263" si="34">IFERROR(E251/C251-1,"-")</f>
        <v>-1.6260162601625994E-2</v>
      </c>
      <c r="G251" s="115">
        <v>0</v>
      </c>
      <c r="H251" s="116">
        <f t="shared" si="34"/>
        <v>-1</v>
      </c>
      <c r="I251" s="115">
        <v>100</v>
      </c>
      <c r="J251" s="116" t="str">
        <f t="shared" si="34"/>
        <v>-</v>
      </c>
      <c r="K251" s="115">
        <v>170</v>
      </c>
      <c r="L251" s="116">
        <f t="shared" si="34"/>
        <v>0.7</v>
      </c>
      <c r="M251" s="115">
        <v>178</v>
      </c>
      <c r="N251" s="116">
        <f t="shared" ref="N251:N257" si="35">IFERROR(M251/K251-1,"-")</f>
        <v>4.705882352941182E-2</v>
      </c>
      <c r="O251" s="116">
        <f>M251/C251-1</f>
        <v>0.44715447154471555</v>
      </c>
    </row>
    <row r="252" spans="2:16" x14ac:dyDescent="0.25">
      <c r="B252" s="114" t="s">
        <v>73</v>
      </c>
      <c r="C252" s="115">
        <v>139</v>
      </c>
      <c r="D252" s="116">
        <v>6.1068702290076438E-2</v>
      </c>
      <c r="E252" s="115">
        <v>175</v>
      </c>
      <c r="F252" s="116">
        <f t="shared" si="34"/>
        <v>0.25899280575539563</v>
      </c>
      <c r="G252" s="115">
        <v>0</v>
      </c>
      <c r="H252" s="116">
        <f t="shared" si="34"/>
        <v>-1</v>
      </c>
      <c r="I252" s="115">
        <v>157</v>
      </c>
      <c r="J252" s="116" t="str">
        <f t="shared" si="34"/>
        <v>-</v>
      </c>
      <c r="K252" s="115">
        <v>240</v>
      </c>
      <c r="L252" s="116">
        <f t="shared" si="34"/>
        <v>0.52866242038216571</v>
      </c>
      <c r="M252" s="115">
        <v>373</v>
      </c>
      <c r="N252" s="116">
        <f t="shared" si="35"/>
        <v>0.5541666666666667</v>
      </c>
      <c r="O252" s="116">
        <f>IFERROR(M252/C252-1,"-")</f>
        <v>1.6834532374100721</v>
      </c>
    </row>
    <row r="253" spans="2:16" x14ac:dyDescent="0.25">
      <c r="B253" s="114" t="s">
        <v>75</v>
      </c>
      <c r="C253" s="115">
        <v>139</v>
      </c>
      <c r="D253" s="116">
        <v>3.7313432835820892E-2</v>
      </c>
      <c r="E253" s="115">
        <v>90</v>
      </c>
      <c r="F253" s="116">
        <f t="shared" si="34"/>
        <v>-0.35251798561151082</v>
      </c>
      <c r="G253" s="115">
        <v>0</v>
      </c>
      <c r="H253" s="116">
        <f t="shared" si="34"/>
        <v>-1</v>
      </c>
      <c r="I253" s="115">
        <v>132</v>
      </c>
      <c r="J253" s="116" t="str">
        <f t="shared" si="34"/>
        <v>-</v>
      </c>
      <c r="K253" s="115">
        <v>204</v>
      </c>
      <c r="L253" s="116">
        <f t="shared" si="34"/>
        <v>0.54545454545454541</v>
      </c>
      <c r="M253" s="115">
        <v>254</v>
      </c>
      <c r="N253" s="116">
        <f t="shared" si="35"/>
        <v>0.24509803921568629</v>
      </c>
      <c r="O253" s="116">
        <f t="shared" ref="O253:O257" si="36">IFERROR(M253/C253-1,"-")</f>
        <v>0.82733812949640284</v>
      </c>
    </row>
    <row r="254" spans="2:16" x14ac:dyDescent="0.25">
      <c r="B254" s="114" t="s">
        <v>77</v>
      </c>
      <c r="C254" s="115">
        <v>27</v>
      </c>
      <c r="D254" s="116">
        <v>-0.42553191489361697</v>
      </c>
      <c r="E254" s="115">
        <v>0</v>
      </c>
      <c r="F254" s="116">
        <f t="shared" si="34"/>
        <v>-1</v>
      </c>
      <c r="G254" s="115">
        <v>4</v>
      </c>
      <c r="H254" s="116" t="str">
        <f t="shared" si="34"/>
        <v>-</v>
      </c>
      <c r="I254" s="115">
        <v>60</v>
      </c>
      <c r="J254" s="116">
        <f t="shared" si="34"/>
        <v>14</v>
      </c>
      <c r="K254" s="115">
        <v>53</v>
      </c>
      <c r="L254" s="116">
        <f t="shared" si="34"/>
        <v>-0.1166666666666667</v>
      </c>
      <c r="M254" s="115">
        <v>57</v>
      </c>
      <c r="N254" s="116">
        <f t="shared" si="35"/>
        <v>7.547169811320753E-2</v>
      </c>
      <c r="O254" s="116">
        <f t="shared" si="36"/>
        <v>1.1111111111111112</v>
      </c>
    </row>
    <row r="255" spans="2:16" x14ac:dyDescent="0.25">
      <c r="B255" s="114" t="s">
        <v>79</v>
      </c>
      <c r="C255" s="115">
        <v>15</v>
      </c>
      <c r="D255" s="116">
        <v>4</v>
      </c>
      <c r="E255" s="115">
        <v>0</v>
      </c>
      <c r="F255" s="116">
        <f t="shared" si="34"/>
        <v>-1</v>
      </c>
      <c r="G255" s="115">
        <v>0</v>
      </c>
      <c r="H255" s="116" t="str">
        <f t="shared" si="34"/>
        <v>-</v>
      </c>
      <c r="I255" s="115">
        <v>16</v>
      </c>
      <c r="J255" s="116" t="str">
        <f t="shared" si="34"/>
        <v>-</v>
      </c>
      <c r="K255" s="115">
        <v>19</v>
      </c>
      <c r="L255" s="116">
        <f t="shared" si="34"/>
        <v>0.1875</v>
      </c>
      <c r="M255" s="115">
        <v>9</v>
      </c>
      <c r="N255" s="116">
        <f t="shared" si="35"/>
        <v>-0.52631578947368429</v>
      </c>
      <c r="O255" s="116">
        <f t="shared" si="36"/>
        <v>-0.4</v>
      </c>
    </row>
    <row r="256" spans="2:16" x14ac:dyDescent="0.25">
      <c r="B256" s="114" t="s">
        <v>81</v>
      </c>
      <c r="C256" s="115">
        <v>11</v>
      </c>
      <c r="D256" s="116">
        <v>0.83333333333333326</v>
      </c>
      <c r="E256" s="115">
        <v>0</v>
      </c>
      <c r="F256" s="116">
        <f t="shared" si="34"/>
        <v>-1</v>
      </c>
      <c r="G256" s="115">
        <v>10</v>
      </c>
      <c r="H256" s="116" t="str">
        <f t="shared" si="34"/>
        <v>-</v>
      </c>
      <c r="I256" s="115">
        <v>6</v>
      </c>
      <c r="J256" s="116">
        <f t="shared" si="34"/>
        <v>-0.4</v>
      </c>
      <c r="K256" s="115">
        <v>14</v>
      </c>
      <c r="L256" s="116">
        <f t="shared" si="34"/>
        <v>1.3333333333333335</v>
      </c>
      <c r="M256" s="115">
        <v>7</v>
      </c>
      <c r="N256" s="116">
        <f t="shared" si="35"/>
        <v>-0.5</v>
      </c>
      <c r="O256" s="116">
        <f t="shared" si="36"/>
        <v>-0.36363636363636365</v>
      </c>
    </row>
    <row r="257" spans="2:16" x14ac:dyDescent="0.25">
      <c r="B257" s="114" t="s">
        <v>83</v>
      </c>
      <c r="C257" s="115">
        <v>25</v>
      </c>
      <c r="D257" s="116">
        <v>-0.51923076923076916</v>
      </c>
      <c r="E257" s="115">
        <v>0</v>
      </c>
      <c r="F257" s="116">
        <f t="shared" si="34"/>
        <v>-1</v>
      </c>
      <c r="G257" s="115">
        <v>26</v>
      </c>
      <c r="H257" s="116" t="str">
        <f t="shared" si="34"/>
        <v>-</v>
      </c>
      <c r="I257" s="115">
        <v>24</v>
      </c>
      <c r="J257" s="116">
        <f t="shared" si="34"/>
        <v>-7.6923076923076872E-2</v>
      </c>
      <c r="K257" s="115">
        <v>153</v>
      </c>
      <c r="L257" s="116">
        <f t="shared" si="34"/>
        <v>5.375</v>
      </c>
      <c r="M257" s="115">
        <v>16</v>
      </c>
      <c r="N257" s="116">
        <f t="shared" si="35"/>
        <v>-0.89542483660130723</v>
      </c>
      <c r="O257" s="116">
        <f t="shared" si="36"/>
        <v>-0.36</v>
      </c>
    </row>
    <row r="258" spans="2:16" x14ac:dyDescent="0.25">
      <c r="B258" s="114" t="s">
        <v>85</v>
      </c>
      <c r="C258" s="115">
        <v>24</v>
      </c>
      <c r="D258" s="116">
        <v>23</v>
      </c>
      <c r="E258" s="115">
        <v>3</v>
      </c>
      <c r="F258" s="116">
        <f t="shared" si="34"/>
        <v>-0.875</v>
      </c>
      <c r="G258" s="115">
        <v>11</v>
      </c>
      <c r="H258" s="116">
        <f t="shared" si="34"/>
        <v>2.6666666666666665</v>
      </c>
      <c r="I258" s="115">
        <v>41</v>
      </c>
      <c r="J258" s="116">
        <f t="shared" si="34"/>
        <v>2.7272727272727271</v>
      </c>
      <c r="K258" s="115">
        <v>17</v>
      </c>
      <c r="L258" s="116">
        <f t="shared" si="34"/>
        <v>-0.58536585365853666</v>
      </c>
      <c r="M258" s="115">
        <v>4</v>
      </c>
      <c r="N258" s="116">
        <f>IFERROR(M258/K258-1,"-")</f>
        <v>-0.76470588235294112</v>
      </c>
      <c r="O258" s="116">
        <f>IFERROR(M258/C258-1,"-")</f>
        <v>-0.83333333333333337</v>
      </c>
    </row>
    <row r="259" spans="2:16" x14ac:dyDescent="0.25">
      <c r="B259" s="114" t="s">
        <v>87</v>
      </c>
      <c r="C259" s="115">
        <v>10</v>
      </c>
      <c r="D259" s="116">
        <v>9</v>
      </c>
      <c r="E259" s="115">
        <v>14</v>
      </c>
      <c r="F259" s="116">
        <f t="shared" si="34"/>
        <v>0.39999999999999991</v>
      </c>
      <c r="G259" s="115">
        <v>10</v>
      </c>
      <c r="H259" s="116">
        <f t="shared" si="34"/>
        <v>-0.2857142857142857</v>
      </c>
      <c r="I259" s="115">
        <v>16</v>
      </c>
      <c r="J259" s="116">
        <f t="shared" si="34"/>
        <v>0.60000000000000009</v>
      </c>
      <c r="K259" s="115">
        <v>43</v>
      </c>
      <c r="L259" s="116">
        <f t="shared" si="34"/>
        <v>1.6875</v>
      </c>
      <c r="M259" s="115">
        <v>13</v>
      </c>
      <c r="N259" s="116">
        <f>IFERROR(M259/K259-1,"-")</f>
        <v>-0.69767441860465118</v>
      </c>
      <c r="O259" s="116">
        <f>IFERROR(M259/C259-1,"-")</f>
        <v>0.30000000000000004</v>
      </c>
    </row>
    <row r="260" spans="2:16" x14ac:dyDescent="0.25">
      <c r="B260" s="114" t="s">
        <v>89</v>
      </c>
      <c r="C260" s="115">
        <v>54</v>
      </c>
      <c r="D260" s="116">
        <v>0.42105263157894735</v>
      </c>
      <c r="E260" s="115">
        <v>0</v>
      </c>
      <c r="F260" s="116">
        <f t="shared" si="34"/>
        <v>-1</v>
      </c>
      <c r="G260" s="115">
        <v>78</v>
      </c>
      <c r="H260" s="116" t="str">
        <f t="shared" si="34"/>
        <v>-</v>
      </c>
      <c r="I260" s="115">
        <v>374</v>
      </c>
      <c r="J260" s="116">
        <f t="shared" si="34"/>
        <v>3.7948717948717947</v>
      </c>
      <c r="K260" s="115">
        <v>91</v>
      </c>
      <c r="L260" s="116">
        <f t="shared" si="34"/>
        <v>-0.75668449197860965</v>
      </c>
      <c r="M260" s="115">
        <v>53</v>
      </c>
      <c r="N260" s="116">
        <f>IFERROR(M260/K260-1,"-")</f>
        <v>-0.41758241758241754</v>
      </c>
      <c r="O260" s="116">
        <f>IFERROR(M260/C260-1,"-")</f>
        <v>-1.851851851851849E-2</v>
      </c>
    </row>
    <row r="261" spans="2:16" x14ac:dyDescent="0.25">
      <c r="B261" s="114" t="s">
        <v>91</v>
      </c>
      <c r="C261" s="115">
        <v>153</v>
      </c>
      <c r="D261" s="116">
        <v>0.125</v>
      </c>
      <c r="E261" s="115">
        <v>0</v>
      </c>
      <c r="F261" s="116">
        <f t="shared" si="34"/>
        <v>-1</v>
      </c>
      <c r="G261" s="115">
        <v>107</v>
      </c>
      <c r="H261" s="116" t="str">
        <f t="shared" si="34"/>
        <v>-</v>
      </c>
      <c r="I261" s="115">
        <v>217</v>
      </c>
      <c r="J261" s="116">
        <f t="shared" si="34"/>
        <v>1.02803738317757</v>
      </c>
      <c r="K261" s="115">
        <v>277</v>
      </c>
      <c r="L261" s="116">
        <f t="shared" si="34"/>
        <v>0.27649769585253448</v>
      </c>
      <c r="M261" s="115"/>
      <c r="N261" s="116"/>
      <c r="O261" s="116"/>
    </row>
    <row r="262" spans="2:16" x14ac:dyDescent="0.25">
      <c r="B262" s="114" t="s">
        <v>93</v>
      </c>
      <c r="C262" s="115">
        <v>106</v>
      </c>
      <c r="D262" s="116">
        <v>0.23255813953488369</v>
      </c>
      <c r="E262" s="115">
        <v>3</v>
      </c>
      <c r="F262" s="116">
        <f t="shared" si="34"/>
        <v>-0.97169811320754718</v>
      </c>
      <c r="G262" s="115">
        <v>123</v>
      </c>
      <c r="H262" s="116">
        <f t="shared" si="34"/>
        <v>40</v>
      </c>
      <c r="I262" s="115">
        <v>118</v>
      </c>
      <c r="J262" s="116">
        <f t="shared" si="34"/>
        <v>-4.065040650406504E-2</v>
      </c>
      <c r="K262" s="115">
        <v>176</v>
      </c>
      <c r="L262" s="116">
        <f t="shared" si="34"/>
        <v>0.49152542372881358</v>
      </c>
      <c r="M262" s="115"/>
      <c r="N262" s="116"/>
      <c r="O262" s="116"/>
    </row>
    <row r="263" spans="2:16" ht="15.75" x14ac:dyDescent="0.25">
      <c r="B263" s="117" t="s">
        <v>30</v>
      </c>
      <c r="C263" s="118">
        <v>826</v>
      </c>
      <c r="D263" s="119">
        <v>0.1132075471698113</v>
      </c>
      <c r="E263" s="118">
        <v>406</v>
      </c>
      <c r="F263" s="119">
        <f t="shared" si="34"/>
        <v>-0.50847457627118642</v>
      </c>
      <c r="G263" s="118">
        <v>369</v>
      </c>
      <c r="H263" s="119">
        <f t="shared" si="34"/>
        <v>-9.113300492610843E-2</v>
      </c>
      <c r="I263" s="118">
        <v>1261</v>
      </c>
      <c r="J263" s="119">
        <f t="shared" si="34"/>
        <v>2.4173441734417342</v>
      </c>
      <c r="K263" s="118">
        <v>1457</v>
      </c>
      <c r="L263" s="119">
        <f t="shared" si="34"/>
        <v>0.15543219666930996</v>
      </c>
      <c r="M263" s="118">
        <v>964</v>
      </c>
      <c r="N263" s="119">
        <v>-3.9840637450199168E-2</v>
      </c>
      <c r="O263" s="119">
        <v>0.70017636684303342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249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345</v>
      </c>
      <c r="D273" s="116">
        <v>-0.16464891041162233</v>
      </c>
      <c r="E273" s="115">
        <v>316</v>
      </c>
      <c r="F273" s="116">
        <f t="shared" ref="F273:L285" si="37">IFERROR(E273/C273-1,"-")</f>
        <v>-8.4057971014492749E-2</v>
      </c>
      <c r="G273" s="115">
        <v>0</v>
      </c>
      <c r="H273" s="116">
        <f t="shared" si="37"/>
        <v>-1</v>
      </c>
      <c r="I273" s="115">
        <v>227</v>
      </c>
      <c r="J273" s="116" t="str">
        <f t="shared" si="37"/>
        <v>-</v>
      </c>
      <c r="K273" s="115">
        <v>189</v>
      </c>
      <c r="L273" s="116">
        <f t="shared" si="37"/>
        <v>-0.16740088105726869</v>
      </c>
      <c r="M273" s="115">
        <v>274</v>
      </c>
      <c r="N273" s="116">
        <f t="shared" ref="N273:N279" si="38">IFERROR(M273/K273-1,"-")</f>
        <v>0.44973544973544977</v>
      </c>
      <c r="O273" s="116">
        <f>M273/C273-1</f>
        <v>-0.20579710144927532</v>
      </c>
    </row>
    <row r="274" spans="2:15" x14ac:dyDescent="0.25">
      <c r="B274" s="114" t="s">
        <v>73</v>
      </c>
      <c r="C274" s="115">
        <v>186</v>
      </c>
      <c r="D274" s="116">
        <v>-0.33333333333333337</v>
      </c>
      <c r="E274" s="115">
        <v>459</v>
      </c>
      <c r="F274" s="116">
        <f t="shared" si="37"/>
        <v>1.467741935483871</v>
      </c>
      <c r="G274" s="115">
        <v>0</v>
      </c>
      <c r="H274" s="116">
        <f t="shared" si="37"/>
        <v>-1</v>
      </c>
      <c r="I274" s="115">
        <v>129</v>
      </c>
      <c r="J274" s="116" t="str">
        <f t="shared" si="37"/>
        <v>-</v>
      </c>
      <c r="K274" s="115">
        <v>124</v>
      </c>
      <c r="L274" s="116">
        <f t="shared" si="37"/>
        <v>-3.8759689922480578E-2</v>
      </c>
      <c r="M274" s="115">
        <v>414</v>
      </c>
      <c r="N274" s="116">
        <f t="shared" si="38"/>
        <v>2.338709677419355</v>
      </c>
      <c r="O274" s="116">
        <f>IFERROR(M274/C274-1,"-")</f>
        <v>1.225806451612903</v>
      </c>
    </row>
    <row r="275" spans="2:15" x14ac:dyDescent="0.25">
      <c r="B275" s="114" t="s">
        <v>75</v>
      </c>
      <c r="C275" s="115">
        <v>192</v>
      </c>
      <c r="D275" s="116">
        <v>-0.41104294478527603</v>
      </c>
      <c r="E275" s="115">
        <v>134</v>
      </c>
      <c r="F275" s="116">
        <f t="shared" si="37"/>
        <v>-0.30208333333333337</v>
      </c>
      <c r="G275" s="115">
        <v>0</v>
      </c>
      <c r="H275" s="116">
        <f t="shared" si="37"/>
        <v>-1</v>
      </c>
      <c r="I275" s="115">
        <v>250</v>
      </c>
      <c r="J275" s="116" t="str">
        <f t="shared" si="37"/>
        <v>-</v>
      </c>
      <c r="K275" s="115">
        <v>80</v>
      </c>
      <c r="L275" s="116">
        <f t="shared" si="37"/>
        <v>-0.67999999999999994</v>
      </c>
      <c r="M275" s="115">
        <v>313</v>
      </c>
      <c r="N275" s="116">
        <f t="shared" si="38"/>
        <v>2.9125000000000001</v>
      </c>
      <c r="O275" s="116">
        <f t="shared" ref="O275:O279" si="39">IFERROR(M275/C275-1,"-")</f>
        <v>0.63020833333333326</v>
      </c>
    </row>
    <row r="276" spans="2:15" x14ac:dyDescent="0.25">
      <c r="B276" s="114" t="s">
        <v>77</v>
      </c>
      <c r="C276" s="115">
        <v>67</v>
      </c>
      <c r="D276" s="116">
        <v>-4.2857142857142816E-2</v>
      </c>
      <c r="E276" s="115">
        <v>0</v>
      </c>
      <c r="F276" s="116">
        <f t="shared" si="37"/>
        <v>-1</v>
      </c>
      <c r="G276" s="115">
        <v>4</v>
      </c>
      <c r="H276" s="116" t="str">
        <f t="shared" si="37"/>
        <v>-</v>
      </c>
      <c r="I276" s="115">
        <v>67</v>
      </c>
      <c r="J276" s="116">
        <f t="shared" si="37"/>
        <v>15.75</v>
      </c>
      <c r="K276" s="115">
        <v>26</v>
      </c>
      <c r="L276" s="116">
        <f t="shared" si="37"/>
        <v>-0.61194029850746268</v>
      </c>
      <c r="M276" s="115">
        <v>55</v>
      </c>
      <c r="N276" s="116">
        <f t="shared" si="38"/>
        <v>1.1153846153846154</v>
      </c>
      <c r="O276" s="116">
        <f t="shared" si="39"/>
        <v>-0.17910447761194026</v>
      </c>
    </row>
    <row r="277" spans="2:15" x14ac:dyDescent="0.25">
      <c r="B277" s="114" t="s">
        <v>79</v>
      </c>
      <c r="C277" s="115">
        <v>15</v>
      </c>
      <c r="D277" s="116">
        <v>-0.11764705882352944</v>
      </c>
      <c r="E277" s="115">
        <v>0</v>
      </c>
      <c r="F277" s="116">
        <f t="shared" si="37"/>
        <v>-1</v>
      </c>
      <c r="G277" s="115">
        <v>2</v>
      </c>
      <c r="H277" s="116" t="str">
        <f t="shared" si="37"/>
        <v>-</v>
      </c>
      <c r="I277" s="115">
        <v>18</v>
      </c>
      <c r="J277" s="116">
        <f t="shared" si="37"/>
        <v>8</v>
      </c>
      <c r="K277" s="115">
        <v>3</v>
      </c>
      <c r="L277" s="116">
        <f t="shared" si="37"/>
        <v>-0.83333333333333337</v>
      </c>
      <c r="M277" s="115">
        <v>11</v>
      </c>
      <c r="N277" s="116">
        <f t="shared" si="38"/>
        <v>2.6666666666666665</v>
      </c>
      <c r="O277" s="116">
        <f t="shared" si="39"/>
        <v>-0.26666666666666672</v>
      </c>
    </row>
    <row r="278" spans="2:15" x14ac:dyDescent="0.25">
      <c r="B278" s="114" t="s">
        <v>81</v>
      </c>
      <c r="C278" s="115">
        <v>50</v>
      </c>
      <c r="D278" s="116">
        <v>2.125</v>
      </c>
      <c r="E278" s="115">
        <v>0</v>
      </c>
      <c r="F278" s="116">
        <f t="shared" si="37"/>
        <v>-1</v>
      </c>
      <c r="G278" s="115">
        <v>14</v>
      </c>
      <c r="H278" s="116" t="str">
        <f t="shared" si="37"/>
        <v>-</v>
      </c>
      <c r="I278" s="115">
        <v>10</v>
      </c>
      <c r="J278" s="116">
        <f t="shared" si="37"/>
        <v>-0.2857142857142857</v>
      </c>
      <c r="K278" s="115">
        <v>15</v>
      </c>
      <c r="L278" s="116">
        <f t="shared" si="37"/>
        <v>0.5</v>
      </c>
      <c r="M278" s="115">
        <v>11</v>
      </c>
      <c r="N278" s="116">
        <f t="shared" si="38"/>
        <v>-0.26666666666666672</v>
      </c>
      <c r="O278" s="116">
        <f t="shared" si="39"/>
        <v>-0.78</v>
      </c>
    </row>
    <row r="279" spans="2:15" x14ac:dyDescent="0.25">
      <c r="B279" s="114" t="s">
        <v>83</v>
      </c>
      <c r="C279" s="115">
        <v>35</v>
      </c>
      <c r="D279" s="116">
        <v>1.1875</v>
      </c>
      <c r="E279" s="115">
        <v>0</v>
      </c>
      <c r="F279" s="116">
        <f t="shared" si="37"/>
        <v>-1</v>
      </c>
      <c r="G279" s="115">
        <v>1</v>
      </c>
      <c r="H279" s="116" t="str">
        <f t="shared" si="37"/>
        <v>-</v>
      </c>
      <c r="I279" s="115">
        <v>7</v>
      </c>
      <c r="J279" s="116">
        <f t="shared" si="37"/>
        <v>6</v>
      </c>
      <c r="K279" s="115">
        <v>18</v>
      </c>
      <c r="L279" s="116">
        <f t="shared" si="37"/>
        <v>1.5714285714285716</v>
      </c>
      <c r="M279" s="115">
        <v>53</v>
      </c>
      <c r="N279" s="116">
        <f t="shared" si="38"/>
        <v>1.9444444444444446</v>
      </c>
      <c r="O279" s="116">
        <f t="shared" si="39"/>
        <v>0.51428571428571423</v>
      </c>
    </row>
    <row r="280" spans="2:15" x14ac:dyDescent="0.25">
      <c r="B280" s="114" t="s">
        <v>85</v>
      </c>
      <c r="C280" s="115">
        <v>19</v>
      </c>
      <c r="D280" s="116">
        <v>2.8</v>
      </c>
      <c r="E280" s="115">
        <v>0</v>
      </c>
      <c r="F280" s="116">
        <f t="shared" si="37"/>
        <v>-1</v>
      </c>
      <c r="G280" s="115">
        <v>5</v>
      </c>
      <c r="H280" s="116" t="str">
        <f t="shared" si="37"/>
        <v>-</v>
      </c>
      <c r="I280" s="115">
        <v>10</v>
      </c>
      <c r="J280" s="116">
        <f t="shared" si="37"/>
        <v>1</v>
      </c>
      <c r="K280" s="115">
        <v>17</v>
      </c>
      <c r="L280" s="116">
        <f t="shared" si="37"/>
        <v>0.7</v>
      </c>
      <c r="M280" s="115">
        <v>1</v>
      </c>
      <c r="N280" s="116">
        <f>IFERROR(M280/K280-1,"-")</f>
        <v>-0.94117647058823528</v>
      </c>
      <c r="O280" s="116">
        <f>IFERROR(M280/C280-1,"-")</f>
        <v>-0.94736842105263164</v>
      </c>
    </row>
    <row r="281" spans="2:15" x14ac:dyDescent="0.25">
      <c r="B281" s="114" t="s">
        <v>87</v>
      </c>
      <c r="C281" s="115">
        <v>24</v>
      </c>
      <c r="D281" s="116">
        <v>0.5</v>
      </c>
      <c r="E281" s="115">
        <v>8</v>
      </c>
      <c r="F281" s="116">
        <f t="shared" si="37"/>
        <v>-0.66666666666666674</v>
      </c>
      <c r="G281" s="115">
        <v>13</v>
      </c>
      <c r="H281" s="116">
        <f t="shared" si="37"/>
        <v>0.625</v>
      </c>
      <c r="I281" s="115">
        <v>7</v>
      </c>
      <c r="J281" s="116">
        <f t="shared" si="37"/>
        <v>-0.46153846153846156</v>
      </c>
      <c r="K281" s="115">
        <v>18</v>
      </c>
      <c r="L281" s="116">
        <f t="shared" si="37"/>
        <v>1.5714285714285716</v>
      </c>
      <c r="M281" s="115">
        <v>4</v>
      </c>
      <c r="N281" s="116">
        <f>IFERROR(M281/K281-1,"-")</f>
        <v>-0.77777777777777779</v>
      </c>
      <c r="O281" s="116">
        <f>IFERROR(M281/C281-1,"-")</f>
        <v>-0.83333333333333337</v>
      </c>
    </row>
    <row r="282" spans="2:15" x14ac:dyDescent="0.25">
      <c r="B282" s="114" t="s">
        <v>89</v>
      </c>
      <c r="C282" s="115">
        <v>94</v>
      </c>
      <c r="D282" s="116">
        <v>0.16049382716049387</v>
      </c>
      <c r="E282" s="115">
        <v>8</v>
      </c>
      <c r="F282" s="116">
        <f t="shared" si="37"/>
        <v>-0.91489361702127658</v>
      </c>
      <c r="G282" s="115">
        <v>61</v>
      </c>
      <c r="H282" s="116">
        <f t="shared" si="37"/>
        <v>6.625</v>
      </c>
      <c r="I282" s="115">
        <v>56</v>
      </c>
      <c r="J282" s="116">
        <f t="shared" si="37"/>
        <v>-8.1967213114754078E-2</v>
      </c>
      <c r="K282" s="115">
        <v>34</v>
      </c>
      <c r="L282" s="116">
        <f t="shared" si="37"/>
        <v>-0.3928571428571429</v>
      </c>
      <c r="M282" s="115">
        <v>47</v>
      </c>
      <c r="N282" s="116">
        <f>IFERROR(M282/K282-1,"-")</f>
        <v>0.38235294117647056</v>
      </c>
      <c r="O282" s="116">
        <f>IFERROR(M282/C282-1,"-")</f>
        <v>-0.5</v>
      </c>
    </row>
    <row r="283" spans="2:15" x14ac:dyDescent="0.25">
      <c r="B283" s="114" t="s">
        <v>91</v>
      </c>
      <c r="C283" s="115">
        <v>351</v>
      </c>
      <c r="D283" s="116">
        <v>9.6875000000000044E-2</v>
      </c>
      <c r="E283" s="115">
        <v>0</v>
      </c>
      <c r="F283" s="116">
        <f t="shared" si="37"/>
        <v>-1</v>
      </c>
      <c r="G283" s="115">
        <v>251</v>
      </c>
      <c r="H283" s="116" t="str">
        <f t="shared" si="37"/>
        <v>-</v>
      </c>
      <c r="I283" s="115">
        <v>80</v>
      </c>
      <c r="J283" s="116">
        <f t="shared" si="37"/>
        <v>-0.68127490039840644</v>
      </c>
      <c r="K283" s="115">
        <v>201</v>
      </c>
      <c r="L283" s="116">
        <f t="shared" si="37"/>
        <v>1.5125000000000002</v>
      </c>
      <c r="M283" s="115"/>
      <c r="N283" s="116"/>
      <c r="O283" s="116"/>
    </row>
    <row r="284" spans="2:15" x14ac:dyDescent="0.25">
      <c r="B284" s="114" t="s">
        <v>93</v>
      </c>
      <c r="C284" s="115">
        <v>286</v>
      </c>
      <c r="D284" s="116">
        <v>-8.6261980830670937E-2</v>
      </c>
      <c r="E284" s="115">
        <v>7</v>
      </c>
      <c r="F284" s="116">
        <f t="shared" si="37"/>
        <v>-0.97552447552447552</v>
      </c>
      <c r="G284" s="115">
        <v>170</v>
      </c>
      <c r="H284" s="116">
        <f t="shared" si="37"/>
        <v>23.285714285714285</v>
      </c>
      <c r="I284" s="115">
        <v>119</v>
      </c>
      <c r="J284" s="116">
        <f t="shared" si="37"/>
        <v>-0.30000000000000004</v>
      </c>
      <c r="K284" s="115">
        <v>219</v>
      </c>
      <c r="L284" s="116">
        <f t="shared" si="37"/>
        <v>0.84033613445378141</v>
      </c>
      <c r="M284" s="115"/>
      <c r="N284" s="116"/>
      <c r="O284" s="116"/>
    </row>
    <row r="285" spans="2:15" ht="15.75" x14ac:dyDescent="0.25">
      <c r="B285" s="117" t="s">
        <v>30</v>
      </c>
      <c r="C285" s="118">
        <v>1664</v>
      </c>
      <c r="D285" s="119">
        <v>-0.11111111111111116</v>
      </c>
      <c r="E285" s="118">
        <v>932</v>
      </c>
      <c r="F285" s="119">
        <f t="shared" si="37"/>
        <v>-0.43990384615384615</v>
      </c>
      <c r="G285" s="118">
        <v>521</v>
      </c>
      <c r="H285" s="119">
        <f t="shared" si="37"/>
        <v>-0.44098712446351929</v>
      </c>
      <c r="I285" s="118">
        <v>980</v>
      </c>
      <c r="J285" s="119">
        <f t="shared" si="37"/>
        <v>0.88099808061420348</v>
      </c>
      <c r="K285" s="118">
        <v>944</v>
      </c>
      <c r="L285" s="119">
        <f t="shared" si="37"/>
        <v>-3.6734693877551017E-2</v>
      </c>
      <c r="M285" s="118">
        <v>1183</v>
      </c>
      <c r="N285" s="119">
        <v>1.2576335877862594</v>
      </c>
      <c r="O285" s="119">
        <v>0.15189873417721511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BFBC0-F6CC-4041-8711-12CEE617E257}">
  <sheetPr>
    <tabColor theme="7" tint="0.79998168889431442"/>
  </sheetPr>
  <dimension ref="A4:T23"/>
  <sheetViews>
    <sheetView showGridLines="0" zoomScaleNormal="100" workbookViewId="0">
      <selection activeCell="N27" sqref="N27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250</v>
      </c>
      <c r="L8" s="113" t="s">
        <v>69</v>
      </c>
      <c r="M8" s="112" t="s">
        <v>136</v>
      </c>
      <c r="N8" s="113" t="s">
        <v>69</v>
      </c>
      <c r="O8" s="112" t="s">
        <v>251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12333</v>
      </c>
      <c r="D9" s="115">
        <v>11537</v>
      </c>
      <c r="E9" s="116">
        <f t="shared" ref="E9:E21" si="0">D9/C9-1</f>
        <v>-6.454228492661962E-2</v>
      </c>
      <c r="F9" s="115">
        <v>11811</v>
      </c>
      <c r="G9" s="116">
        <f>F9/D9-1</f>
        <v>2.3749674958828182E-2</v>
      </c>
      <c r="H9" s="115">
        <v>14599</v>
      </c>
      <c r="I9" s="116">
        <f>H9/F9-1</f>
        <v>0.23605113876894412</v>
      </c>
      <c r="J9" s="115">
        <v>2476</v>
      </c>
      <c r="K9" s="116">
        <v>-0.83039934242071378</v>
      </c>
      <c r="L9" s="115">
        <v>11584</v>
      </c>
      <c r="M9" s="116">
        <f t="shared" ref="M9:M21" si="1">IFERROR(L9/J9-1,"-")</f>
        <v>3.6785137318255252</v>
      </c>
      <c r="N9" s="115">
        <v>15634</v>
      </c>
      <c r="O9" s="116">
        <f>IFERROR(N9/L9-1,"-")</f>
        <v>0.34962016574585641</v>
      </c>
      <c r="P9" s="98">
        <f>N9/F9-1</f>
        <v>0.32368131402929468</v>
      </c>
      <c r="Q9" s="115">
        <v>17228</v>
      </c>
      <c r="R9" s="116">
        <f>IFERROR(Q9/N9-1,"-")</f>
        <v>0.10195727261097609</v>
      </c>
      <c r="S9" s="116">
        <f>IFERROR(Q9/F9-1,"-")</f>
        <v>0.45864025061383451</v>
      </c>
    </row>
    <row r="10" spans="1:20" x14ac:dyDescent="0.25">
      <c r="A10" s="1" t="s">
        <v>72</v>
      </c>
      <c r="B10" s="114" t="s">
        <v>73</v>
      </c>
      <c r="C10" s="115">
        <v>12271</v>
      </c>
      <c r="D10" s="115">
        <v>11473</v>
      </c>
      <c r="E10" s="116">
        <f t="shared" si="0"/>
        <v>-6.5031374786081009E-2</v>
      </c>
      <c r="F10" s="115">
        <v>12040</v>
      </c>
      <c r="G10" s="116">
        <f t="shared" ref="G10:I21" si="2">F10/D10-1</f>
        <v>4.9420378279438681E-2</v>
      </c>
      <c r="H10" s="115">
        <v>15480</v>
      </c>
      <c r="I10" s="116">
        <f t="shared" si="2"/>
        <v>0.28571428571428581</v>
      </c>
      <c r="J10" s="115">
        <v>1925</v>
      </c>
      <c r="K10" s="116">
        <v>-0.87564599483204131</v>
      </c>
      <c r="L10" s="115">
        <v>14671</v>
      </c>
      <c r="M10" s="116">
        <f t="shared" si="1"/>
        <v>6.6212987012987012</v>
      </c>
      <c r="N10" s="115">
        <v>20512</v>
      </c>
      <c r="O10" s="116">
        <f t="shared" ref="O10:O21" si="3">IFERROR(N10/L10-1,"-")</f>
        <v>0.3981323699815964</v>
      </c>
      <c r="P10" s="98">
        <f t="shared" ref="P10:P21" si="4">N10/F10-1</f>
        <v>0.70365448504983386</v>
      </c>
      <c r="Q10" s="115">
        <v>17964</v>
      </c>
      <c r="R10" s="116">
        <f t="shared" ref="R10:R19" si="5">IFERROR(Q10/N10-1,"-")</f>
        <v>-0.12421996879875197</v>
      </c>
      <c r="S10" s="116">
        <f t="shared" ref="S10:S20" si="6">IFERROR(Q10/F10-1,"-")</f>
        <v>0.49202657807308969</v>
      </c>
    </row>
    <row r="11" spans="1:20" x14ac:dyDescent="0.25">
      <c r="A11" s="1" t="s">
        <v>74</v>
      </c>
      <c r="B11" s="114" t="s">
        <v>75</v>
      </c>
      <c r="C11" s="115">
        <v>9888</v>
      </c>
      <c r="D11" s="115">
        <v>12699</v>
      </c>
      <c r="E11" s="116">
        <f t="shared" si="0"/>
        <v>0.28428398058252435</v>
      </c>
      <c r="F11" s="115">
        <v>12441</v>
      </c>
      <c r="G11" s="116">
        <f t="shared" si="2"/>
        <v>-2.0316560359083358E-2</v>
      </c>
      <c r="H11" s="115">
        <v>5930</v>
      </c>
      <c r="I11" s="116">
        <f t="shared" si="2"/>
        <v>-0.52335021300538542</v>
      </c>
      <c r="J11" s="115">
        <v>3083</v>
      </c>
      <c r="K11" s="116">
        <v>-0.48010118043844852</v>
      </c>
      <c r="L11" s="115">
        <v>19941</v>
      </c>
      <c r="M11" s="116">
        <f t="shared" si="1"/>
        <v>5.4680506000648723</v>
      </c>
      <c r="N11" s="115">
        <v>21527</v>
      </c>
      <c r="O11" s="116">
        <f t="shared" si="3"/>
        <v>7.953462715009274E-2</v>
      </c>
      <c r="P11" s="98">
        <f t="shared" si="4"/>
        <v>0.73032714412024746</v>
      </c>
      <c r="Q11" s="115">
        <v>21188</v>
      </c>
      <c r="R11" s="116">
        <f t="shared" si="5"/>
        <v>-1.5747665722116388E-2</v>
      </c>
      <c r="S11" s="116">
        <f t="shared" si="6"/>
        <v>0.70307853066473758</v>
      </c>
    </row>
    <row r="12" spans="1:20" x14ac:dyDescent="0.25">
      <c r="A12" s="1" t="s">
        <v>76</v>
      </c>
      <c r="B12" s="114" t="s">
        <v>77</v>
      </c>
      <c r="C12" s="115">
        <v>13530</v>
      </c>
      <c r="D12" s="115">
        <v>11115</v>
      </c>
      <c r="E12" s="116">
        <f t="shared" si="0"/>
        <v>-0.1784922394678492</v>
      </c>
      <c r="F12" s="115">
        <v>11487</v>
      </c>
      <c r="G12" s="116">
        <f t="shared" si="2"/>
        <v>3.3468286099864963E-2</v>
      </c>
      <c r="H12" s="115">
        <v>0</v>
      </c>
      <c r="I12" s="116">
        <f t="shared" si="2"/>
        <v>-1</v>
      </c>
      <c r="J12" s="115">
        <v>5874</v>
      </c>
      <c r="K12" s="116" t="s">
        <v>238</v>
      </c>
      <c r="L12" s="115">
        <v>16329</v>
      </c>
      <c r="M12" s="116">
        <f t="shared" si="1"/>
        <v>1.7798774259448416</v>
      </c>
      <c r="N12" s="115">
        <v>26292</v>
      </c>
      <c r="O12" s="116">
        <f t="shared" si="3"/>
        <v>0.61014146610325182</v>
      </c>
      <c r="P12" s="116">
        <f>N12/F12-1</f>
        <v>1.2888482632541134</v>
      </c>
      <c r="Q12" s="115">
        <v>20460</v>
      </c>
      <c r="R12" s="116">
        <f t="shared" si="5"/>
        <v>-0.221816522136011</v>
      </c>
      <c r="S12" s="116">
        <f t="shared" si="6"/>
        <v>0.78114390180203719</v>
      </c>
    </row>
    <row r="13" spans="1:20" x14ac:dyDescent="0.25">
      <c r="A13" s="1" t="s">
        <v>78</v>
      </c>
      <c r="B13" s="114" t="s">
        <v>79</v>
      </c>
      <c r="C13" s="115">
        <v>10584</v>
      </c>
      <c r="D13" s="115">
        <v>10094</v>
      </c>
      <c r="E13" s="116">
        <f t="shared" si="0"/>
        <v>-4.629629629629628E-2</v>
      </c>
      <c r="F13" s="115">
        <v>9934</v>
      </c>
      <c r="G13" s="116">
        <f t="shared" si="2"/>
        <v>-1.5851000594412468E-2</v>
      </c>
      <c r="H13" s="115">
        <v>0</v>
      </c>
      <c r="I13" s="116">
        <f t="shared" si="2"/>
        <v>-1</v>
      </c>
      <c r="J13" s="115">
        <v>6562</v>
      </c>
      <c r="K13" s="116" t="s">
        <v>238</v>
      </c>
      <c r="L13" s="115">
        <v>15949</v>
      </c>
      <c r="M13" s="116">
        <f t="shared" si="1"/>
        <v>1.4305089911612314</v>
      </c>
      <c r="N13" s="115">
        <v>20694</v>
      </c>
      <c r="O13" s="116">
        <f t="shared" si="3"/>
        <v>0.29751081572512383</v>
      </c>
      <c r="P13" s="116">
        <f t="shared" si="4"/>
        <v>1.0831487819609422</v>
      </c>
      <c r="Q13" s="115">
        <v>21715</v>
      </c>
      <c r="R13" s="116">
        <f t="shared" si="5"/>
        <v>4.9337972359137838E-2</v>
      </c>
      <c r="S13" s="116">
        <f t="shared" si="6"/>
        <v>1.1859271189853029</v>
      </c>
    </row>
    <row r="14" spans="1:20" x14ac:dyDescent="0.25">
      <c r="A14" s="1" t="s">
        <v>80</v>
      </c>
      <c r="B14" s="114" t="s">
        <v>81</v>
      </c>
      <c r="C14" s="115">
        <v>9420</v>
      </c>
      <c r="D14" s="115">
        <v>11696</v>
      </c>
      <c r="E14" s="116">
        <f t="shared" si="0"/>
        <v>0.24161358811040334</v>
      </c>
      <c r="F14" s="115">
        <v>11553</v>
      </c>
      <c r="G14" s="116">
        <f t="shared" si="2"/>
        <v>-1.2226402188782459E-2</v>
      </c>
      <c r="H14" s="115">
        <v>0</v>
      </c>
      <c r="I14" s="116">
        <f t="shared" si="2"/>
        <v>-1</v>
      </c>
      <c r="J14" s="115">
        <v>12758</v>
      </c>
      <c r="K14" s="116" t="s">
        <v>238</v>
      </c>
      <c r="L14" s="115">
        <v>13606</v>
      </c>
      <c r="M14" s="116">
        <f t="shared" si="1"/>
        <v>6.6468098448032586E-2</v>
      </c>
      <c r="N14" s="115">
        <v>22097</v>
      </c>
      <c r="O14" s="116">
        <f t="shared" si="3"/>
        <v>0.62406291342054976</v>
      </c>
      <c r="P14" s="116">
        <f t="shared" si="4"/>
        <v>0.91266337747771131</v>
      </c>
      <c r="Q14" s="115">
        <v>19721</v>
      </c>
      <c r="R14" s="116">
        <f t="shared" si="5"/>
        <v>-0.10752590849436572</v>
      </c>
      <c r="S14" s="116">
        <f t="shared" si="6"/>
        <v>0.70700251017051841</v>
      </c>
    </row>
    <row r="15" spans="1:20" x14ac:dyDescent="0.25">
      <c r="A15" s="1" t="s">
        <v>82</v>
      </c>
      <c r="B15" s="114" t="s">
        <v>83</v>
      </c>
      <c r="C15" s="115">
        <v>14061</v>
      </c>
      <c r="D15" s="115">
        <v>14656</v>
      </c>
      <c r="E15" s="116">
        <f t="shared" si="0"/>
        <v>4.2315624777754079E-2</v>
      </c>
      <c r="F15" s="115">
        <v>12797</v>
      </c>
      <c r="G15" s="116">
        <f t="shared" si="2"/>
        <v>-0.12684224890829698</v>
      </c>
      <c r="H15" s="115">
        <v>0</v>
      </c>
      <c r="I15" s="116">
        <f t="shared" si="2"/>
        <v>-1</v>
      </c>
      <c r="J15" s="115">
        <v>10658</v>
      </c>
      <c r="K15" s="116" t="s">
        <v>238</v>
      </c>
      <c r="L15" s="115">
        <v>15515</v>
      </c>
      <c r="M15" s="116">
        <f t="shared" si="1"/>
        <v>0.45571401763933195</v>
      </c>
      <c r="N15" s="115">
        <v>21748</v>
      </c>
      <c r="O15" s="116">
        <f t="shared" si="3"/>
        <v>0.4017402513696422</v>
      </c>
      <c r="P15" s="116">
        <f t="shared" si="4"/>
        <v>0.69946081112760794</v>
      </c>
      <c r="Q15" s="115">
        <v>20589</v>
      </c>
      <c r="R15" s="116">
        <f t="shared" si="5"/>
        <v>-5.3292256759242207E-2</v>
      </c>
      <c r="S15" s="116">
        <f t="shared" si="6"/>
        <v>0.60889270922872551</v>
      </c>
    </row>
    <row r="16" spans="1:20" x14ac:dyDescent="0.25">
      <c r="A16" s="1" t="s">
        <v>84</v>
      </c>
      <c r="B16" s="114" t="s">
        <v>85</v>
      </c>
      <c r="C16" s="115">
        <v>16464</v>
      </c>
      <c r="D16" s="115">
        <v>12534</v>
      </c>
      <c r="E16" s="116">
        <f t="shared" si="0"/>
        <v>-0.23870262390670549</v>
      </c>
      <c r="F16" s="115">
        <v>13742</v>
      </c>
      <c r="G16" s="116">
        <f t="shared" si="2"/>
        <v>9.6377852241902096E-2</v>
      </c>
      <c r="H16" s="115">
        <v>12002</v>
      </c>
      <c r="I16" s="116">
        <f t="shared" si="2"/>
        <v>-0.12661912385387863</v>
      </c>
      <c r="J16" s="115">
        <v>13469</v>
      </c>
      <c r="K16" s="116">
        <v>0.12222962839526752</v>
      </c>
      <c r="L16" s="115">
        <v>21074</v>
      </c>
      <c r="M16" s="116">
        <f t="shared" si="1"/>
        <v>0.56462989086049453</v>
      </c>
      <c r="N16" s="115">
        <v>20367</v>
      </c>
      <c r="O16" s="116">
        <f t="shared" si="3"/>
        <v>-3.3548448324950186E-2</v>
      </c>
      <c r="P16" s="98">
        <f t="shared" si="4"/>
        <v>0.48209867559307229</v>
      </c>
      <c r="Q16" s="115">
        <v>22021</v>
      </c>
      <c r="R16" s="116">
        <f t="shared" si="5"/>
        <v>8.1209800166936796E-2</v>
      </c>
      <c r="S16" s="116">
        <f t="shared" si="6"/>
        <v>0.6024596128656674</v>
      </c>
    </row>
    <row r="17" spans="1:19" x14ac:dyDescent="0.25">
      <c r="A17" s="1" t="s">
        <v>86</v>
      </c>
      <c r="B17" s="114" t="s">
        <v>87</v>
      </c>
      <c r="C17" s="115">
        <v>12648</v>
      </c>
      <c r="D17" s="115">
        <v>12232</v>
      </c>
      <c r="E17" s="116">
        <f t="shared" si="0"/>
        <v>-3.289057558507269E-2</v>
      </c>
      <c r="F17" s="115">
        <v>11463</v>
      </c>
      <c r="G17" s="116">
        <f t="shared" si="2"/>
        <v>-6.2867887508175291E-2</v>
      </c>
      <c r="H17" s="115">
        <v>11710</v>
      </c>
      <c r="I17" s="116">
        <f t="shared" si="2"/>
        <v>2.1547587891476816E-2</v>
      </c>
      <c r="J17" s="115">
        <v>13048</v>
      </c>
      <c r="K17" s="116">
        <v>0.11426131511528603</v>
      </c>
      <c r="L17" s="115">
        <v>17425</v>
      </c>
      <c r="M17" s="116">
        <f t="shared" si="1"/>
        <v>0.33545370938074792</v>
      </c>
      <c r="N17" s="115">
        <v>18863</v>
      </c>
      <c r="O17" s="116">
        <f t="shared" si="3"/>
        <v>8.2525107604017212E-2</v>
      </c>
      <c r="P17" s="98">
        <f t="shared" si="4"/>
        <v>0.64555526476489566</v>
      </c>
      <c r="Q17" s="115">
        <v>20469</v>
      </c>
      <c r="R17" s="116">
        <f t="shared" si="5"/>
        <v>8.5140221597836963E-2</v>
      </c>
      <c r="S17" s="116">
        <f t="shared" si="6"/>
        <v>0.78565820465846636</v>
      </c>
    </row>
    <row r="18" spans="1:19" x14ac:dyDescent="0.25">
      <c r="A18" s="1" t="s">
        <v>88</v>
      </c>
      <c r="B18" s="114" t="s">
        <v>89</v>
      </c>
      <c r="C18" s="115">
        <v>13146</v>
      </c>
      <c r="D18" s="115">
        <v>13667</v>
      </c>
      <c r="E18" s="116">
        <f t="shared" si="0"/>
        <v>3.9631827171763279E-2</v>
      </c>
      <c r="F18" s="115">
        <v>11916</v>
      </c>
      <c r="G18" s="116">
        <f t="shared" si="2"/>
        <v>-0.12811882637008853</v>
      </c>
      <c r="H18" s="115">
        <v>4520</v>
      </c>
      <c r="I18" s="116">
        <f t="shared" si="2"/>
        <v>-0.62067807989258139</v>
      </c>
      <c r="J18" s="115">
        <v>13324</v>
      </c>
      <c r="K18" s="116">
        <v>1.9477876106194691</v>
      </c>
      <c r="L18" s="115">
        <v>20050</v>
      </c>
      <c r="M18" s="116">
        <f t="shared" si="1"/>
        <v>0.50480336235364764</v>
      </c>
      <c r="N18" s="115">
        <v>26095</v>
      </c>
      <c r="O18" s="116">
        <f t="shared" si="3"/>
        <v>0.30149625935162105</v>
      </c>
      <c r="P18" s="98">
        <f t="shared" si="4"/>
        <v>1.1899127223900638</v>
      </c>
      <c r="Q18" s="115">
        <v>21212</v>
      </c>
      <c r="R18" s="116">
        <f t="shared" si="5"/>
        <v>-0.18712397010921633</v>
      </c>
      <c r="S18" s="116">
        <f t="shared" si="6"/>
        <v>0.78012755958375291</v>
      </c>
    </row>
    <row r="19" spans="1:19" x14ac:dyDescent="0.25">
      <c r="A19" s="1" t="s">
        <v>90</v>
      </c>
      <c r="B19" s="114" t="s">
        <v>91</v>
      </c>
      <c r="C19" s="115">
        <v>12641</v>
      </c>
      <c r="D19" s="115">
        <v>12228</v>
      </c>
      <c r="E19" s="116">
        <f t="shared" si="0"/>
        <v>-3.2671465865042326E-2</v>
      </c>
      <c r="F19" s="115">
        <v>12009</v>
      </c>
      <c r="G19" s="116">
        <f t="shared" si="2"/>
        <v>-1.790971540726205E-2</v>
      </c>
      <c r="H19" s="115">
        <v>5547</v>
      </c>
      <c r="I19" s="116">
        <f t="shared" si="2"/>
        <v>-0.5380964276792406</v>
      </c>
      <c r="J19" s="115">
        <v>10944</v>
      </c>
      <c r="K19" s="116">
        <v>0.97295835586803681</v>
      </c>
      <c r="L19" s="115">
        <v>14824</v>
      </c>
      <c r="M19" s="116">
        <f t="shared" si="1"/>
        <v>0.35453216374269014</v>
      </c>
      <c r="N19" s="115">
        <v>18426</v>
      </c>
      <c r="O19" s="116">
        <f t="shared" si="3"/>
        <v>0.24298434970318405</v>
      </c>
      <c r="P19" s="98">
        <f t="shared" si="4"/>
        <v>0.53434923807144652</v>
      </c>
      <c r="Q19" s="115" t="s">
        <v>238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13107</v>
      </c>
      <c r="D20" s="115">
        <v>12866</v>
      </c>
      <c r="E20" s="116">
        <f t="shared" si="0"/>
        <v>-1.8387121385519234E-2</v>
      </c>
      <c r="F20" s="115">
        <v>11708</v>
      </c>
      <c r="G20" s="116">
        <f t="shared" si="2"/>
        <v>-9.0004663454064993E-2</v>
      </c>
      <c r="H20" s="115">
        <v>6293</v>
      </c>
      <c r="I20" s="116">
        <f t="shared" si="2"/>
        <v>-0.46250427058421595</v>
      </c>
      <c r="J20" s="115">
        <v>13338</v>
      </c>
      <c r="K20" s="116">
        <v>1.1194978547592562</v>
      </c>
      <c r="L20" s="115">
        <v>17905</v>
      </c>
      <c r="M20" s="116">
        <f t="shared" si="1"/>
        <v>0.34240515819463191</v>
      </c>
      <c r="N20" s="115">
        <v>20333</v>
      </c>
      <c r="O20" s="116">
        <f t="shared" si="3"/>
        <v>0.13560457972633344</v>
      </c>
      <c r="P20" s="98">
        <f t="shared" si="4"/>
        <v>0.73667577724632727</v>
      </c>
      <c r="Q20" s="115" t="s">
        <v>238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150093</v>
      </c>
      <c r="D21" s="118">
        <v>146797</v>
      </c>
      <c r="E21" s="119">
        <f t="shared" si="0"/>
        <v>-2.1959718307982379E-2</v>
      </c>
      <c r="F21" s="118">
        <v>142901</v>
      </c>
      <c r="G21" s="119">
        <f>F21/D21-1</f>
        <v>-2.6540051908417794E-2</v>
      </c>
      <c r="H21" s="118">
        <v>77467</v>
      </c>
      <c r="I21" s="119">
        <f t="shared" si="2"/>
        <v>-0.45789742549037449</v>
      </c>
      <c r="J21" s="118">
        <v>107459</v>
      </c>
      <c r="K21" s="119">
        <v>0.38715840293286163</v>
      </c>
      <c r="L21" s="118">
        <v>198873</v>
      </c>
      <c r="M21" s="119">
        <f t="shared" si="1"/>
        <v>0.85068723885388842</v>
      </c>
      <c r="N21" s="118">
        <v>252588</v>
      </c>
      <c r="O21" s="119">
        <f t="shared" si="3"/>
        <v>0.27009699657570407</v>
      </c>
      <c r="P21" s="119">
        <f t="shared" si="4"/>
        <v>0.76757335498002122</v>
      </c>
      <c r="Q21" s="118">
        <v>202567</v>
      </c>
      <c r="R21" s="119">
        <v>-5.2668253604515769E-2</v>
      </c>
      <c r="S21" s="119">
        <v>0.69961572023090346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284CEE-3899-47B0-BDA9-415988C962CF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28083971-1D1D-49A4-92C1-D28797BE8A1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7F52F4-FB4A-4E8D-943E-83EBD6D521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2024-12-10T15:14:24Z</dcterms:created>
  <dcterms:modified xsi:type="dcterms:W3CDTF">2024-12-11T12:18:11Z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